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Y:\AF\حسابداری صندوق\9-گیتی\عملیات حسابداری\گزارش پرتفوی\1403\12\"/>
    </mc:Choice>
  </mc:AlternateContent>
  <xr:revisionPtr revIDLastSave="0" documentId="13_ncr:1_{E9C024B9-66BF-4784-978B-497E387DDA8F}" xr6:coauthVersionLast="47" xr6:coauthVersionMax="47" xr10:uidLastSave="{00000000-0000-0000-0000-000000000000}"/>
  <bookViews>
    <workbookView xWindow="-120" yWindow="-120" windowWidth="29040" windowHeight="15840" tabRatio="688" firstSheet="5" activeTab="17" xr2:uid="{00000000-000D-0000-FFFF-FFFF00000000}"/>
  </bookViews>
  <sheets>
    <sheet name="0" sheetId="26" r:id="rId1"/>
    <sheet name=" سهام" sheetId="1" r:id="rId2"/>
    <sheet name="اوراق تبعی" sheetId="20" r:id="rId3"/>
    <sheet name="اوراق" sheetId="3" r:id="rId4"/>
    <sheet name="تعدیل قیمت" sheetId="17" r:id="rId5"/>
    <sheet name="سپرده" sheetId="2" r:id="rId6"/>
    <sheet name="درآمدها" sheetId="11" r:id="rId7"/>
    <sheet name="1-2" sheetId="5" r:id="rId8"/>
    <sheet name="2-2" sheetId="6" r:id="rId9"/>
    <sheet name="3-2" sheetId="22" r:id="rId10"/>
    <sheet name="4-2" sheetId="7" r:id="rId11"/>
    <sheet name="5-2" sheetId="8" r:id="rId12"/>
    <sheet name="درآمد سود سهام" sheetId="12" r:id="rId13"/>
    <sheet name="سود اوراق بهادار" sheetId="13" r:id="rId14"/>
    <sheet name="سود سپرده بانکی" sheetId="24" r:id="rId15"/>
    <sheet name="درآمد ناشی ازفروش" sheetId="15" r:id="rId16"/>
    <sheet name="درآمد ناشی از تغییر قیمت اوراق " sheetId="14" r:id="rId17"/>
    <sheet name="سود ترجیحی" sheetId="25" r:id="rId18"/>
  </sheets>
  <externalReferences>
    <externalReference r:id="rId19"/>
  </externalReferences>
  <definedNames>
    <definedName name="_xlnm.Print_Area" localSheetId="1">' سهام'!$A$1:$M$54</definedName>
    <definedName name="_xlnm.Print_Area" localSheetId="0">'0'!$A$1:$H$33</definedName>
    <definedName name="_xlnm.Print_Area" localSheetId="7">'1-2'!$A$1:$K$394</definedName>
    <definedName name="_xlnm.Print_Area" localSheetId="8">'2-2'!$A$1:$I$24</definedName>
    <definedName name="_xlnm.Print_Area" localSheetId="9">'3-2'!$A$1:$K$14</definedName>
    <definedName name="_xlnm.Print_Area" localSheetId="10">'4-2'!$A$1:$G$40</definedName>
    <definedName name="_xlnm.Print_Area" localSheetId="11">'5-2'!$A$1:$C$12</definedName>
    <definedName name="_xlnm.Print_Area" localSheetId="3">اوراق!$A$1:$R$24</definedName>
    <definedName name="_xlnm.Print_Area" localSheetId="2">'اوراق تبعی'!$A$1:$H$16</definedName>
    <definedName name="_xlnm.Print_Area" localSheetId="4">'تعدیل قیمت'!$A$1:$F$21</definedName>
    <definedName name="_xlnm.Print_Area" localSheetId="12">'درآمد سود سهام'!$A$1:$M$12</definedName>
    <definedName name="_xlnm.Print_Area" localSheetId="16">'درآمد ناشی از تغییر قیمت اوراق '!$A$1:$I$197</definedName>
    <definedName name="_xlnm.Print_Area" localSheetId="15">'درآمد ناشی ازفروش'!$A$1:$I$394</definedName>
    <definedName name="_xlnm.Print_Area" localSheetId="6">درآمدها!$A$1:$S$12</definedName>
    <definedName name="_xlnm.Print_Area" localSheetId="5">سپرده!$A$1:$I$26</definedName>
    <definedName name="_xlnm.Print_Area" localSheetId="13">'سود اوراق بهادار'!$A$1:$J$51</definedName>
    <definedName name="_xlnm.Print_Area" localSheetId="17">'سود ترجیحی'!$A$1:$H$28</definedName>
    <definedName name="_xlnm.Print_Area" localSheetId="14">'سود سپرده بانکی'!$A$1:$G$38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11" l="1"/>
  <c r="C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9" i="7"/>
  <c r="E10" i="7"/>
  <c r="E11" i="7"/>
  <c r="E12" i="7"/>
  <c r="E13" i="7"/>
  <c r="E14" i="7"/>
  <c r="E15" i="7"/>
  <c r="E16" i="7"/>
  <c r="E17" i="7"/>
  <c r="E18" i="7"/>
  <c r="E19" i="7"/>
  <c r="E20" i="7"/>
  <c r="E21" i="7"/>
  <c r="E22" i="7"/>
  <c r="E23" i="7"/>
  <c r="E24" i="7"/>
  <c r="E25" i="7"/>
  <c r="E26" i="7"/>
  <c r="E27" i="7"/>
  <c r="E28" i="7"/>
  <c r="E29" i="7"/>
  <c r="E30" i="7"/>
  <c r="E31" i="7"/>
  <c r="E32" i="7"/>
  <c r="E33" i="7"/>
  <c r="E34" i="7"/>
  <c r="E35" i="7"/>
  <c r="E36" i="7"/>
  <c r="E37" i="7"/>
  <c r="E38" i="7"/>
  <c r="E9" i="7"/>
  <c r="C11" i="11"/>
  <c r="F21" i="25"/>
  <c r="I392" i="15"/>
  <c r="D21" i="25"/>
  <c r="A1" i="25"/>
  <c r="A2" i="25"/>
  <c r="E9" i="25"/>
  <c r="E10" i="25"/>
  <c r="E11" i="25"/>
  <c r="E12" i="25"/>
  <c r="E13" i="25"/>
  <c r="E14" i="25"/>
  <c r="E15" i="25"/>
  <c r="E16" i="25"/>
  <c r="E17" i="25"/>
  <c r="E18" i="25"/>
  <c r="E19" i="25"/>
  <c r="E20" i="25"/>
  <c r="E39" i="7" l="1"/>
  <c r="E21" i="25"/>
  <c r="K12" i="5"/>
  <c r="K13" i="5"/>
  <c r="K14" i="5"/>
  <c r="K15" i="5"/>
  <c r="K16" i="5"/>
  <c r="K17" i="5"/>
  <c r="K18" i="5"/>
  <c r="K19" i="5"/>
  <c r="K20" i="5"/>
  <c r="K21" i="5"/>
  <c r="K22" i="5"/>
  <c r="K23" i="5"/>
  <c r="K24" i="5"/>
  <c r="K25" i="5"/>
  <c r="K26" i="5"/>
  <c r="K27" i="5"/>
  <c r="K28" i="5"/>
  <c r="K29" i="5"/>
  <c r="K30" i="5"/>
  <c r="K31" i="5"/>
  <c r="K32" i="5"/>
  <c r="K33" i="5"/>
  <c r="K34" i="5"/>
  <c r="K35" i="5"/>
  <c r="K36" i="5"/>
  <c r="K37" i="5"/>
  <c r="K38" i="5"/>
  <c r="K39" i="5"/>
  <c r="K40" i="5"/>
  <c r="K41" i="5"/>
  <c r="K42" i="5"/>
  <c r="K43" i="5"/>
  <c r="K44" i="5"/>
  <c r="K45" i="5"/>
  <c r="K46" i="5"/>
  <c r="K47" i="5"/>
  <c r="K48" i="5"/>
  <c r="K49" i="5"/>
  <c r="K50" i="5"/>
  <c r="K51" i="5"/>
  <c r="K52" i="5"/>
  <c r="K53" i="5"/>
  <c r="K54" i="5"/>
  <c r="K55" i="5"/>
  <c r="K56" i="5"/>
  <c r="K57" i="5"/>
  <c r="K58" i="5"/>
  <c r="K59" i="5"/>
  <c r="K60" i="5"/>
  <c r="K61" i="5"/>
  <c r="K62" i="5"/>
  <c r="K63" i="5"/>
  <c r="K64" i="5"/>
  <c r="K65" i="5"/>
  <c r="K66" i="5"/>
  <c r="K67" i="5"/>
  <c r="K68" i="5"/>
  <c r="K69" i="5"/>
  <c r="K70" i="5"/>
  <c r="K71" i="5"/>
  <c r="K72" i="5"/>
  <c r="K73" i="5"/>
  <c r="K74" i="5"/>
  <c r="K75" i="5"/>
  <c r="K76" i="5"/>
  <c r="K77" i="5"/>
  <c r="K78" i="5"/>
  <c r="K79" i="5"/>
  <c r="K80" i="5"/>
  <c r="K81" i="5"/>
  <c r="K82" i="5"/>
  <c r="K83" i="5"/>
  <c r="K84" i="5"/>
  <c r="K85" i="5"/>
  <c r="K86" i="5"/>
  <c r="K87" i="5"/>
  <c r="K88" i="5"/>
  <c r="K89" i="5"/>
  <c r="K90" i="5"/>
  <c r="K91" i="5"/>
  <c r="K92" i="5"/>
  <c r="K93" i="5"/>
  <c r="K94" i="5"/>
  <c r="K95" i="5"/>
  <c r="K96" i="5"/>
  <c r="K97" i="5"/>
  <c r="K98" i="5"/>
  <c r="K99" i="5"/>
  <c r="K100" i="5"/>
  <c r="K101" i="5"/>
  <c r="K102" i="5"/>
  <c r="K103" i="5"/>
  <c r="K104" i="5"/>
  <c r="K105" i="5"/>
  <c r="K106" i="5"/>
  <c r="K107" i="5"/>
  <c r="K108" i="5"/>
  <c r="K109" i="5"/>
  <c r="K110" i="5"/>
  <c r="K111" i="5"/>
  <c r="K112" i="5"/>
  <c r="K113" i="5"/>
  <c r="K114" i="5"/>
  <c r="K115" i="5"/>
  <c r="K116" i="5"/>
  <c r="K117" i="5"/>
  <c r="K118" i="5"/>
  <c r="K119" i="5"/>
  <c r="K120" i="5"/>
  <c r="K121" i="5"/>
  <c r="K122" i="5"/>
  <c r="K123" i="5"/>
  <c r="K124" i="5"/>
  <c r="K125" i="5"/>
  <c r="K126" i="5"/>
  <c r="K127" i="5"/>
  <c r="K128" i="5"/>
  <c r="K129" i="5"/>
  <c r="K130" i="5"/>
  <c r="K131" i="5"/>
  <c r="K132" i="5"/>
  <c r="K133" i="5"/>
  <c r="K134" i="5"/>
  <c r="K135" i="5"/>
  <c r="K136" i="5"/>
  <c r="K137" i="5"/>
  <c r="K138" i="5"/>
  <c r="K139" i="5"/>
  <c r="K140" i="5"/>
  <c r="K141" i="5"/>
  <c r="K142" i="5"/>
  <c r="K143" i="5"/>
  <c r="K144" i="5"/>
  <c r="K145" i="5"/>
  <c r="K146" i="5"/>
  <c r="K147" i="5"/>
  <c r="K148" i="5"/>
  <c r="K149" i="5"/>
  <c r="K150" i="5"/>
  <c r="K151" i="5"/>
  <c r="K152" i="5"/>
  <c r="K153" i="5"/>
  <c r="K154" i="5"/>
  <c r="K155" i="5"/>
  <c r="K156" i="5"/>
  <c r="K157" i="5"/>
  <c r="K158" i="5"/>
  <c r="K159" i="5"/>
  <c r="K160" i="5"/>
  <c r="K161" i="5"/>
  <c r="K162" i="5"/>
  <c r="K163" i="5"/>
  <c r="K164" i="5"/>
  <c r="K165" i="5"/>
  <c r="K166" i="5"/>
  <c r="K167" i="5"/>
  <c r="K168" i="5"/>
  <c r="K169" i="5"/>
  <c r="K170" i="5"/>
  <c r="K171" i="5"/>
  <c r="K172" i="5"/>
  <c r="K173" i="5"/>
  <c r="K174" i="5"/>
  <c r="K175" i="5"/>
  <c r="K176" i="5"/>
  <c r="K177" i="5"/>
  <c r="K178" i="5"/>
  <c r="K179" i="5"/>
  <c r="K180" i="5"/>
  <c r="K181" i="5"/>
  <c r="K182" i="5"/>
  <c r="K183" i="5"/>
  <c r="K184" i="5"/>
  <c r="K185" i="5"/>
  <c r="K186" i="5"/>
  <c r="K187" i="5"/>
  <c r="K188" i="5"/>
  <c r="K189" i="5"/>
  <c r="K190" i="5"/>
  <c r="K191" i="5"/>
  <c r="K192" i="5"/>
  <c r="K193" i="5"/>
  <c r="K194" i="5"/>
  <c r="K195" i="5"/>
  <c r="K196" i="5"/>
  <c r="K197" i="5"/>
  <c r="K198" i="5"/>
  <c r="K199" i="5"/>
  <c r="K200" i="5"/>
  <c r="K201" i="5"/>
  <c r="K202" i="5"/>
  <c r="K203" i="5"/>
  <c r="K204" i="5"/>
  <c r="K205" i="5"/>
  <c r="K206" i="5"/>
  <c r="K207" i="5"/>
  <c r="K208" i="5"/>
  <c r="K209" i="5"/>
  <c r="K210" i="5"/>
  <c r="K211" i="5"/>
  <c r="K212" i="5"/>
  <c r="K213" i="5"/>
  <c r="K214" i="5"/>
  <c r="K215" i="5"/>
  <c r="K216" i="5"/>
  <c r="K217" i="5"/>
  <c r="K218" i="5"/>
  <c r="K219" i="5"/>
  <c r="K220" i="5"/>
  <c r="K221" i="5"/>
  <c r="K222" i="5"/>
  <c r="K223" i="5"/>
  <c r="K224" i="5"/>
  <c r="K225" i="5"/>
  <c r="K226" i="5"/>
  <c r="K227" i="5"/>
  <c r="K228" i="5"/>
  <c r="K229" i="5"/>
  <c r="K230" i="5"/>
  <c r="K231" i="5"/>
  <c r="K232" i="5"/>
  <c r="K233" i="5"/>
  <c r="K234" i="5"/>
  <c r="K235" i="5"/>
  <c r="K236" i="5"/>
  <c r="K237" i="5"/>
  <c r="K238" i="5"/>
  <c r="K239" i="5"/>
  <c r="K240" i="5"/>
  <c r="K241" i="5"/>
  <c r="K242" i="5"/>
  <c r="K243" i="5"/>
  <c r="K244" i="5"/>
  <c r="K245" i="5"/>
  <c r="K246" i="5"/>
  <c r="K247" i="5"/>
  <c r="K248" i="5"/>
  <c r="K249" i="5"/>
  <c r="K250" i="5"/>
  <c r="K251" i="5"/>
  <c r="K252" i="5"/>
  <c r="K253" i="5"/>
  <c r="K254" i="5"/>
  <c r="K255" i="5"/>
  <c r="K256" i="5"/>
  <c r="K257" i="5"/>
  <c r="K258" i="5"/>
  <c r="K259" i="5"/>
  <c r="K260" i="5"/>
  <c r="K261" i="5"/>
  <c r="K262" i="5"/>
  <c r="K263" i="5"/>
  <c r="K264" i="5"/>
  <c r="K265" i="5"/>
  <c r="K266" i="5"/>
  <c r="K267" i="5"/>
  <c r="K268" i="5"/>
  <c r="K269" i="5"/>
  <c r="K270" i="5"/>
  <c r="K271" i="5"/>
  <c r="K272" i="5"/>
  <c r="K273" i="5"/>
  <c r="K274" i="5"/>
  <c r="K275" i="5"/>
  <c r="K276" i="5"/>
  <c r="K277" i="5"/>
  <c r="K278" i="5"/>
  <c r="K279" i="5"/>
  <c r="K280" i="5"/>
  <c r="K281" i="5"/>
  <c r="K282" i="5"/>
  <c r="K283" i="5"/>
  <c r="K284" i="5"/>
  <c r="K285" i="5"/>
  <c r="K286" i="5"/>
  <c r="K287" i="5"/>
  <c r="K288" i="5"/>
  <c r="K289" i="5"/>
  <c r="K290" i="5"/>
  <c r="K291" i="5"/>
  <c r="K292" i="5"/>
  <c r="K293" i="5"/>
  <c r="K294" i="5"/>
  <c r="K295" i="5"/>
  <c r="K296" i="5"/>
  <c r="K297" i="5"/>
  <c r="K298" i="5"/>
  <c r="K299" i="5"/>
  <c r="K300" i="5"/>
  <c r="K301" i="5"/>
  <c r="K302" i="5"/>
  <c r="K303" i="5"/>
  <c r="K304" i="5"/>
  <c r="K305" i="5"/>
  <c r="K306" i="5"/>
  <c r="K307" i="5"/>
  <c r="K308" i="5"/>
  <c r="K309" i="5"/>
  <c r="K310" i="5"/>
  <c r="K311" i="5"/>
  <c r="K312" i="5"/>
  <c r="K313" i="5"/>
  <c r="K314" i="5"/>
  <c r="K315" i="5"/>
  <c r="K316" i="5"/>
  <c r="K317" i="5"/>
  <c r="K318" i="5"/>
  <c r="K319" i="5"/>
  <c r="K320" i="5"/>
  <c r="K321" i="5"/>
  <c r="K322" i="5"/>
  <c r="K323" i="5"/>
  <c r="K324" i="5"/>
  <c r="K325" i="5"/>
  <c r="K326" i="5"/>
  <c r="K327" i="5"/>
  <c r="K328" i="5"/>
  <c r="K329" i="5"/>
  <c r="K330" i="5"/>
  <c r="K331" i="5"/>
  <c r="K332" i="5"/>
  <c r="K333" i="5"/>
  <c r="K334" i="5"/>
  <c r="K335" i="5"/>
  <c r="K336" i="5"/>
  <c r="K337" i="5"/>
  <c r="K338" i="5"/>
  <c r="K339" i="5"/>
  <c r="K340" i="5"/>
  <c r="K341" i="5"/>
  <c r="K342" i="5"/>
  <c r="K343" i="5"/>
  <c r="K344" i="5"/>
  <c r="K345" i="5"/>
  <c r="K346" i="5"/>
  <c r="K347" i="5"/>
  <c r="K348" i="5"/>
  <c r="K349" i="5"/>
  <c r="K350" i="5"/>
  <c r="K351" i="5"/>
  <c r="K352" i="5"/>
  <c r="K353" i="5"/>
  <c r="K354" i="5"/>
  <c r="K355" i="5"/>
  <c r="K356" i="5"/>
  <c r="K357" i="5"/>
  <c r="K358" i="5"/>
  <c r="K359" i="5"/>
  <c r="K360" i="5"/>
  <c r="K361" i="5"/>
  <c r="K362" i="5"/>
  <c r="K363" i="5"/>
  <c r="K364" i="5"/>
  <c r="K365" i="5"/>
  <c r="K366" i="5"/>
  <c r="K367" i="5"/>
  <c r="K368" i="5"/>
  <c r="K369" i="5"/>
  <c r="K370" i="5"/>
  <c r="K371" i="5"/>
  <c r="K372" i="5"/>
  <c r="K373" i="5"/>
  <c r="K374" i="5"/>
  <c r="K375" i="5"/>
  <c r="K376" i="5"/>
  <c r="K377" i="5"/>
  <c r="K378" i="5"/>
  <c r="K379" i="5"/>
  <c r="K380" i="5"/>
  <c r="K381" i="5"/>
  <c r="K382" i="5"/>
  <c r="K383" i="5"/>
  <c r="K384" i="5"/>
  <c r="K385" i="5"/>
  <c r="K386" i="5"/>
  <c r="K387" i="5"/>
  <c r="K388" i="5"/>
  <c r="K389" i="5"/>
  <c r="K390" i="5"/>
  <c r="K391" i="5"/>
  <c r="K392" i="5"/>
  <c r="K11" i="5"/>
  <c r="K393" i="5" s="1"/>
  <c r="F12" i="5"/>
  <c r="F13" i="5"/>
  <c r="F14" i="5"/>
  <c r="F15" i="5"/>
  <c r="F16" i="5"/>
  <c r="F17" i="5"/>
  <c r="F18" i="5"/>
  <c r="F19" i="5"/>
  <c r="F20" i="5"/>
  <c r="F21" i="5"/>
  <c r="F22" i="5"/>
  <c r="F23" i="5"/>
  <c r="F24" i="5"/>
  <c r="F25" i="5"/>
  <c r="F26" i="5"/>
  <c r="F27" i="5"/>
  <c r="F28" i="5"/>
  <c r="F29" i="5"/>
  <c r="F30" i="5"/>
  <c r="F31" i="5"/>
  <c r="F32" i="5"/>
  <c r="F33" i="5"/>
  <c r="F34" i="5"/>
  <c r="F35" i="5"/>
  <c r="F36" i="5"/>
  <c r="F37" i="5"/>
  <c r="F38" i="5"/>
  <c r="F39" i="5"/>
  <c r="F40" i="5"/>
  <c r="F41" i="5"/>
  <c r="F42" i="5"/>
  <c r="F43" i="5"/>
  <c r="F44" i="5"/>
  <c r="F45" i="5"/>
  <c r="F46" i="5"/>
  <c r="F47" i="5"/>
  <c r="F48" i="5"/>
  <c r="F49" i="5"/>
  <c r="F50" i="5"/>
  <c r="F51" i="5"/>
  <c r="F52" i="5"/>
  <c r="F53" i="5"/>
  <c r="F54" i="5"/>
  <c r="F55" i="5"/>
  <c r="F56" i="5"/>
  <c r="F57" i="5"/>
  <c r="F58" i="5"/>
  <c r="F59" i="5"/>
  <c r="F60" i="5"/>
  <c r="F61" i="5"/>
  <c r="F62" i="5"/>
  <c r="F63" i="5"/>
  <c r="F64" i="5"/>
  <c r="F65" i="5"/>
  <c r="F66" i="5"/>
  <c r="F67" i="5"/>
  <c r="F68" i="5"/>
  <c r="F69" i="5"/>
  <c r="F70" i="5"/>
  <c r="F71" i="5"/>
  <c r="F72" i="5"/>
  <c r="F73" i="5"/>
  <c r="F74" i="5"/>
  <c r="F75" i="5"/>
  <c r="F76" i="5"/>
  <c r="F77" i="5"/>
  <c r="F78" i="5"/>
  <c r="F79" i="5"/>
  <c r="F80" i="5"/>
  <c r="F81" i="5"/>
  <c r="F82" i="5"/>
  <c r="F83" i="5"/>
  <c r="F84" i="5"/>
  <c r="F85" i="5"/>
  <c r="F86" i="5"/>
  <c r="F87" i="5"/>
  <c r="F88" i="5"/>
  <c r="F89" i="5"/>
  <c r="F90" i="5"/>
  <c r="F91" i="5"/>
  <c r="F92" i="5"/>
  <c r="F93" i="5"/>
  <c r="F94" i="5"/>
  <c r="F95" i="5"/>
  <c r="F96" i="5"/>
  <c r="F97" i="5"/>
  <c r="F98" i="5"/>
  <c r="F99" i="5"/>
  <c r="F100" i="5"/>
  <c r="F101" i="5"/>
  <c r="F102" i="5"/>
  <c r="F103" i="5"/>
  <c r="F104" i="5"/>
  <c r="F105" i="5"/>
  <c r="F106" i="5"/>
  <c r="F107" i="5"/>
  <c r="F108" i="5"/>
  <c r="F109" i="5"/>
  <c r="F110" i="5"/>
  <c r="F111" i="5"/>
  <c r="F112" i="5"/>
  <c r="F113" i="5"/>
  <c r="F114" i="5"/>
  <c r="F115" i="5"/>
  <c r="F116" i="5"/>
  <c r="F117" i="5"/>
  <c r="F118" i="5"/>
  <c r="F119" i="5"/>
  <c r="F120" i="5"/>
  <c r="F121" i="5"/>
  <c r="F122" i="5"/>
  <c r="F123" i="5"/>
  <c r="F124" i="5"/>
  <c r="F125" i="5"/>
  <c r="F126" i="5"/>
  <c r="F127" i="5"/>
  <c r="F128" i="5"/>
  <c r="F129" i="5"/>
  <c r="F130" i="5"/>
  <c r="F131" i="5"/>
  <c r="F132" i="5"/>
  <c r="F133" i="5"/>
  <c r="F134" i="5"/>
  <c r="F135" i="5"/>
  <c r="F136" i="5"/>
  <c r="F137" i="5"/>
  <c r="F138" i="5"/>
  <c r="F139" i="5"/>
  <c r="F140" i="5"/>
  <c r="F141" i="5"/>
  <c r="F142" i="5"/>
  <c r="F143" i="5"/>
  <c r="F144" i="5"/>
  <c r="F145" i="5"/>
  <c r="F146" i="5"/>
  <c r="F147" i="5"/>
  <c r="F148" i="5"/>
  <c r="F149" i="5"/>
  <c r="F150" i="5"/>
  <c r="F151" i="5"/>
  <c r="F152" i="5"/>
  <c r="F153" i="5"/>
  <c r="F154" i="5"/>
  <c r="F155" i="5"/>
  <c r="F156" i="5"/>
  <c r="F157" i="5"/>
  <c r="F158" i="5"/>
  <c r="F159" i="5"/>
  <c r="F160" i="5"/>
  <c r="F161" i="5"/>
  <c r="F162" i="5"/>
  <c r="F163" i="5"/>
  <c r="F164" i="5"/>
  <c r="F165" i="5"/>
  <c r="F166" i="5"/>
  <c r="F167" i="5"/>
  <c r="F168" i="5"/>
  <c r="F169" i="5"/>
  <c r="F170" i="5"/>
  <c r="F171" i="5"/>
  <c r="F172" i="5"/>
  <c r="F173" i="5"/>
  <c r="F174" i="5"/>
  <c r="F175" i="5"/>
  <c r="F176" i="5"/>
  <c r="F177" i="5"/>
  <c r="F178" i="5"/>
  <c r="F179" i="5"/>
  <c r="F180" i="5"/>
  <c r="F181" i="5"/>
  <c r="F182" i="5"/>
  <c r="F183" i="5"/>
  <c r="F184" i="5"/>
  <c r="F185" i="5"/>
  <c r="F186" i="5"/>
  <c r="F187" i="5"/>
  <c r="F188" i="5"/>
  <c r="F189" i="5"/>
  <c r="F190" i="5"/>
  <c r="F191" i="5"/>
  <c r="F192" i="5"/>
  <c r="F193" i="5"/>
  <c r="F194" i="5"/>
  <c r="F195" i="5"/>
  <c r="F196" i="5"/>
  <c r="F197" i="5"/>
  <c r="F198" i="5"/>
  <c r="F199" i="5"/>
  <c r="F200" i="5"/>
  <c r="F201" i="5"/>
  <c r="F202" i="5"/>
  <c r="F203" i="5"/>
  <c r="F204" i="5"/>
  <c r="F205" i="5"/>
  <c r="F206" i="5"/>
  <c r="F207" i="5"/>
  <c r="F208" i="5"/>
  <c r="F209" i="5"/>
  <c r="F210" i="5"/>
  <c r="F211" i="5"/>
  <c r="F212" i="5"/>
  <c r="F213" i="5"/>
  <c r="F214" i="5"/>
  <c r="F215" i="5"/>
  <c r="F216" i="5"/>
  <c r="F217" i="5"/>
  <c r="F218" i="5"/>
  <c r="F219" i="5"/>
  <c r="F220" i="5"/>
  <c r="F221" i="5"/>
  <c r="F222" i="5"/>
  <c r="F223" i="5"/>
  <c r="F224" i="5"/>
  <c r="F225" i="5"/>
  <c r="F226" i="5"/>
  <c r="F227" i="5"/>
  <c r="F228" i="5"/>
  <c r="F229" i="5"/>
  <c r="F230" i="5"/>
  <c r="F231" i="5"/>
  <c r="F232" i="5"/>
  <c r="F233" i="5"/>
  <c r="F234" i="5"/>
  <c r="F235" i="5"/>
  <c r="F236" i="5"/>
  <c r="F237" i="5"/>
  <c r="F238" i="5"/>
  <c r="F239" i="5"/>
  <c r="F240" i="5"/>
  <c r="F241" i="5"/>
  <c r="F242" i="5"/>
  <c r="F243" i="5"/>
  <c r="F244" i="5"/>
  <c r="F245" i="5"/>
  <c r="F246" i="5"/>
  <c r="F247" i="5"/>
  <c r="F248" i="5"/>
  <c r="F249" i="5"/>
  <c r="F250" i="5"/>
  <c r="F251" i="5"/>
  <c r="F252" i="5"/>
  <c r="F253" i="5"/>
  <c r="F254" i="5"/>
  <c r="F255" i="5"/>
  <c r="F256" i="5"/>
  <c r="F257" i="5"/>
  <c r="F258" i="5"/>
  <c r="F259" i="5"/>
  <c r="F260" i="5"/>
  <c r="F261" i="5"/>
  <c r="F262" i="5"/>
  <c r="F263" i="5"/>
  <c r="F264" i="5"/>
  <c r="F265" i="5"/>
  <c r="F266" i="5"/>
  <c r="F267" i="5"/>
  <c r="F268" i="5"/>
  <c r="F269" i="5"/>
  <c r="F270" i="5"/>
  <c r="F271" i="5"/>
  <c r="F272" i="5"/>
  <c r="F273" i="5"/>
  <c r="F274" i="5"/>
  <c r="F275" i="5"/>
  <c r="F276" i="5"/>
  <c r="F277" i="5"/>
  <c r="F278" i="5"/>
  <c r="F279" i="5"/>
  <c r="F280" i="5"/>
  <c r="F281" i="5"/>
  <c r="F282" i="5"/>
  <c r="F283" i="5"/>
  <c r="F284" i="5"/>
  <c r="F285" i="5"/>
  <c r="F286" i="5"/>
  <c r="F287" i="5"/>
  <c r="F288" i="5"/>
  <c r="F289" i="5"/>
  <c r="F290" i="5"/>
  <c r="F291" i="5"/>
  <c r="F292" i="5"/>
  <c r="F293" i="5"/>
  <c r="F294" i="5"/>
  <c r="F295" i="5"/>
  <c r="F296" i="5"/>
  <c r="F297" i="5"/>
  <c r="F298" i="5"/>
  <c r="F299" i="5"/>
  <c r="F300" i="5"/>
  <c r="F301" i="5"/>
  <c r="F302" i="5"/>
  <c r="F303" i="5"/>
  <c r="F304" i="5"/>
  <c r="F305" i="5"/>
  <c r="F306" i="5"/>
  <c r="F307" i="5"/>
  <c r="F308" i="5"/>
  <c r="F309" i="5"/>
  <c r="F310" i="5"/>
  <c r="F311" i="5"/>
  <c r="F312" i="5"/>
  <c r="F313" i="5"/>
  <c r="F314" i="5"/>
  <c r="F315" i="5"/>
  <c r="F316" i="5"/>
  <c r="F317" i="5"/>
  <c r="F318" i="5"/>
  <c r="F319" i="5"/>
  <c r="F320" i="5"/>
  <c r="F321" i="5"/>
  <c r="F322" i="5"/>
  <c r="F323" i="5"/>
  <c r="F324" i="5"/>
  <c r="F325" i="5"/>
  <c r="F326" i="5"/>
  <c r="F327" i="5"/>
  <c r="F328" i="5"/>
  <c r="F329" i="5"/>
  <c r="F330" i="5"/>
  <c r="F331" i="5"/>
  <c r="F332" i="5"/>
  <c r="F333" i="5"/>
  <c r="F334" i="5"/>
  <c r="F335" i="5"/>
  <c r="F336" i="5"/>
  <c r="F337" i="5"/>
  <c r="F338" i="5"/>
  <c r="F339" i="5"/>
  <c r="F340" i="5"/>
  <c r="F341" i="5"/>
  <c r="F342" i="5"/>
  <c r="F343" i="5"/>
  <c r="F344" i="5"/>
  <c r="F345" i="5"/>
  <c r="F346" i="5"/>
  <c r="F347" i="5"/>
  <c r="F348" i="5"/>
  <c r="F349" i="5"/>
  <c r="F350" i="5"/>
  <c r="F351" i="5"/>
  <c r="F352" i="5"/>
  <c r="F353" i="5"/>
  <c r="F354" i="5"/>
  <c r="F355" i="5"/>
  <c r="F356" i="5"/>
  <c r="F357" i="5"/>
  <c r="F358" i="5"/>
  <c r="F359" i="5"/>
  <c r="F360" i="5"/>
  <c r="F361" i="5"/>
  <c r="F362" i="5"/>
  <c r="F363" i="5"/>
  <c r="F364" i="5"/>
  <c r="F365" i="5"/>
  <c r="F366" i="5"/>
  <c r="F367" i="5"/>
  <c r="F368" i="5"/>
  <c r="F369" i="5"/>
  <c r="F370" i="5"/>
  <c r="F371" i="5"/>
  <c r="F372" i="5"/>
  <c r="F373" i="5"/>
  <c r="F374" i="5"/>
  <c r="F375" i="5"/>
  <c r="F376" i="5"/>
  <c r="F377" i="5"/>
  <c r="F378" i="5"/>
  <c r="F379" i="5"/>
  <c r="F380" i="5"/>
  <c r="F381" i="5"/>
  <c r="F382" i="5"/>
  <c r="F383" i="5"/>
  <c r="F384" i="5"/>
  <c r="F385" i="5"/>
  <c r="F386" i="5"/>
  <c r="F387" i="5"/>
  <c r="F388" i="5"/>
  <c r="F389" i="5"/>
  <c r="F390" i="5"/>
  <c r="F391" i="5"/>
  <c r="F392" i="5"/>
  <c r="F11" i="5"/>
  <c r="E194" i="14"/>
  <c r="I194" i="14"/>
  <c r="E392" i="15"/>
  <c r="K12" i="22"/>
  <c r="K11" i="22"/>
  <c r="K13" i="22" s="1"/>
  <c r="E7" i="11"/>
  <c r="E8" i="11"/>
  <c r="E9" i="11"/>
  <c r="E11" i="11" s="1"/>
  <c r="E10" i="11"/>
  <c r="E6" i="11"/>
  <c r="M47" i="1"/>
  <c r="D7" i="11"/>
  <c r="D8" i="11"/>
  <c r="D9" i="11"/>
  <c r="D10" i="11"/>
  <c r="D6" i="11"/>
  <c r="B393" i="5"/>
  <c r="C393" i="5"/>
  <c r="D393" i="5"/>
  <c r="E393" i="5"/>
  <c r="G393" i="5"/>
  <c r="H393" i="5"/>
  <c r="I393" i="5"/>
  <c r="J393" i="5"/>
  <c r="J12" i="5"/>
  <c r="J13" i="5"/>
  <c r="J14" i="5"/>
  <c r="J15" i="5"/>
  <c r="J16" i="5"/>
  <c r="J17" i="5"/>
  <c r="J18" i="5"/>
  <c r="J19" i="5"/>
  <c r="J20" i="5"/>
  <c r="J21" i="5"/>
  <c r="J22" i="5"/>
  <c r="J23" i="5"/>
  <c r="J24" i="5"/>
  <c r="J25" i="5"/>
  <c r="J26" i="5"/>
  <c r="J27" i="5"/>
  <c r="J28" i="5"/>
  <c r="J29" i="5"/>
  <c r="J30" i="5"/>
  <c r="J31" i="5"/>
  <c r="J32" i="5"/>
  <c r="J33" i="5"/>
  <c r="J34" i="5"/>
  <c r="J35" i="5"/>
  <c r="J36" i="5"/>
  <c r="J37" i="5"/>
  <c r="J38" i="5"/>
  <c r="J39" i="5"/>
  <c r="J40" i="5"/>
  <c r="J41" i="5"/>
  <c r="J42" i="5"/>
  <c r="J43" i="5"/>
  <c r="J44" i="5"/>
  <c r="J45" i="5"/>
  <c r="J46" i="5"/>
  <c r="J47" i="5"/>
  <c r="J48" i="5"/>
  <c r="J49" i="5"/>
  <c r="J50" i="5"/>
  <c r="J51" i="5"/>
  <c r="J52" i="5"/>
  <c r="J53" i="5"/>
  <c r="J54" i="5"/>
  <c r="J55" i="5"/>
  <c r="J56" i="5"/>
  <c r="J57" i="5"/>
  <c r="J58" i="5"/>
  <c r="J59" i="5"/>
  <c r="J60" i="5"/>
  <c r="J61" i="5"/>
  <c r="J62" i="5"/>
  <c r="J63" i="5"/>
  <c r="J64" i="5"/>
  <c r="J65" i="5"/>
  <c r="J66" i="5"/>
  <c r="J67" i="5"/>
  <c r="J68" i="5"/>
  <c r="J69" i="5"/>
  <c r="J70" i="5"/>
  <c r="J71" i="5"/>
  <c r="J72" i="5"/>
  <c r="J73" i="5"/>
  <c r="J74" i="5"/>
  <c r="J75" i="5"/>
  <c r="J76" i="5"/>
  <c r="J77" i="5"/>
  <c r="J78" i="5"/>
  <c r="J79" i="5"/>
  <c r="J80" i="5"/>
  <c r="J81" i="5"/>
  <c r="J82" i="5"/>
  <c r="J83" i="5"/>
  <c r="J84" i="5"/>
  <c r="J85" i="5"/>
  <c r="J86" i="5"/>
  <c r="J87" i="5"/>
  <c r="J88" i="5"/>
  <c r="J89" i="5"/>
  <c r="J90" i="5"/>
  <c r="J91" i="5"/>
  <c r="J92" i="5"/>
  <c r="J93" i="5"/>
  <c r="J94" i="5"/>
  <c r="J95" i="5"/>
  <c r="J96" i="5"/>
  <c r="J97" i="5"/>
  <c r="J98" i="5"/>
  <c r="J99" i="5"/>
  <c r="J100" i="5"/>
  <c r="J101" i="5"/>
  <c r="J102" i="5"/>
  <c r="J103" i="5"/>
  <c r="J104" i="5"/>
  <c r="J105" i="5"/>
  <c r="J106" i="5"/>
  <c r="J107" i="5"/>
  <c r="J108" i="5"/>
  <c r="J109" i="5"/>
  <c r="J110" i="5"/>
  <c r="J111" i="5"/>
  <c r="J112" i="5"/>
  <c r="J113" i="5"/>
  <c r="J114" i="5"/>
  <c r="J115" i="5"/>
  <c r="J116" i="5"/>
  <c r="J117" i="5"/>
  <c r="J118" i="5"/>
  <c r="J119" i="5"/>
  <c r="J120" i="5"/>
  <c r="J121" i="5"/>
  <c r="J122" i="5"/>
  <c r="J123" i="5"/>
  <c r="J124" i="5"/>
  <c r="J125" i="5"/>
  <c r="J126" i="5"/>
  <c r="J127" i="5"/>
  <c r="J128" i="5"/>
  <c r="J129" i="5"/>
  <c r="J130" i="5"/>
  <c r="J131" i="5"/>
  <c r="J132" i="5"/>
  <c r="J133" i="5"/>
  <c r="J134" i="5"/>
  <c r="J135" i="5"/>
  <c r="J136" i="5"/>
  <c r="J137" i="5"/>
  <c r="J138" i="5"/>
  <c r="J139" i="5"/>
  <c r="J140" i="5"/>
  <c r="J141" i="5"/>
  <c r="J142" i="5"/>
  <c r="J143" i="5"/>
  <c r="J144" i="5"/>
  <c r="J145" i="5"/>
  <c r="J146" i="5"/>
  <c r="J147" i="5"/>
  <c r="J148" i="5"/>
  <c r="J149" i="5"/>
  <c r="J150" i="5"/>
  <c r="J151" i="5"/>
  <c r="J152" i="5"/>
  <c r="J153" i="5"/>
  <c r="J154" i="5"/>
  <c r="J155" i="5"/>
  <c r="J156" i="5"/>
  <c r="J157" i="5"/>
  <c r="J158" i="5"/>
  <c r="J159" i="5"/>
  <c r="J160" i="5"/>
  <c r="J161" i="5"/>
  <c r="J162" i="5"/>
  <c r="J163" i="5"/>
  <c r="J164" i="5"/>
  <c r="J165" i="5"/>
  <c r="J166" i="5"/>
  <c r="J167" i="5"/>
  <c r="J168" i="5"/>
  <c r="J169" i="5"/>
  <c r="J170" i="5"/>
  <c r="J171" i="5"/>
  <c r="J172" i="5"/>
  <c r="J173" i="5"/>
  <c r="J174" i="5"/>
  <c r="J175" i="5"/>
  <c r="J176" i="5"/>
  <c r="J177" i="5"/>
  <c r="J178" i="5"/>
  <c r="J179" i="5"/>
  <c r="J180" i="5"/>
  <c r="J181" i="5"/>
  <c r="J182" i="5"/>
  <c r="J183" i="5"/>
  <c r="J184" i="5"/>
  <c r="J185" i="5"/>
  <c r="J186" i="5"/>
  <c r="J187" i="5"/>
  <c r="J188" i="5"/>
  <c r="J189" i="5"/>
  <c r="J190" i="5"/>
  <c r="J191" i="5"/>
  <c r="J192" i="5"/>
  <c r="J193" i="5"/>
  <c r="J194" i="5"/>
  <c r="J195" i="5"/>
  <c r="J196" i="5"/>
  <c r="J197" i="5"/>
  <c r="J198" i="5"/>
  <c r="J199" i="5"/>
  <c r="J200" i="5"/>
  <c r="J201" i="5"/>
  <c r="J202" i="5"/>
  <c r="J203" i="5"/>
  <c r="J204" i="5"/>
  <c r="J205" i="5"/>
  <c r="J206" i="5"/>
  <c r="J207" i="5"/>
  <c r="J208" i="5"/>
  <c r="J209" i="5"/>
  <c r="J210" i="5"/>
  <c r="J211" i="5"/>
  <c r="J212" i="5"/>
  <c r="J213" i="5"/>
  <c r="J214" i="5"/>
  <c r="J215" i="5"/>
  <c r="J216" i="5"/>
  <c r="J217" i="5"/>
  <c r="J218" i="5"/>
  <c r="J219" i="5"/>
  <c r="J220" i="5"/>
  <c r="J221" i="5"/>
  <c r="J222" i="5"/>
  <c r="J223" i="5"/>
  <c r="J224" i="5"/>
  <c r="J225" i="5"/>
  <c r="J226" i="5"/>
  <c r="J227" i="5"/>
  <c r="J228" i="5"/>
  <c r="J229" i="5"/>
  <c r="J230" i="5"/>
  <c r="J231" i="5"/>
  <c r="J232" i="5"/>
  <c r="J233" i="5"/>
  <c r="J234" i="5"/>
  <c r="J235" i="5"/>
  <c r="J236" i="5"/>
  <c r="J237" i="5"/>
  <c r="J238" i="5"/>
  <c r="J239" i="5"/>
  <c r="J240" i="5"/>
  <c r="J241" i="5"/>
  <c r="J242" i="5"/>
  <c r="J243" i="5"/>
  <c r="J244" i="5"/>
  <c r="J245" i="5"/>
  <c r="J246" i="5"/>
  <c r="J247" i="5"/>
  <c r="J248" i="5"/>
  <c r="J249" i="5"/>
  <c r="J250" i="5"/>
  <c r="J251" i="5"/>
  <c r="J252" i="5"/>
  <c r="J253" i="5"/>
  <c r="J254" i="5"/>
  <c r="J255" i="5"/>
  <c r="J256" i="5"/>
  <c r="J257" i="5"/>
  <c r="J258" i="5"/>
  <c r="J259" i="5"/>
  <c r="J260" i="5"/>
  <c r="J261" i="5"/>
  <c r="J262" i="5"/>
  <c r="J263" i="5"/>
  <c r="J264" i="5"/>
  <c r="J265" i="5"/>
  <c r="J266" i="5"/>
  <c r="J267" i="5"/>
  <c r="J268" i="5"/>
  <c r="J269" i="5"/>
  <c r="J270" i="5"/>
  <c r="J271" i="5"/>
  <c r="J272" i="5"/>
  <c r="J273" i="5"/>
  <c r="J274" i="5"/>
  <c r="J275" i="5"/>
  <c r="J276" i="5"/>
  <c r="J277" i="5"/>
  <c r="J278" i="5"/>
  <c r="J279" i="5"/>
  <c r="J280" i="5"/>
  <c r="J281" i="5"/>
  <c r="J282" i="5"/>
  <c r="J283" i="5"/>
  <c r="J284" i="5"/>
  <c r="J285" i="5"/>
  <c r="J286" i="5"/>
  <c r="J287" i="5"/>
  <c r="J288" i="5"/>
  <c r="J289" i="5"/>
  <c r="J290" i="5"/>
  <c r="J291" i="5"/>
  <c r="J292" i="5"/>
  <c r="J293" i="5"/>
  <c r="J294" i="5"/>
  <c r="J295" i="5"/>
  <c r="J296" i="5"/>
  <c r="J297" i="5"/>
  <c r="J298" i="5"/>
  <c r="J299" i="5"/>
  <c r="J300" i="5"/>
  <c r="J301" i="5"/>
  <c r="J302" i="5"/>
  <c r="J303" i="5"/>
  <c r="J304" i="5"/>
  <c r="J305" i="5"/>
  <c r="J306" i="5"/>
  <c r="J307" i="5"/>
  <c r="J308" i="5"/>
  <c r="J309" i="5"/>
  <c r="J310" i="5"/>
  <c r="J311" i="5"/>
  <c r="J312" i="5"/>
  <c r="J313" i="5"/>
  <c r="J314" i="5"/>
  <c r="J315" i="5"/>
  <c r="J316" i="5"/>
  <c r="J317" i="5"/>
  <c r="J318" i="5"/>
  <c r="J319" i="5"/>
  <c r="J320" i="5"/>
  <c r="J321" i="5"/>
  <c r="J322" i="5"/>
  <c r="J323" i="5"/>
  <c r="J324" i="5"/>
  <c r="J325" i="5"/>
  <c r="J326" i="5"/>
  <c r="J327" i="5"/>
  <c r="J328" i="5"/>
  <c r="J329" i="5"/>
  <c r="J330" i="5"/>
  <c r="J331" i="5"/>
  <c r="J332" i="5"/>
  <c r="J333" i="5"/>
  <c r="J334" i="5"/>
  <c r="J335" i="5"/>
  <c r="J336" i="5"/>
  <c r="J337" i="5"/>
  <c r="J338" i="5"/>
  <c r="J339" i="5"/>
  <c r="J340" i="5"/>
  <c r="J341" i="5"/>
  <c r="J342" i="5"/>
  <c r="J343" i="5"/>
  <c r="J344" i="5"/>
  <c r="J345" i="5"/>
  <c r="J346" i="5"/>
  <c r="J347" i="5"/>
  <c r="J348" i="5"/>
  <c r="J349" i="5"/>
  <c r="J350" i="5"/>
  <c r="J351" i="5"/>
  <c r="J352" i="5"/>
  <c r="J353" i="5"/>
  <c r="J354" i="5"/>
  <c r="J355" i="5"/>
  <c r="J356" i="5"/>
  <c r="J357" i="5"/>
  <c r="J358" i="5"/>
  <c r="J359" i="5"/>
  <c r="J360" i="5"/>
  <c r="J361" i="5"/>
  <c r="J362" i="5"/>
  <c r="J363" i="5"/>
  <c r="J364" i="5"/>
  <c r="J365" i="5"/>
  <c r="J366" i="5"/>
  <c r="J367" i="5"/>
  <c r="J368" i="5"/>
  <c r="J369" i="5"/>
  <c r="J370" i="5"/>
  <c r="J371" i="5"/>
  <c r="J372" i="5"/>
  <c r="J373" i="5"/>
  <c r="J374" i="5"/>
  <c r="J375" i="5"/>
  <c r="J376" i="5"/>
  <c r="J377" i="5"/>
  <c r="J378" i="5"/>
  <c r="J379" i="5"/>
  <c r="J380" i="5"/>
  <c r="J381" i="5"/>
  <c r="J382" i="5"/>
  <c r="J383" i="5"/>
  <c r="J384" i="5"/>
  <c r="J385" i="5"/>
  <c r="J386" i="5"/>
  <c r="J387" i="5"/>
  <c r="J388" i="5"/>
  <c r="J389" i="5"/>
  <c r="J390" i="5"/>
  <c r="J391" i="5"/>
  <c r="J392" i="5"/>
  <c r="J11" i="5"/>
  <c r="I13" i="22"/>
  <c r="J13" i="22"/>
  <c r="J12" i="22"/>
  <c r="J11" i="22"/>
  <c r="I11" i="6"/>
  <c r="I12" i="6"/>
  <c r="I14" i="6"/>
  <c r="I15" i="6"/>
  <c r="I22" i="6"/>
  <c r="I10" i="6"/>
  <c r="E14" i="6"/>
  <c r="E15" i="6"/>
  <c r="E16" i="6"/>
  <c r="E17" i="6"/>
  <c r="E10" i="6"/>
  <c r="E8" i="15"/>
  <c r="E9" i="15"/>
  <c r="E10" i="15"/>
  <c r="E11" i="15"/>
  <c r="E12" i="15"/>
  <c r="E13" i="15"/>
  <c r="E14" i="15"/>
  <c r="E15" i="15"/>
  <c r="E16" i="15"/>
  <c r="E17" i="15"/>
  <c r="E18" i="15"/>
  <c r="E19" i="15"/>
  <c r="E20" i="15"/>
  <c r="E21" i="15"/>
  <c r="E22" i="15"/>
  <c r="E23" i="15"/>
  <c r="E24" i="15"/>
  <c r="E25" i="15"/>
  <c r="E26" i="15"/>
  <c r="E27" i="15"/>
  <c r="E28" i="15"/>
  <c r="E29" i="15"/>
  <c r="E30" i="15"/>
  <c r="E31" i="15"/>
  <c r="E32" i="15"/>
  <c r="E33" i="15"/>
  <c r="E34" i="15"/>
  <c r="E35" i="15"/>
  <c r="E36" i="15"/>
  <c r="E37" i="15"/>
  <c r="E38" i="15"/>
  <c r="E39" i="15"/>
  <c r="E40" i="15"/>
  <c r="E41" i="15"/>
  <c r="E42" i="15"/>
  <c r="E43" i="15"/>
  <c r="E44" i="15"/>
  <c r="E45" i="15"/>
  <c r="E46" i="15"/>
  <c r="E47" i="15"/>
  <c r="E48" i="15"/>
  <c r="E49" i="15"/>
  <c r="E50" i="15"/>
  <c r="E51" i="15"/>
  <c r="E52" i="15"/>
  <c r="E53" i="15"/>
  <c r="E54" i="15"/>
  <c r="E55" i="15"/>
  <c r="E56" i="15"/>
  <c r="E57" i="15"/>
  <c r="E58" i="15"/>
  <c r="E59" i="15"/>
  <c r="E60" i="15"/>
  <c r="E61" i="15"/>
  <c r="E62" i="15"/>
  <c r="E63" i="15"/>
  <c r="E64" i="15"/>
  <c r="E65" i="15"/>
  <c r="E66" i="15"/>
  <c r="E67" i="15"/>
  <c r="E68" i="15"/>
  <c r="E69" i="15"/>
  <c r="E70" i="15"/>
  <c r="E71" i="15"/>
  <c r="E72" i="15"/>
  <c r="E73" i="15"/>
  <c r="E74" i="15"/>
  <c r="E75" i="15"/>
  <c r="E76" i="15"/>
  <c r="E77" i="15"/>
  <c r="E78" i="15"/>
  <c r="E79" i="15"/>
  <c r="E80" i="15"/>
  <c r="E81" i="15"/>
  <c r="E82" i="15"/>
  <c r="E83" i="15"/>
  <c r="E84" i="15"/>
  <c r="E85" i="15"/>
  <c r="E86" i="15"/>
  <c r="E87" i="15"/>
  <c r="E88" i="15"/>
  <c r="E89" i="15"/>
  <c r="E90" i="15"/>
  <c r="E91" i="15"/>
  <c r="E92" i="15"/>
  <c r="E93" i="15"/>
  <c r="E94" i="15"/>
  <c r="E95" i="15"/>
  <c r="E96" i="15"/>
  <c r="E97" i="15"/>
  <c r="E98" i="15"/>
  <c r="E99" i="15"/>
  <c r="E100" i="15"/>
  <c r="E101" i="15"/>
  <c r="E102" i="15"/>
  <c r="E103" i="15"/>
  <c r="E104" i="15"/>
  <c r="E105" i="15"/>
  <c r="E106" i="15"/>
  <c r="E107" i="15"/>
  <c r="E108" i="15"/>
  <c r="E109" i="15"/>
  <c r="E110" i="15"/>
  <c r="E111" i="15"/>
  <c r="E112" i="15"/>
  <c r="E113" i="15"/>
  <c r="E114" i="15"/>
  <c r="E115" i="15"/>
  <c r="E116" i="15"/>
  <c r="E117" i="15"/>
  <c r="E118" i="15"/>
  <c r="E119" i="15"/>
  <c r="E120" i="15"/>
  <c r="E121" i="15"/>
  <c r="E122" i="15"/>
  <c r="E123" i="15"/>
  <c r="E124" i="15"/>
  <c r="E125" i="15"/>
  <c r="E126" i="15"/>
  <c r="E127" i="15"/>
  <c r="E128" i="15"/>
  <c r="E129" i="15"/>
  <c r="E130" i="15"/>
  <c r="E131" i="15"/>
  <c r="E132" i="15"/>
  <c r="E133" i="15"/>
  <c r="E134" i="15"/>
  <c r="E135" i="15"/>
  <c r="E136" i="15"/>
  <c r="E137" i="15"/>
  <c r="E138" i="15"/>
  <c r="E139" i="15"/>
  <c r="E140" i="15"/>
  <c r="E141" i="15"/>
  <c r="E142" i="15"/>
  <c r="E143" i="15"/>
  <c r="E144" i="15"/>
  <c r="E145" i="15"/>
  <c r="E146" i="15"/>
  <c r="E147" i="15"/>
  <c r="E148" i="15"/>
  <c r="E149" i="15"/>
  <c r="E150" i="15"/>
  <c r="E151" i="15"/>
  <c r="E152" i="15"/>
  <c r="E153" i="15"/>
  <c r="E154" i="15"/>
  <c r="E155" i="15"/>
  <c r="E156" i="15"/>
  <c r="E157" i="15"/>
  <c r="E158" i="15"/>
  <c r="E159" i="15"/>
  <c r="E160" i="15"/>
  <c r="E161" i="15"/>
  <c r="E162" i="15"/>
  <c r="E163" i="15"/>
  <c r="E164" i="15"/>
  <c r="E165" i="15"/>
  <c r="E166" i="15"/>
  <c r="E167" i="15"/>
  <c r="E168" i="15"/>
  <c r="E169" i="15"/>
  <c r="E170" i="15"/>
  <c r="E171" i="15"/>
  <c r="E172" i="15"/>
  <c r="E173" i="15"/>
  <c r="E174" i="15"/>
  <c r="E175" i="15"/>
  <c r="E176" i="15"/>
  <c r="E177" i="15"/>
  <c r="E178" i="15"/>
  <c r="E179" i="15"/>
  <c r="E180" i="15"/>
  <c r="E181" i="15"/>
  <c r="E182" i="15"/>
  <c r="E183" i="15"/>
  <c r="E184" i="15"/>
  <c r="E185" i="15"/>
  <c r="E186" i="15"/>
  <c r="E187" i="15"/>
  <c r="E188" i="15"/>
  <c r="E189" i="15"/>
  <c r="E190" i="15"/>
  <c r="E191" i="15"/>
  <c r="E192" i="15"/>
  <c r="E193" i="15"/>
  <c r="E194" i="15"/>
  <c r="E195" i="15"/>
  <c r="E196" i="15"/>
  <c r="E197" i="15"/>
  <c r="E198" i="15"/>
  <c r="E199" i="15"/>
  <c r="E200" i="15"/>
  <c r="E201" i="15"/>
  <c r="E202" i="15"/>
  <c r="E203" i="15"/>
  <c r="E204" i="15"/>
  <c r="E205" i="15"/>
  <c r="E206" i="15"/>
  <c r="E207" i="15"/>
  <c r="E208" i="15"/>
  <c r="E209" i="15"/>
  <c r="E210" i="15"/>
  <c r="E211" i="15"/>
  <c r="E212" i="15"/>
  <c r="E213" i="15"/>
  <c r="E214" i="15"/>
  <c r="E215" i="15"/>
  <c r="E216" i="15"/>
  <c r="E217" i="15"/>
  <c r="E218" i="15"/>
  <c r="E219" i="15"/>
  <c r="E220" i="15"/>
  <c r="E221" i="15"/>
  <c r="E222" i="15"/>
  <c r="E223" i="15"/>
  <c r="E224" i="15"/>
  <c r="E225" i="15"/>
  <c r="E226" i="15"/>
  <c r="E227" i="15"/>
  <c r="E228" i="15"/>
  <c r="E229" i="15"/>
  <c r="E230" i="15"/>
  <c r="E231" i="15"/>
  <c r="E232" i="15"/>
  <c r="E233" i="15"/>
  <c r="E234" i="15"/>
  <c r="E235" i="15"/>
  <c r="E236" i="15"/>
  <c r="E237" i="15"/>
  <c r="E238" i="15"/>
  <c r="E239" i="15"/>
  <c r="E240" i="15"/>
  <c r="E241" i="15"/>
  <c r="E242" i="15"/>
  <c r="E243" i="15"/>
  <c r="E244" i="15"/>
  <c r="E245" i="15"/>
  <c r="E246" i="15"/>
  <c r="E247" i="15"/>
  <c r="E248" i="15"/>
  <c r="E249" i="15"/>
  <c r="E250" i="15"/>
  <c r="E251" i="15"/>
  <c r="E252" i="15"/>
  <c r="E253" i="15"/>
  <c r="E254" i="15"/>
  <c r="E255" i="15"/>
  <c r="E256" i="15"/>
  <c r="E257" i="15"/>
  <c r="E258" i="15"/>
  <c r="E259" i="15"/>
  <c r="E260" i="15"/>
  <c r="E261" i="15"/>
  <c r="E262" i="15"/>
  <c r="E263" i="15"/>
  <c r="E264" i="15"/>
  <c r="E265" i="15"/>
  <c r="E266" i="15"/>
  <c r="E267" i="15"/>
  <c r="E268" i="15"/>
  <c r="E269" i="15"/>
  <c r="E270" i="15"/>
  <c r="E271" i="15"/>
  <c r="E272" i="15"/>
  <c r="E273" i="15"/>
  <c r="E274" i="15"/>
  <c r="E275" i="15"/>
  <c r="E276" i="15"/>
  <c r="E277" i="15"/>
  <c r="E278" i="15"/>
  <c r="E279" i="15"/>
  <c r="E280" i="15"/>
  <c r="E281" i="15"/>
  <c r="E282" i="15"/>
  <c r="E283" i="15"/>
  <c r="E284" i="15"/>
  <c r="E285" i="15"/>
  <c r="E286" i="15"/>
  <c r="E287" i="15"/>
  <c r="E288" i="15"/>
  <c r="E289" i="15"/>
  <c r="E290" i="15"/>
  <c r="E291" i="15"/>
  <c r="E292" i="15"/>
  <c r="E293" i="15"/>
  <c r="E294" i="15"/>
  <c r="E295" i="15"/>
  <c r="E296" i="15"/>
  <c r="E297" i="15"/>
  <c r="E298" i="15"/>
  <c r="E299" i="15"/>
  <c r="E300" i="15"/>
  <c r="E301" i="15"/>
  <c r="E302" i="15"/>
  <c r="E303" i="15"/>
  <c r="E304" i="15"/>
  <c r="E305" i="15"/>
  <c r="E306" i="15"/>
  <c r="E307" i="15"/>
  <c r="E308" i="15"/>
  <c r="E309" i="15"/>
  <c r="E310" i="15"/>
  <c r="E311" i="15"/>
  <c r="E312" i="15"/>
  <c r="E313" i="15"/>
  <c r="E314" i="15"/>
  <c r="E315" i="15"/>
  <c r="E316" i="15"/>
  <c r="E317" i="15"/>
  <c r="E318" i="15"/>
  <c r="E319" i="15"/>
  <c r="E320" i="15"/>
  <c r="E321" i="15"/>
  <c r="E322" i="15"/>
  <c r="E323" i="15"/>
  <c r="E324" i="15"/>
  <c r="E325" i="15"/>
  <c r="E326" i="15"/>
  <c r="E327" i="15"/>
  <c r="E328" i="15"/>
  <c r="E329" i="15"/>
  <c r="E330" i="15"/>
  <c r="E331" i="15"/>
  <c r="E332" i="15"/>
  <c r="E333" i="15"/>
  <c r="E334" i="15"/>
  <c r="E335" i="15"/>
  <c r="E336" i="15"/>
  <c r="E337" i="15"/>
  <c r="E338" i="15"/>
  <c r="E339" i="15"/>
  <c r="E340" i="15"/>
  <c r="E341" i="15"/>
  <c r="E342" i="15"/>
  <c r="E343" i="15"/>
  <c r="E344" i="15"/>
  <c r="E345" i="15"/>
  <c r="E346" i="15"/>
  <c r="E347" i="15"/>
  <c r="E348" i="15"/>
  <c r="E349" i="15"/>
  <c r="E350" i="15"/>
  <c r="E351" i="15"/>
  <c r="E352" i="15"/>
  <c r="E353" i="15"/>
  <c r="E354" i="15"/>
  <c r="E355" i="15"/>
  <c r="E356" i="15"/>
  <c r="E357" i="15"/>
  <c r="E358" i="15"/>
  <c r="E359" i="15"/>
  <c r="E360" i="15"/>
  <c r="E361" i="15"/>
  <c r="E362" i="15"/>
  <c r="E363" i="15"/>
  <c r="E364" i="15"/>
  <c r="E365" i="15"/>
  <c r="E366" i="15"/>
  <c r="E367" i="15"/>
  <c r="E368" i="15"/>
  <c r="E369" i="15"/>
  <c r="E370" i="15"/>
  <c r="E371" i="15"/>
  <c r="E372" i="15"/>
  <c r="E373" i="15"/>
  <c r="E374" i="15"/>
  <c r="E375" i="15"/>
  <c r="E376" i="15"/>
  <c r="E377" i="15"/>
  <c r="E378" i="15"/>
  <c r="E379" i="15"/>
  <c r="E380" i="15"/>
  <c r="E381" i="15"/>
  <c r="E382" i="15"/>
  <c r="E383" i="15"/>
  <c r="E384" i="15"/>
  <c r="E385" i="15"/>
  <c r="E386" i="15"/>
  <c r="E387" i="15"/>
  <c r="E388" i="15"/>
  <c r="E389" i="15"/>
  <c r="E390" i="15"/>
  <c r="E391" i="15"/>
  <c r="D23" i="6" s="1"/>
  <c r="E23" i="6" s="1"/>
  <c r="E7" i="15"/>
  <c r="C24" i="6"/>
  <c r="E11" i="12"/>
  <c r="C8" i="11"/>
  <c r="C10" i="11"/>
  <c r="G24" i="6"/>
  <c r="F24" i="6"/>
  <c r="B24" i="6"/>
  <c r="C23" i="6"/>
  <c r="C194" i="14"/>
  <c r="D194" i="14"/>
  <c r="G194" i="14"/>
  <c r="H194" i="14"/>
  <c r="J8" i="12"/>
  <c r="J7" i="12"/>
  <c r="H9" i="2"/>
  <c r="H10" i="2"/>
  <c r="I10" i="2" s="1"/>
  <c r="H11" i="2"/>
  <c r="H12" i="2"/>
  <c r="H13" i="2"/>
  <c r="H14" i="2"/>
  <c r="H15" i="2"/>
  <c r="H16" i="2"/>
  <c r="H17" i="2"/>
  <c r="I17" i="2" s="1"/>
  <c r="H18" i="2"/>
  <c r="H19" i="2"/>
  <c r="H20" i="2"/>
  <c r="H21" i="2"/>
  <c r="H22" i="2"/>
  <c r="H23" i="2"/>
  <c r="H24" i="2"/>
  <c r="H25" i="2"/>
  <c r="H8" i="2"/>
  <c r="I23" i="3"/>
  <c r="P23" i="3"/>
  <c r="Q23" i="3"/>
  <c r="R23" i="3"/>
  <c r="C54" i="1"/>
  <c r="D54" i="1"/>
  <c r="F54" i="1"/>
  <c r="H54" i="1"/>
  <c r="K54" i="1"/>
  <c r="L54" i="1"/>
  <c r="M54" i="1"/>
  <c r="C46" i="1"/>
  <c r="D46" i="1"/>
  <c r="F46" i="1"/>
  <c r="H46" i="1"/>
  <c r="K46" i="1"/>
  <c r="L46" i="1"/>
  <c r="M46" i="1"/>
  <c r="M39" i="1"/>
  <c r="C39" i="1"/>
  <c r="D39" i="1"/>
  <c r="F39" i="1"/>
  <c r="H39" i="1"/>
  <c r="K39" i="1"/>
  <c r="L39" i="1"/>
  <c r="H23" i="6"/>
  <c r="I23" i="6" s="1"/>
  <c r="I13" i="6"/>
  <c r="I16" i="6"/>
  <c r="I17" i="6"/>
  <c r="I18" i="6"/>
  <c r="I19" i="6"/>
  <c r="I20" i="6"/>
  <c r="I21" i="6"/>
  <c r="E11" i="6"/>
  <c r="E12" i="6"/>
  <c r="E13" i="6"/>
  <c r="E18" i="6"/>
  <c r="E19" i="6"/>
  <c r="E20" i="6"/>
  <c r="E21" i="6"/>
  <c r="E22" i="6"/>
  <c r="F29" i="7"/>
  <c r="B11" i="8"/>
  <c r="C11" i="8"/>
  <c r="F23" i="7"/>
  <c r="F24" i="7"/>
  <c r="F25" i="7"/>
  <c r="F26" i="7"/>
  <c r="F27" i="7"/>
  <c r="F28" i="7"/>
  <c r="F30" i="7"/>
  <c r="F31" i="7"/>
  <c r="F32" i="7"/>
  <c r="F33" i="7"/>
  <c r="F34" i="7"/>
  <c r="F35" i="7"/>
  <c r="F36" i="7"/>
  <c r="F37" i="7"/>
  <c r="F38" i="7"/>
  <c r="F13" i="7"/>
  <c r="F10" i="7"/>
  <c r="F11" i="7"/>
  <c r="F12" i="7"/>
  <c r="F14" i="7"/>
  <c r="F15" i="7"/>
  <c r="F16" i="7"/>
  <c r="F17" i="7"/>
  <c r="F18" i="7"/>
  <c r="F19" i="7"/>
  <c r="F20" i="7"/>
  <c r="F21" i="7"/>
  <c r="F22" i="7"/>
  <c r="F9" i="7"/>
  <c r="C39" i="7"/>
  <c r="D10" i="7" s="1"/>
  <c r="H392" i="15"/>
  <c r="G392" i="15"/>
  <c r="D392" i="15"/>
  <c r="C392" i="15"/>
  <c r="B37" i="24"/>
  <c r="C37" i="24"/>
  <c r="D37" i="24"/>
  <c r="E37" i="24"/>
  <c r="F37" i="24"/>
  <c r="G37" i="24"/>
  <c r="E50" i="13"/>
  <c r="J50" i="13"/>
  <c r="I50" i="13"/>
  <c r="H50" i="13"/>
  <c r="G50" i="13"/>
  <c r="F50" i="13"/>
  <c r="H11" i="12"/>
  <c r="I11" i="12"/>
  <c r="J11" i="12"/>
  <c r="J9" i="12"/>
  <c r="J10" i="12"/>
  <c r="G11" i="12"/>
  <c r="F11" i="12"/>
  <c r="R22" i="3"/>
  <c r="H23" i="3"/>
  <c r="K23" i="3"/>
  <c r="M23" i="3"/>
  <c r="E26" i="2"/>
  <c r="F26" i="2"/>
  <c r="G26" i="2"/>
  <c r="H26" i="2"/>
  <c r="I9" i="2"/>
  <c r="I11" i="2"/>
  <c r="I12" i="2"/>
  <c r="I13" i="2"/>
  <c r="I14" i="2"/>
  <c r="I15" i="2"/>
  <c r="I16" i="2"/>
  <c r="I18" i="2"/>
  <c r="I19" i="2"/>
  <c r="I20" i="2"/>
  <c r="I21" i="2"/>
  <c r="I22" i="2"/>
  <c r="I23" i="2"/>
  <c r="I24" i="2"/>
  <c r="I25" i="2"/>
  <c r="I8" i="2"/>
  <c r="R11" i="3"/>
  <c r="R10" i="3"/>
  <c r="R12" i="3"/>
  <c r="R13" i="3"/>
  <c r="R14" i="3"/>
  <c r="R15" i="3"/>
  <c r="R16" i="3"/>
  <c r="R17" i="3"/>
  <c r="R18" i="3"/>
  <c r="R19" i="3"/>
  <c r="R20" i="3"/>
  <c r="R21" i="3"/>
  <c r="R9" i="3"/>
  <c r="M34" i="1"/>
  <c r="B14" i="20"/>
  <c r="E14" i="20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5" i="1"/>
  <c r="M36" i="1"/>
  <c r="M37" i="1"/>
  <c r="M38" i="1"/>
  <c r="M48" i="1"/>
  <c r="M49" i="1"/>
  <c r="M50" i="1"/>
  <c r="M51" i="1"/>
  <c r="M52" i="1"/>
  <c r="M53" i="1"/>
  <c r="M10" i="1"/>
  <c r="F393" i="5" l="1"/>
  <c r="D11" i="11"/>
  <c r="D9" i="7"/>
  <c r="D27" i="7"/>
  <c r="D31" i="7"/>
  <c r="D32" i="7"/>
  <c r="D30" i="7"/>
  <c r="D29" i="7"/>
  <c r="D28" i="7"/>
  <c r="D37" i="7"/>
  <c r="D25" i="7"/>
  <c r="D38" i="7"/>
  <c r="D36" i="7"/>
  <c r="D24" i="7"/>
  <c r="D35" i="7"/>
  <c r="D23" i="7"/>
  <c r="D26" i="7"/>
  <c r="D34" i="7"/>
  <c r="D21" i="7"/>
  <c r="D33" i="7"/>
  <c r="D18" i="7"/>
  <c r="D22" i="7"/>
  <c r="D20" i="7"/>
  <c r="D19" i="7"/>
  <c r="D17" i="7"/>
  <c r="D16" i="7"/>
  <c r="D15" i="7"/>
  <c r="D14" i="7"/>
  <c r="D13" i="7"/>
  <c r="F39" i="7"/>
  <c r="C6" i="11"/>
  <c r="I24" i="6"/>
  <c r="C7" i="11" s="1"/>
  <c r="E24" i="6"/>
  <c r="D24" i="6"/>
  <c r="H24" i="6"/>
  <c r="I26" i="2"/>
  <c r="D12" i="7"/>
  <c r="D11" i="7"/>
  <c r="D39" i="7" l="1"/>
</calcChain>
</file>

<file path=xl/sharedStrings.xml><?xml version="1.0" encoding="utf-8"?>
<sst xmlns="http://schemas.openxmlformats.org/spreadsheetml/2006/main" count="1751" uniqueCount="835">
  <si>
    <t xml:space="preserve"> صندوق سرمایه گذاری مختلط با تضمین اصل سرمایه گیتی دماوند</t>
  </si>
  <si>
    <t xml:space="preserve">  صندوق سرمایه گذاری مختلط با تضمین اصل سرمایه گیتی دماوند</t>
  </si>
  <si>
    <t xml:space="preserve">صورت وضعیت پرتفوی </t>
  </si>
  <si>
    <t>برای ماه منتهی به 1403/12/30</t>
  </si>
  <si>
    <t>1- سرمایه گذاری ها</t>
  </si>
  <si>
    <t>1-1-سرمایه‌گذاری در سهام و حق تقدم سهام وصندوق‌های سرمایه‌گذاری</t>
  </si>
  <si>
    <t>1403/12/01</t>
  </si>
  <si>
    <t>تغییرات طی دوره</t>
  </si>
  <si>
    <t>1403/12/30</t>
  </si>
  <si>
    <t>شرکت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</si>
  <si>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</si>
  <si>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</si>
  <si>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</si>
  <si>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</si>
  <si>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</si>
  <si>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 هر سهم</t>
  </si>
  <si>
    <t>درصد به کل  دارایی‌ها</t>
  </si>
  <si>
    <t>مبلغ خرید</t>
  </si>
  <si>
    <t>مبلغ فروش</t>
  </si>
  <si>
    <t>آلومینای ایران (آلومینا)</t>
  </si>
  <si>
    <t>سایپا (خساپا)</t>
  </si>
  <si>
    <t>بانک تجارت (وتجارت)</t>
  </si>
  <si>
    <t>پالایش نفت اصفهان (شپنا)</t>
  </si>
  <si>
    <t>ایران خودرو (خودرو)</t>
  </si>
  <si>
    <t>بیمه کوثر (کوثر)</t>
  </si>
  <si>
    <t>فولاد مبارکه اصفهان (فولاد)</t>
  </si>
  <si>
    <t>آما (فاما)</t>
  </si>
  <si>
    <t>بانک ملت (وبملت)</t>
  </si>
  <si>
    <t>توسعه نیشکر و صنایع جانبی (نیشکر)</t>
  </si>
  <si>
    <t>پتروشیمی زاگرس (زاگرس)</t>
  </si>
  <si>
    <t>ملی صنایع مس ایران (فملی)</t>
  </si>
  <si>
    <t>صنعتی سپاهان (فسپا)</t>
  </si>
  <si>
    <t>نساجی بابکان (نبابک)</t>
  </si>
  <si>
    <t>الیاف مصنوعی (شمواد)</t>
  </si>
  <si>
    <t>فرآورده های غذایی و قند چهارمحال (قچار)</t>
  </si>
  <si>
    <t>ذوب آهن اصفهان (ذوب)</t>
  </si>
  <si>
    <t>بانک صادرات ایران (وبصادر)</t>
  </si>
  <si>
    <t>بانک سامان (سامان)</t>
  </si>
  <si>
    <t>ایمن خودرو شرق (خیمن)</t>
  </si>
  <si>
    <t>تامین سرمایه نوین (تنوین)</t>
  </si>
  <si>
    <t>تامین سرمایه دماوند (تماوند)</t>
  </si>
  <si>
    <t>سر. تامین اجتماعی (شستا)</t>
  </si>
  <si>
    <t>آهن و فولاد غدیر ایرانیان (فغدیر)</t>
  </si>
  <si>
    <t>مدیریت نیروگاهی ایرانیان مپنا (ومپنا)</t>
  </si>
  <si>
    <t>صبا فولاد خلیج فارس (فصبا)</t>
  </si>
  <si>
    <t>نور ایستا پلاستیک (خنور)</t>
  </si>
  <si>
    <t>اخشان خراسان (اخشان)</t>
  </si>
  <si>
    <t>کانی کربن طبس (کربن)</t>
  </si>
  <si>
    <t>تولید انرژی برق شمس پاسارگاد (شمس)</t>
  </si>
  <si>
    <t>صنایع ارتباطی آوا (آواک)</t>
  </si>
  <si>
    <t>صنایع الکترونیک مادیران (الکتروماد)</t>
  </si>
  <si>
    <t>نساجی هدیه البرز مشهد (محتشم)</t>
  </si>
  <si>
    <t>جمع</t>
  </si>
  <si>
    <t/>
  </si>
  <si>
    <t>اطلاعات آماری مرتبط با اوراق اختیار فروش تبعی خریداری شده توسط صندوق سرمایه گذاری:</t>
  </si>
  <si>
    <t>نام سهام</t>
  </si>
  <si>
    <t>تعداد اوراق تبعی</t>
  </si>
  <si>
    <t xml:space="preserve">قیمت اعمال </t>
  </si>
  <si>
    <t>تاریخ اعمال</t>
  </si>
  <si>
    <t xml:space="preserve">نرخ سود مؤثر </t>
  </si>
  <si>
    <t>اختیارف ت خودرو-3268-04/05/11 (هخود405)</t>
  </si>
  <si>
    <t>1404/05/11</t>
  </si>
  <si>
    <t>اختیار ف.ت. خبرنا-7618-040924 (هخبرنا0409)</t>
  </si>
  <si>
    <t>1404/09/24</t>
  </si>
  <si>
    <t>اختیارف ت بپویا-19084-4/09/29 (هپویا409)</t>
  </si>
  <si>
    <t>1404/09/29</t>
  </si>
  <si>
    <t>اختیارف ت سیسکو-4447-04/10/14 (هسکو410)</t>
  </si>
  <si>
    <t>1404/10/14</t>
  </si>
  <si>
    <t>اختیارف ت محتشم-17550-4/11/08 (همحتشم41)</t>
  </si>
  <si>
    <t>1404/11/08</t>
  </si>
  <si>
    <t>اختیارف.ت.الکتروما-3584-041127 (هالکتروماد0411)</t>
  </si>
  <si>
    <t>1404/11/27</t>
  </si>
  <si>
    <t>2-1-سرمایه‌گذاری در اوراق بهادار با درآمد ثابت یا علی‌الحساب</t>
  </si>
  <si>
    <t>اطلاعات اوراق بهادار با درآمد ثابت</t>
  </si>
  <si>
    <t>نام اوراق</t>
  </si>
  <si>
    <t>دارای مجوز از سازمان</t>
  </si>
  <si>
    <t>پذیرفته شده در بورس یا فرابورس</t>
  </si>
  <si>
    <t>تاریخ انتشار اوراق</t>
  </si>
  <si>
    <t>تاریخ سررسید</t>
  </si>
  <si>
    <t>نرخ سود اسمی</t>
  </si>
  <si>
    <t>قیمت بازار هر ورقه</t>
  </si>
  <si>
    <t>درصد به کل دارایی‌ها</t>
  </si>
  <si>
    <t>صکوک اجاره وکغدیر505-3ماهه18% (صغدیر505)</t>
  </si>
  <si>
    <t>بلی</t>
  </si>
  <si>
    <t>1401/05/18</t>
  </si>
  <si>
    <t>1405/05/18</t>
  </si>
  <si>
    <t>صکوک مرابحه فولاد065-بدون ضامن (صفولا065)</t>
  </si>
  <si>
    <t>1402/05/22</t>
  </si>
  <si>
    <t>1406/05/22</t>
  </si>
  <si>
    <t>صکوک مرابحه اندیمشک07-6ماهه23% (صزاگرس07)</t>
  </si>
  <si>
    <t>1402/10/06</t>
  </si>
  <si>
    <t>1407/10/06</t>
  </si>
  <si>
    <t>مرابحه اتومبیل سازی فردا061023 (فرداموتور06)</t>
  </si>
  <si>
    <t>1402/10/23</t>
  </si>
  <si>
    <t>1406/10/23</t>
  </si>
  <si>
    <t>صکوک اجاره اخابر61-3ماهه23% (صخابر61)</t>
  </si>
  <si>
    <t>1402/11/14</t>
  </si>
  <si>
    <t>1406/11/14</t>
  </si>
  <si>
    <t>صکوک مرابحه فولاژ612-بدون ضامن (صفولا612)</t>
  </si>
  <si>
    <t>1402/12/22</t>
  </si>
  <si>
    <t>1406/12/22</t>
  </si>
  <si>
    <t>اجاره توان آفرین ساز 14070216 (وامین07)</t>
  </si>
  <si>
    <t>1403/02/16</t>
  </si>
  <si>
    <t>1407/02/16</t>
  </si>
  <si>
    <t>صکوک اجاره گل گهر504-3ماهه23% (صگل504)</t>
  </si>
  <si>
    <t>1403/04/18</t>
  </si>
  <si>
    <t>1405/04/18</t>
  </si>
  <si>
    <t>صکوک اجاره گل گهر054-3ماهه23% (صگل054)</t>
  </si>
  <si>
    <t>مرابحه شیشه سازی مینا070516  (کمینا07)</t>
  </si>
  <si>
    <t>1403/05/16</t>
  </si>
  <si>
    <t>1407/05/16</t>
  </si>
  <si>
    <t>مرابحه خمیرمایه رضوی060605 (غمایه06)</t>
  </si>
  <si>
    <t>1403/06/05</t>
  </si>
  <si>
    <t>1406/06/05</t>
  </si>
  <si>
    <t>صکوک اجاره وکغدیر707-بدون ضامن (صغدیر707)</t>
  </si>
  <si>
    <t>1403/07/14</t>
  </si>
  <si>
    <t>1407/07/14</t>
  </si>
  <si>
    <t>مشارکت ش شیراز0602-3ماهه20.5% (مشیر0602)</t>
  </si>
  <si>
    <t>-</t>
  </si>
  <si>
    <t>1402/12/28</t>
  </si>
  <si>
    <t>1406/12/28</t>
  </si>
  <si>
    <t>اختیارخ خساپا-3500-1404/02/31 (ضسپا2019)</t>
  </si>
  <si>
    <t>اختیارخ شتاب-14000-1404/01/20 (ضتاب0106)</t>
  </si>
  <si>
    <t>اختیارخ شتاب-15000-1404/02/10 (ضتاب2006)</t>
  </si>
  <si>
    <t>اوراق بهاداری که ارزش آنها در تاریخ گزارش تعدیل شده</t>
  </si>
  <si>
    <t>(بر اساس دستورالعمل نحوه تعیین قیمت خرید و فروش اوراق بهادار در صندوق های سرمایه گذاری)</t>
  </si>
  <si>
    <t>از تاریخ 1403/12/01 تا تاریخ 1403/12/30</t>
  </si>
  <si>
    <t>نام اوراق بهادار</t>
  </si>
  <si>
    <t xml:space="preserve">قیمت پایانی  </t>
  </si>
  <si>
    <t xml:space="preserve">قیمت تعدیل شده </t>
  </si>
  <si>
    <t>درصد تعدیل</t>
  </si>
  <si>
    <t>خالص ارزش فروش تعدیل شده</t>
  </si>
  <si>
    <t>اجاره توان آفرین ساز 14070216</t>
  </si>
  <si>
    <t>صکوک مرابحه فولاد065-بدون ضامن</t>
  </si>
  <si>
    <t>صکوک مرابحه اندیمشک07-6ماهه23%</t>
  </si>
  <si>
    <t>صکوک اجاره اخابر61-3ماهه23%</t>
  </si>
  <si>
    <t>مرابحه خمیرمایه رضوی060605</t>
  </si>
  <si>
    <t>صکوک اجاره وکغدیر707-بدون ضامن</t>
  </si>
  <si>
    <t>مرابحه اتومبیل سازی فردا061023</t>
  </si>
  <si>
    <t>صکوک اجاره وکغدیر505-3ماهه18%</t>
  </si>
  <si>
    <t>صکوک مرابحه فولاژ612-بدون ضامن</t>
  </si>
  <si>
    <t>مشارکت ش شیراز0602-3ماهه20.5%</t>
  </si>
  <si>
    <t>صکوک اجاره گل گهر054-3ماهه23%</t>
  </si>
  <si>
    <t xml:space="preserve">مرابحه شیشه سازی مینا070516 </t>
  </si>
  <si>
    <t>نرخ سود علی الحساب</t>
  </si>
  <si>
    <t>درصد به کل</t>
  </si>
  <si>
    <t>3-1- سرمایه‌گذاری در  سپرده‌ بانکی</t>
  </si>
  <si>
    <t>مشخصات حساب بانکی</t>
  </si>
  <si>
    <t>سپرده های بانکی</t>
  </si>
  <si>
    <t>شماره حساب</t>
  </si>
  <si>
    <t>نوع سپرده</t>
  </si>
  <si>
    <t>مبلغ</t>
  </si>
  <si>
    <t>افزایش</t>
  </si>
  <si>
    <t>کاهش</t>
  </si>
  <si>
    <t>ملی- بلند مدت - 0423609615003</t>
  </si>
  <si>
    <t>0423609615003</t>
  </si>
  <si>
    <t>سپرده سرمایه‌گذاری</t>
  </si>
  <si>
    <t>ملی- بلند مدت - 0423670286006</t>
  </si>
  <si>
    <t>0423670286006</t>
  </si>
  <si>
    <t>تجارت- بلند مدت - 0479604790444</t>
  </si>
  <si>
    <t>0479604790444</t>
  </si>
  <si>
    <t>پاسارگاد - بلند مدت - 290.303.15703888.1</t>
  </si>
  <si>
    <t>290.303.15703888.1</t>
  </si>
  <si>
    <t>پاسارگاد - بلند مدت - 290.303.15703888.4</t>
  </si>
  <si>
    <t>290.303.15703888.4</t>
  </si>
  <si>
    <t>بانک گردشگری- بلند مدت- 110.333.1681546.1</t>
  </si>
  <si>
    <t>110.333.1681546.1</t>
  </si>
  <si>
    <t>پاسارگاد - بلند مدت - 290.303.15703888.7</t>
  </si>
  <si>
    <t>290.303.15703888.7</t>
  </si>
  <si>
    <t>پاسارگاد - بلند مدت - 290.303.15703888.2</t>
  </si>
  <si>
    <t>290.303.15703888.2</t>
  </si>
  <si>
    <t>ملت - بلند مدت - ۲۳۸۴۹۳۱۴۶۵</t>
  </si>
  <si>
    <t>2384931465</t>
  </si>
  <si>
    <t>ملی- بلند مدت - 0423518978006</t>
  </si>
  <si>
    <t>0423518978006</t>
  </si>
  <si>
    <t>شهر- کوتاه مدت - 7001004373139</t>
  </si>
  <si>
    <t>7001004373139</t>
  </si>
  <si>
    <t>کوتاه مدت</t>
  </si>
  <si>
    <t>پاسارگاد - بلند مدت - 290.303.15703888.8</t>
  </si>
  <si>
    <t>290.303.15703888.8</t>
  </si>
  <si>
    <t>پاسارگاد - بلند مدت - 290.303.15703888.5</t>
  </si>
  <si>
    <t>290.303.15703888.5</t>
  </si>
  <si>
    <t xml:space="preserve">پاسارگاد - بلند مدت - 290.303.15703888.10	</t>
  </si>
  <si>
    <t>290.303.15703888.10</t>
  </si>
  <si>
    <t>خاورمیانه - کوتاه مدت - 100710810707076292</t>
  </si>
  <si>
    <t>100710810707076292</t>
  </si>
  <si>
    <t xml:space="preserve">بانک گردشگری- بلند مدت- 110.333.1681546.2 </t>
  </si>
  <si>
    <t>110.333.1681546.2</t>
  </si>
  <si>
    <t>تجارت- بلند مدت - 0479604618681</t>
  </si>
  <si>
    <t>0479604618681</t>
  </si>
  <si>
    <t>پاسارگاد - بلند مدت -290.304.15703888.2</t>
  </si>
  <si>
    <t>290.304.15703888.2</t>
  </si>
  <si>
    <t>پاسارگاد - بلند مدت - 290.303.15703888.6</t>
  </si>
  <si>
    <t>290.303.15703888.6</t>
  </si>
  <si>
    <t>بانک گردشگری- کوتاه مدت- 110.71.1681546.1</t>
  </si>
  <si>
    <t>110.71.1681546.1</t>
  </si>
  <si>
    <t>جاری</t>
  </si>
  <si>
    <t>ملت - بلند مدت - 2383547043</t>
  </si>
  <si>
    <t>2383547043</t>
  </si>
  <si>
    <t>پاسارگاد - بلند مدت -290.304.15703888.1</t>
  </si>
  <si>
    <t>290.304.15703888.1</t>
  </si>
  <si>
    <t>ملت- کوتاه مدت- (9094326565)</t>
  </si>
  <si>
    <t>9094326565</t>
  </si>
  <si>
    <t>پاسارگاد - بلند مدت - 290.303.15703888.9</t>
  </si>
  <si>
    <t>290.303.15703888.9</t>
  </si>
  <si>
    <t>ملی- کوتاه مدت - 233792791001</t>
  </si>
  <si>
    <t>233792791001</t>
  </si>
  <si>
    <t>پاسارگاد - بلند مدت - 290.303.15703888.3</t>
  </si>
  <si>
    <t>290.303.15703888.3</t>
  </si>
  <si>
    <t>ملت- کوتاه مدت- (2277668626)</t>
  </si>
  <si>
    <t>2277668626</t>
  </si>
  <si>
    <t>تجارت- کوتاه مدت - 0279007287411</t>
  </si>
  <si>
    <t>0279007287411</t>
  </si>
  <si>
    <t xml:space="preserve">پاسارگاد - کوتاه مدت - 290.8100.15703888.1 </t>
  </si>
  <si>
    <t>290.8100.15703888.1</t>
  </si>
  <si>
    <t>پاسارگاد - بلند مدت - 290.304.15703888.3</t>
  </si>
  <si>
    <t>290.304.15703888.3</t>
  </si>
  <si>
    <t>تجارت- بلند مدت - 0479604851748</t>
  </si>
  <si>
    <t>0479604851748</t>
  </si>
  <si>
    <t xml:space="preserve"> </t>
  </si>
  <si>
    <t xml:space="preserve">صورت وضعیت درآمدها </t>
  </si>
  <si>
    <t>برای ماه منتهی به  1403/12/30</t>
  </si>
  <si>
    <t>2- درآمد حاصل از سرمایه­گذاری در سهام و حق تقدم سهام و صندوق‌های سرمایه‌گذاری</t>
  </si>
  <si>
    <t>شرح</t>
  </si>
  <si>
    <t>یادداشت</t>
  </si>
  <si>
    <t>درصد از کل درآمدها</t>
  </si>
  <si>
    <t>درصد از کل دارایی ها</t>
  </si>
  <si>
    <t>درآمد حاصل از سرمایه­گذاری در سهام و حق تقدم سهام</t>
  </si>
  <si>
    <t>درآمد حاصل از سرمایه­گذاری در واحدهای صندوق های سرمایه­گذاری</t>
  </si>
  <si>
    <t>درآمد حاصل از سرمایه گذاری در سپرده بانکی و گواهی سپرده</t>
  </si>
  <si>
    <t>سایر درآمدها</t>
  </si>
  <si>
    <t>درآمد سود سهام</t>
  </si>
  <si>
    <t>اطلاعات مجمع</t>
  </si>
  <si>
    <t>از 1403/12/01 تا  1403/12/30</t>
  </si>
  <si>
    <t>از ابتدای سال مالی تا 1403/12/30</t>
  </si>
  <si>
    <t>تاریخ تشکیل مجمع</t>
  </si>
  <si>
    <t>تعداد سهام متعلقه در زمان مجمع</t>
  </si>
  <si>
    <t>سود متعلق به هر سهم</t>
  </si>
  <si>
    <t>جمع درآمد سود سهام</t>
  </si>
  <si>
    <t>هزینه تنزیل</t>
  </si>
  <si>
    <t>خالص درآمد سود سهام</t>
  </si>
  <si>
    <t>1403/09/25</t>
  </si>
  <si>
    <t>1403/12/11</t>
  </si>
  <si>
    <t>1403/12/20</t>
  </si>
  <si>
    <t>1403/12/22</t>
  </si>
  <si>
    <t>درآمد سود صندوق</t>
  </si>
  <si>
    <t>سود اوراق بهادار با درآمد ثابت</t>
  </si>
  <si>
    <t>تاریخ دریافت سود</t>
  </si>
  <si>
    <t xml:space="preserve">درآمد سود </t>
  </si>
  <si>
    <t>خالص درآمد</t>
  </si>
  <si>
    <t>1404/03/28</t>
  </si>
  <si>
    <t>1404/01/14</t>
  </si>
  <si>
    <t>1404/01/18</t>
  </si>
  <si>
    <t>1404/02/16</t>
  </si>
  <si>
    <t>1404/01/23</t>
  </si>
  <si>
    <t>1404/02/22</t>
  </si>
  <si>
    <t>1404/02/14</t>
  </si>
  <si>
    <t>1404/02/18</t>
  </si>
  <si>
    <t>1404/04/06</t>
  </si>
  <si>
    <t>1404/03/22</t>
  </si>
  <si>
    <t>1404/03/05</t>
  </si>
  <si>
    <t>1403/09/28</t>
  </si>
  <si>
    <t>1403/12/21</t>
  </si>
  <si>
    <t>1403/12/17</t>
  </si>
  <si>
    <t>1403/12/15</t>
  </si>
  <si>
    <t>1403/12/08</t>
  </si>
  <si>
    <t>1403/08/01</t>
  </si>
  <si>
    <t>1403/11/30</t>
  </si>
  <si>
    <t>1403/12/02</t>
  </si>
  <si>
    <t>1403/12/26</t>
  </si>
  <si>
    <t>1403/12/13</t>
  </si>
  <si>
    <t>1403/12/04</t>
  </si>
  <si>
    <t>1403/12/07</t>
  </si>
  <si>
    <t>1403/08/03</t>
  </si>
  <si>
    <t>1403/12/06</t>
  </si>
  <si>
    <t>سود سپرده بانکی</t>
  </si>
  <si>
    <t>سود(زیان) حاصل از فروش اوراق بهادار</t>
  </si>
  <si>
    <t>خالص بهای فروش</t>
  </si>
  <si>
    <t>ارزش دفتری</t>
  </si>
  <si>
    <t>سود و زیان ناشی از فروش</t>
  </si>
  <si>
    <t>سر. صدر تامین (تاصیکو)</t>
  </si>
  <si>
    <t>بیمه اتکایی ایران معین (معین)</t>
  </si>
  <si>
    <t>سر. توسعه و عمران استان کرمان (کرمان)</t>
  </si>
  <si>
    <t>گسترش نفت و گاز پارسیان (پارسان)</t>
  </si>
  <si>
    <t>بین المللی توسعه صنایع و معادن غدیر (وکغدیر)</t>
  </si>
  <si>
    <t>بیمه پارسیان (پارسیان)</t>
  </si>
  <si>
    <t>داده گستر عصر نوین - های وب (های وب)</t>
  </si>
  <si>
    <t>فولاد خوزستان (فخوز)</t>
  </si>
  <si>
    <t>بهار رز عالیس چناران (عالیس)</t>
  </si>
  <si>
    <t>گسترش سوخت سبز زاگرس (شگستر)</t>
  </si>
  <si>
    <t>سر. سپه (وسپه)</t>
  </si>
  <si>
    <t>سر. مالی سپهر صادرات (وسپهر)</t>
  </si>
  <si>
    <t>ایران یاسا (پاسا)</t>
  </si>
  <si>
    <t>بیمه البرز (البرز)</t>
  </si>
  <si>
    <t>ارتباطات سیار (همراه)</t>
  </si>
  <si>
    <t>سر. نیرو (ونیرو)</t>
  </si>
  <si>
    <t>تولیدی برنا باطری (خبرنا)</t>
  </si>
  <si>
    <t>توسعه سرمایه و صنعت غدیر (سغدیر)</t>
  </si>
  <si>
    <t>دانش بنیان پویا نیرو (بپویا)</t>
  </si>
  <si>
    <t>دارویی و نهاده های زاگرس دارو (دزاگرس)</t>
  </si>
  <si>
    <t>فولاد سیرجان ایرانیان (سیسکو)</t>
  </si>
  <si>
    <t>سهامی اهرمی شتاب آگاه (شتاب)</t>
  </si>
  <si>
    <t>بخشی صنایع سورنا1 (رویین)</t>
  </si>
  <si>
    <t>اختیارخ شستا-1050-1403/12/08 (ضستا1226)</t>
  </si>
  <si>
    <t>اختیارخ خودرو-1900-1403/12/01 (ضخود1228)</t>
  </si>
  <si>
    <t>اختیارخ خودرو-2000-1403/12/01 (ضخود1229)</t>
  </si>
  <si>
    <t>اختیارخ خودرو-2200-1403/12/01 (ضخود1230)</t>
  </si>
  <si>
    <t>اختیارخ خودرو-1800-1403/12/01 (ضخود1227)</t>
  </si>
  <si>
    <t>اختیارخ خودرو-1700-1403/12/01 (ضخود1226)</t>
  </si>
  <si>
    <t>اختیارخ خودرو-1500-1404/01/06 (ضخود0126)</t>
  </si>
  <si>
    <t>اختیارخ شستا-600-1404/01/20 (ضستا0120)</t>
  </si>
  <si>
    <t>اختیارخ خودرو-2200-1404/01/06 (ضخود0132)</t>
  </si>
  <si>
    <t>اختیارخ فولاد-4500-1403/12/01 (ضفلا1207)</t>
  </si>
  <si>
    <t>اختیارخ خودرو-2000-1404/01/06 (ضخود0131)</t>
  </si>
  <si>
    <t>اختیارخ خودرو-2400-1403/12/01 (ضخود1231)</t>
  </si>
  <si>
    <t>اختیارخ خودرو-1900-1404/01/06 (ضخود0130)</t>
  </si>
  <si>
    <t>اختیارخ شستا-950-1403/12/08 (ضستا1225)</t>
  </si>
  <si>
    <t>اختیارخ خودرو-2400-1404/01/06 (ضخود0133)</t>
  </si>
  <si>
    <t>اختیارخ خودرو-2600-1403/12/01 (ضخود1232)</t>
  </si>
  <si>
    <t>اختیارخ خساپا-2400-1403/12/22 (ضسپا1235)</t>
  </si>
  <si>
    <t>اختیارخ فولاد-5000-1403/12/01 (ضفلا1208)</t>
  </si>
  <si>
    <t>اختیارخ خودرو-3000-1403/12/01 (ضخود1234)</t>
  </si>
  <si>
    <t>اختیارخ خساپا-2800-1403/12/22 (ضسپا1237)</t>
  </si>
  <si>
    <t>اختیارخ شستا-900-1404/01/20 (ضستا0123)</t>
  </si>
  <si>
    <t>اختیارخ خودرو-3250-1404/01/06 (ضخود0137)</t>
  </si>
  <si>
    <t>اختیارخ شستا-1150-1403/12/08 (ضستا1227)</t>
  </si>
  <si>
    <t>اختیارخ شستا-1100-1404/01/20 (ضستا0125)</t>
  </si>
  <si>
    <t>اختیارخ شستا-1250-1403/12/08 (ضستا1228)</t>
  </si>
  <si>
    <t>اختیارخ شستا-1000-1404/01/20 (ضستا0124)</t>
  </si>
  <si>
    <t>اختیارخ شپنا-4000-1403/12/08 (ضشنا1219)</t>
  </si>
  <si>
    <t>اختیارخ فولاد-5500-1403/12/01 (ضفلا1209)</t>
  </si>
  <si>
    <t>اختیارخ وتجارت-1900-1403/12/15 (ضجار1222)</t>
  </si>
  <si>
    <t>اختیارخ خودرو-2800-1404/01/06 (ضخود0135)</t>
  </si>
  <si>
    <t>اختیارخ خودرو-2800-1403/12/01 (ضخود1233)</t>
  </si>
  <si>
    <t>اختیارخ وتجارت-1800-1403/12/15 (ضجار1221)</t>
  </si>
  <si>
    <t>اختیارخ خودرو-3250-1404/02/03 (ضخود2056)</t>
  </si>
  <si>
    <t>اختیارخ ذوب-400-1403/12/22 (ضذوب1202)</t>
  </si>
  <si>
    <t>اختیارخ ذوب-200-1403/12/22 (ضذوب1200)</t>
  </si>
  <si>
    <t>اختیارخ خودرو-3250-1403/12/01 (ضخود1235)</t>
  </si>
  <si>
    <t>اختیارخ شستا-1350-1403/12/08 (ضستا1229)</t>
  </si>
  <si>
    <t>اختیارخ شستا-1450-1403/12/08 (ضستا1230)</t>
  </si>
  <si>
    <t>اختیارخ ذوب-400-1404/01/20 (ضذوب0113)</t>
  </si>
  <si>
    <t>اختیارخ ذوب-500-1403/12/22 (ضذوب1203)</t>
  </si>
  <si>
    <t>اختیارخ شستا-1550-1403/12/08 (ضستا1231)</t>
  </si>
  <si>
    <t>اختیارخ وتجارت-2000-1403/12/15 (ضجار1223)</t>
  </si>
  <si>
    <t>اختیارخ خودرو-3750-1404/03/07 (ضخود3095)</t>
  </si>
  <si>
    <t>اختیارخ شستا-1650-1403/12/08 (ضستا1232)</t>
  </si>
  <si>
    <t>اختیارخ ذوب-500-1404/01/20 (ضذوب0114)</t>
  </si>
  <si>
    <t>اختیارخ وتجارت-2200-1403/12/15 (ضجار1224)</t>
  </si>
  <si>
    <t>اختیارخ فولاد-3500-1403/12/01 (ضفلا1204)</t>
  </si>
  <si>
    <t>اختیارخ خودرو-5000-1404/02/03 (ضخود2061)</t>
  </si>
  <si>
    <t>اختیارخ خساپا-3250-1403/12/22 (ضسپا1239)</t>
  </si>
  <si>
    <t>اختیارخ خساپا-3000-1403/12/22 (ضسپا1238)</t>
  </si>
  <si>
    <t>اختیارخ خساپا-3500-1403/12/22 (ضسپا1240)</t>
  </si>
  <si>
    <t>اختیارخ وبملت-2054-1404/01/27 (ضملت0118)</t>
  </si>
  <si>
    <t>اختیارخ وبملت-1174-1404/01/27 (ضملت0111)</t>
  </si>
  <si>
    <t>اختیارخ وتجارت-499-1404/02/17 (ضجار2052)</t>
  </si>
  <si>
    <t>اختیارخ شستا-900-1404/03/13 (ضستا3024)</t>
  </si>
  <si>
    <t>اختیارخ شستا-1300-1404/01/20 (ضستا0127)</t>
  </si>
  <si>
    <t>اختیارخ شپنا-5500-1403/12/08 (ضشنا1222)</t>
  </si>
  <si>
    <t>اختیارخ خودرو-2600-1404/01/06 (ضخود0134)</t>
  </si>
  <si>
    <t>اختیارخ وتجارت-1700-1403/12/15 (ضجار1220)</t>
  </si>
  <si>
    <t>اختیارخ ذوب-600-1404/01/20 (ضذوب0115)</t>
  </si>
  <si>
    <t>اختیارخ شستا-1400-1404/01/20 (ضستا0128)</t>
  </si>
  <si>
    <t>اختیارخ شستا-1900-1404/02/10 (ضستا2045)</t>
  </si>
  <si>
    <t>اختیارخ شستا-1200-1404/02/10 (ضستا2038)</t>
  </si>
  <si>
    <t>اختیارخ ذوب-600-1404/02/24 (ضذوب2004)</t>
  </si>
  <si>
    <t>اختیارخ ذوب-500-1404/02/24 (ضذوب2003)</t>
  </si>
  <si>
    <t>اختیارخ ذوب-400-1404/02/24 (ضذوب2002)</t>
  </si>
  <si>
    <t>اختیارخ شستا-850-1403/12/08 (ضستا1224)</t>
  </si>
  <si>
    <t>اختیارخ ذوب-700-1404/02/24 (ضذوب2005)</t>
  </si>
  <si>
    <t>اختیارخ خساپا-2600-1403/12/22 (ضسپا1236)</t>
  </si>
  <si>
    <t>اختیارخ ذوب-800-1404/02/24 (ضذوب2006)</t>
  </si>
  <si>
    <t>اختیارخ وبملت-1907-1404/01/27 (ضملت0117)</t>
  </si>
  <si>
    <t>اختیارخ خودرو-3500-1404/01/06 (ضخود0138)</t>
  </si>
  <si>
    <t>اختیارخ خودرو-3000-1404/02/03 (ضخود2055)</t>
  </si>
  <si>
    <t>اختیارخ خودرو-3500-1404/02/03 (ضخود2057)</t>
  </si>
  <si>
    <t>اختیارخ وبملت-1760-1404/01/27 (ضملت0116)</t>
  </si>
  <si>
    <t>اختیارخ وبملت-2054-1404/03/21 (ضملت3051)</t>
  </si>
  <si>
    <t>اختیارخ ذوب-400-1404/03/21 (ضذوب3038)</t>
  </si>
  <si>
    <t>اختیارخ وبملت-1526-1404/03/21 (ضملت3047)</t>
  </si>
  <si>
    <t>اختیارخ ذوب-500-1404/03/21 (ضذوب3039)</t>
  </si>
  <si>
    <t>اختیارخ خودرو-3750-1404/02/03 (ضخود2058)</t>
  </si>
  <si>
    <t>اختیارخ وبملت-1760-1404/03/21 (ضملت3049)</t>
  </si>
  <si>
    <t>اختیارخ وبملت-1643-1404/03/21 (ضملت3048)</t>
  </si>
  <si>
    <t>اختیارخ خودرو-3500-1404/03/07 (ضخود3094)</t>
  </si>
  <si>
    <t>اختیارخ وبملت-1291-1404/03/21 (ضملت3045)</t>
  </si>
  <si>
    <t>اختیارخ وبملت-1408-1404/03/21 (ضملت3046)</t>
  </si>
  <si>
    <t>اختیارخ وبملت-1174-1404/03/21 (ضملت3044)</t>
  </si>
  <si>
    <t>اختیارخ وبملت-1408-1404/01/27 (ضملت0113)</t>
  </si>
  <si>
    <t>اختیارخ وبملت-1907-1404/03/21 (ضملت3050)</t>
  </si>
  <si>
    <t>اختیارخ خودرو-3000-1404/03/07 (ضخود3092)</t>
  </si>
  <si>
    <t>اختیارخ خودرو-3250-1404/03/07 (ضخود3093)</t>
  </si>
  <si>
    <t>اختیارخ وبملت-1643-1404/01/27 (ضملت0115)</t>
  </si>
  <si>
    <t>اختیارخ خودرو-3000-1404/01/06 (ضخود0136)</t>
  </si>
  <si>
    <t>اختیارخ وبملت-1526-1404/01/27 (ضملت0114)</t>
  </si>
  <si>
    <t>اختیارخ وبملت-1291-1404/01/27 (ضملت0112)</t>
  </si>
  <si>
    <t>اختیارخ خودرو-4000-1404/01/06 (ضخود0140)</t>
  </si>
  <si>
    <t>اختیارخ ذوب-200-1404/01/20 (ضذوب0111)</t>
  </si>
  <si>
    <t>اختیارخ خودرو-3750-1404/01/06 (ضخود0139)</t>
  </si>
  <si>
    <t>اختیارخ شستا-1400-1404/03/13 (ضستا3029)</t>
  </si>
  <si>
    <t>اختیارخ شستا-900-1404/04/11 (ضستا4023)</t>
  </si>
  <si>
    <t>اختیارخ شستا-1300-1404/03/13 (ضستا3028)</t>
  </si>
  <si>
    <t>اختیارخ شستا-1200-1404/03/13 (ضستا3027)</t>
  </si>
  <si>
    <t>اختیارخ شستا-1200-1404/04/11 (ضستا4026)</t>
  </si>
  <si>
    <t>اختیارخ شستا-1500-1404/02/10 (ضستا2041)</t>
  </si>
  <si>
    <t>اختیارخ شستا-1300-1404/02/10 (ضستا2039)</t>
  </si>
  <si>
    <t>اختیارخ شستا-1100-1404/02/10 (ضستا2037)</t>
  </si>
  <si>
    <t>اختیارخ شستا-1400-1404/02/10 (ضستا2040)</t>
  </si>
  <si>
    <t>اختیارخ شستا-1100-1404/03/13 (ضستا3026)</t>
  </si>
  <si>
    <t>اختیارخ شستا-1200-1404/01/20 (ضستا0126)</t>
  </si>
  <si>
    <t>اختیارخ شستا-1500-1404/01/20 (ضستا0129)</t>
  </si>
  <si>
    <t>اختیارخ شستا-1100-1404/04/11 (ضستا4025)</t>
  </si>
  <si>
    <t>اختیارخ شستا-1300-1404/04/11 (ضستا4027)</t>
  </si>
  <si>
    <t>اختیارخ وتجارت-295-1404/02/17 (ضجار2044)</t>
  </si>
  <si>
    <t>اختیارخ وتجارت-340-1404/02/17 (ضجار2046)</t>
  </si>
  <si>
    <t>اختیارخ وتجارت-363-1404/02/17 (ضجار2047)</t>
  </si>
  <si>
    <t>اختیارخ وتجارت-318-1404/02/17 (ضجار2045)</t>
  </si>
  <si>
    <t>اختیارخ ذوب-200-1404/03/21 (ضذوب3036)</t>
  </si>
  <si>
    <t>اختیارخ فولاد-3960-1404/01/20 (ضفلا0118)</t>
  </si>
  <si>
    <t>اختیارخ خساپا-2600-1404/02/31 (ضسپا2015)</t>
  </si>
  <si>
    <t>اختیارخ وتجارت-454-1404/02/17 (ضجار2051)</t>
  </si>
  <si>
    <t>اختیارخ شستا-750-1403/12/08 (ضستا1223)</t>
  </si>
  <si>
    <t>اختیارخ خساپا-2800-1404/01/27 (ضسپا0107)</t>
  </si>
  <si>
    <t>اختیارخ خساپا-3250-1404/02/31 (ضسپا2018)</t>
  </si>
  <si>
    <t>اختیارخ خساپا-3000-1404/01/27 (ضسپا0108)</t>
  </si>
  <si>
    <t>اختیارخ خساپا-2800-1404/03/28 (ضسپا3041)</t>
  </si>
  <si>
    <t>اختیارخ خساپا-3000-1404/02/31 (ضسپا2017)</t>
  </si>
  <si>
    <t>اختیارخ خساپا-3500-1404/03/28 (ضسپا3044)</t>
  </si>
  <si>
    <t>اختیارخ خساپا-3250-1404/03/28 (ضسپا3043)</t>
  </si>
  <si>
    <t>اختیارخ خساپا-3000-1404/03/28 (ضسپا3042)</t>
  </si>
  <si>
    <t>اختیارخ وبملت-2200-1404/03/21 (ضملت3052)</t>
  </si>
  <si>
    <t>اختیارخ وبملت-2347-1404/03/21 (ضملت3053)</t>
  </si>
  <si>
    <t>اختیارخ فولاد-4320-1404/03/13 (ضفلا3048)</t>
  </si>
  <si>
    <t>اختیارخ وبملت-2200-1404/01/27 (ضملت0119)</t>
  </si>
  <si>
    <t>اختیارخ وبملت-2347-1404/01/27 (ضملت0120)</t>
  </si>
  <si>
    <t>اختیارخ خودرو-4500-1404/03/07 (ضخود3097)</t>
  </si>
  <si>
    <t>اختیارخ خودرو-4000-1404/03/07 (ضخود3096)</t>
  </si>
  <si>
    <t>اختیارخ خودرو-4000-1404/02/03 (ضخود2059)</t>
  </si>
  <si>
    <t>اختیارخ ذوب-500-1404/04/25 (ضذوب4003)</t>
  </si>
  <si>
    <t>اختیارخ ذوب-400-1404/04/25 (ضذوب4002)</t>
  </si>
  <si>
    <t>گواهی شمش طلا (شمش طلا)</t>
  </si>
  <si>
    <t>درآمد ناشی از تغییر قیمت اوراق بهادار</t>
  </si>
  <si>
    <t>سود و زیان ناشی از تغییر قیمت</t>
  </si>
  <si>
    <t>2-2-درآمد حاصل از سرمایه­گذاری در اوراق بهادار با درآمد ثابت:</t>
  </si>
  <si>
    <t>درآمد سود اوراق</t>
  </si>
  <si>
    <t>درآمد تغییر ارزش</t>
  </si>
  <si>
    <t>درآمد فروش</t>
  </si>
  <si>
    <t>یادداشت …</t>
  </si>
  <si>
    <t>1-2-درآمد حاصل از سرمایه­گذاری در سهام و حق تقدم سهام:</t>
  </si>
  <si>
    <t>دارایی</t>
  </si>
  <si>
    <t>درصد از کل درآمد ها</t>
  </si>
  <si>
    <t>صندوق</t>
  </si>
  <si>
    <t>نام سپرده بانکی</t>
  </si>
  <si>
    <t>نام سپرده</t>
  </si>
  <si>
    <t>سود سپرده بانکی و گواهی سپرده</t>
  </si>
  <si>
    <t>درصد سود به میانگین سپرده</t>
  </si>
  <si>
    <t>کارمزد ابطال واحدهای سرمایه گذاری</t>
  </si>
  <si>
    <t>تعدیل کارمزد کارگزاری</t>
  </si>
  <si>
    <t>درآمد کارمزد ثابت جبران اصل مبلغ سرمایه گذاری</t>
  </si>
  <si>
    <t> گواهی شمش طلا</t>
  </si>
  <si>
    <t>_</t>
  </si>
  <si>
    <t>3-2-درآمد حاصل از سرمایه­گذاری در واحدهای صندوق:</t>
  </si>
  <si>
    <t>4-2-درآمد حاصل از سرمایه­گذاری در سپرده بانکی و گواهی سپرده:</t>
  </si>
  <si>
    <t>5-2-سایر درآمدها:</t>
  </si>
  <si>
    <t>نقل به صفحه بعد</t>
  </si>
  <si>
    <t>نقل از صفحه قبل</t>
  </si>
  <si>
    <t>5-2</t>
  </si>
  <si>
    <t>4-2</t>
  </si>
  <si>
    <t>3-2</t>
  </si>
  <si>
    <t>2-2</t>
  </si>
  <si>
    <t>1-2</t>
  </si>
  <si>
    <t>درآمد حاصل از سرمایه­گذاری در اوراق بهادار با درآمد ثابت</t>
  </si>
  <si>
    <t>(ضاساس1004)</t>
  </si>
  <si>
    <t>(ضتوان1007)</t>
  </si>
  <si>
    <t>GBAB03C470)</t>
  </si>
  <si>
    <t>(ضاساس1204)</t>
  </si>
  <si>
    <t>(ضاساس1205)</t>
  </si>
  <si>
    <t>(ضاساس1005)</t>
  </si>
  <si>
    <t>ضرویین1004)</t>
  </si>
  <si>
    <t>ضرویین1002)</t>
  </si>
  <si>
    <t>(ضفصبا1118)</t>
  </si>
  <si>
    <t>(ضتوان1006)</t>
  </si>
  <si>
    <t>(ضفصبا1121)</t>
  </si>
  <si>
    <t>(ضفصبا1116)</t>
  </si>
  <si>
    <t>(ضفصبا1111)</t>
  </si>
  <si>
    <t>(ضستا1124)</t>
  </si>
  <si>
    <t>(ضستا1226)</t>
  </si>
  <si>
    <t>(ضستا1034)</t>
  </si>
  <si>
    <t>(ضملت9013)</t>
  </si>
  <si>
    <t>(ضخود1130)</t>
  </si>
  <si>
    <t>(ضستا1036)</t>
  </si>
  <si>
    <t>(ضستا9026)</t>
  </si>
  <si>
    <t>(ضخود1228)</t>
  </si>
  <si>
    <t>(ضذوب1127)</t>
  </si>
  <si>
    <t>(ضستا1035)</t>
  </si>
  <si>
    <t>(ضخود1082)</t>
  </si>
  <si>
    <t>(ضخود1135)</t>
  </si>
  <si>
    <t>(ضخود8034)</t>
  </si>
  <si>
    <t>(ضخود9025)</t>
  </si>
  <si>
    <t>(ضخود9028)</t>
  </si>
  <si>
    <t>(ضخود9026)</t>
  </si>
  <si>
    <t>(ضذوب9012)</t>
  </si>
  <si>
    <t>(ضستا9027)</t>
  </si>
  <si>
    <t>(ضخود9027)</t>
  </si>
  <si>
    <t>(ضملت9019)</t>
  </si>
  <si>
    <t>(ضخود1084)</t>
  </si>
  <si>
    <t>(ضخود1085)</t>
  </si>
  <si>
    <t>(ضملت9016)</t>
  </si>
  <si>
    <t>(ضخود1229)</t>
  </si>
  <si>
    <t>(ضخود1131)</t>
  </si>
  <si>
    <t>(ضذوب1128)</t>
  </si>
  <si>
    <t>(ضستا1037)</t>
  </si>
  <si>
    <t>(ضخود1086)</t>
  </si>
  <si>
    <t>(ضستا9025)</t>
  </si>
  <si>
    <t>(ضملت1167)</t>
  </si>
  <si>
    <t>(ضتاب8017)</t>
  </si>
  <si>
    <t>(ضخود1136)</t>
  </si>
  <si>
    <t>(ضستا8025)</t>
  </si>
  <si>
    <t>(ضخود1230)</t>
  </si>
  <si>
    <t>(ضسپا8064)</t>
  </si>
  <si>
    <t>(ضسپا1024)</t>
  </si>
  <si>
    <t>(ضخود1133)</t>
  </si>
  <si>
    <t>(ضستا8027)</t>
  </si>
  <si>
    <t>(ضخود8032)</t>
  </si>
  <si>
    <t>(ضستا8026)</t>
  </si>
  <si>
    <t>(ضستا8024)</t>
  </si>
  <si>
    <t>(ضستا8023)</t>
  </si>
  <si>
    <t>(ضسپا8065)</t>
  </si>
  <si>
    <t>(ضستا1033)</t>
  </si>
  <si>
    <t>(ضستا1120)</t>
  </si>
  <si>
    <t>(ضملت9018)</t>
  </si>
  <si>
    <t>(ضجار8004)</t>
  </si>
  <si>
    <t>(ضذوب9013)</t>
  </si>
  <si>
    <t>(ضفلا9016)</t>
  </si>
  <si>
    <t>(ضسپا9004)</t>
  </si>
  <si>
    <t>(ضفلا9017)</t>
  </si>
  <si>
    <t>(ضستا1125)</t>
  </si>
  <si>
    <t>(ضذوب1129)</t>
  </si>
  <si>
    <t>(ضستا1126)</t>
  </si>
  <si>
    <t>(ضخود1083)</t>
  </si>
  <si>
    <t>(ضخود1132)</t>
  </si>
  <si>
    <t>(ضخود9024)</t>
  </si>
  <si>
    <t>(ضخود9029)</t>
  </si>
  <si>
    <t>(ضفصبا907)</t>
  </si>
  <si>
    <t>(ضخود1227)</t>
  </si>
  <si>
    <t>(ضملی9016)</t>
  </si>
  <si>
    <t>(ضملت1169)</t>
  </si>
  <si>
    <t>(ضملت1170)</t>
  </si>
  <si>
    <t>(ضجار1056)</t>
  </si>
  <si>
    <t>(ضخود1226)</t>
  </si>
  <si>
    <t>(ضخود0126)</t>
  </si>
  <si>
    <t>(ضستا0120)</t>
  </si>
  <si>
    <t>(ضجار1057)</t>
  </si>
  <si>
    <t>(ضتاب9006)</t>
  </si>
  <si>
    <t>(ضشنا1070)</t>
  </si>
  <si>
    <t>(ضخود0132)</t>
  </si>
  <si>
    <t>(ضملی1191)</t>
  </si>
  <si>
    <t>(ضسپا8066)</t>
  </si>
  <si>
    <t>(ضفلا1207)</t>
  </si>
  <si>
    <t>(ضخود0131)</t>
  </si>
  <si>
    <t>(ضهرم9005)</t>
  </si>
  <si>
    <t>(ضستا9028)</t>
  </si>
  <si>
    <t>(ضخود1231)</t>
  </si>
  <si>
    <t>(ضجار8005)</t>
  </si>
  <si>
    <t>(ضجار1058)</t>
  </si>
  <si>
    <t>(ضملت1171)</t>
  </si>
  <si>
    <t>(ضتاب1006)</t>
  </si>
  <si>
    <t>(ضذوب1130)</t>
  </si>
  <si>
    <t>(ضخود0130)</t>
  </si>
  <si>
    <t>(ضخود1134)</t>
  </si>
  <si>
    <t>(ضستا1225)</t>
  </si>
  <si>
    <t>(ضخود0133)</t>
  </si>
  <si>
    <t>(ضخود1232)</t>
  </si>
  <si>
    <t>(ضتاب8016)</t>
  </si>
  <si>
    <t>(ضسپا1023)</t>
  </si>
  <si>
    <t>(ضسپا1235)</t>
  </si>
  <si>
    <t>(ضملت9020)</t>
  </si>
  <si>
    <t>(ضتاب8015)</t>
  </si>
  <si>
    <t>(ضاساس804)</t>
  </si>
  <si>
    <t>(ضسپا1025)</t>
  </si>
  <si>
    <t>(ضسپا1026)</t>
  </si>
  <si>
    <t>(ضفلا1208)</t>
  </si>
  <si>
    <t>(ضجار1060)</t>
  </si>
  <si>
    <t>(ضستا1038)</t>
  </si>
  <si>
    <t>(ضخود1087)</t>
  </si>
  <si>
    <t>(ضخود1234)</t>
  </si>
  <si>
    <t>(ضملت1172)</t>
  </si>
  <si>
    <t>(ضملت1168)</t>
  </si>
  <si>
    <t>(ضستا1039)</t>
  </si>
  <si>
    <t>(ضسپا9005)</t>
  </si>
  <si>
    <t>(ضملت9023)</t>
  </si>
  <si>
    <t>(ضملی1194)</t>
  </si>
  <si>
    <t>(ضملت1173)</t>
  </si>
  <si>
    <t>(ضصاد1155)</t>
  </si>
  <si>
    <t>(ضسپا8063)</t>
  </si>
  <si>
    <t>(ضسپا8060)</t>
  </si>
  <si>
    <t>(ضسپا1125)</t>
  </si>
  <si>
    <t>(ضسپا1237)</t>
  </si>
  <si>
    <t>(ضخود1137)</t>
  </si>
  <si>
    <t>(ضخود1139)</t>
  </si>
  <si>
    <t>(ضخود1138)</t>
  </si>
  <si>
    <t>(ضملت1174)</t>
  </si>
  <si>
    <t>(ضستا0123)</t>
  </si>
  <si>
    <t>(ضخود1090)</t>
  </si>
  <si>
    <t>(طخود9025)</t>
  </si>
  <si>
    <t>(ضجار1059)</t>
  </si>
  <si>
    <t>(ضذوب1131)</t>
  </si>
  <si>
    <t>(ضملت9021)</t>
  </si>
  <si>
    <t>(ضخود0137)</t>
  </si>
  <si>
    <t>(طخود9026)</t>
  </si>
  <si>
    <t>(ضستا1042)</t>
  </si>
  <si>
    <t>(ضفلا9018)</t>
  </si>
  <si>
    <t>(ضستا1127)</t>
  </si>
  <si>
    <t>(ضصاد9020)</t>
  </si>
  <si>
    <t>(ضجار1061)</t>
  </si>
  <si>
    <t>(ضتاب1007)</t>
  </si>
  <si>
    <t>(ضملی1195)</t>
  </si>
  <si>
    <t>(ضخود9030)</t>
  </si>
  <si>
    <t>(ضستا1227)</t>
  </si>
  <si>
    <t>(ضستا0125)</t>
  </si>
  <si>
    <t>(ضستا1228)</t>
  </si>
  <si>
    <t>(ضخود1089)</t>
  </si>
  <si>
    <t>(طخود1085)</t>
  </si>
  <si>
    <t>(ضهرم9004)</t>
  </si>
  <si>
    <t>(ضفصبا908)</t>
  </si>
  <si>
    <t>(ضستا0124)</t>
  </si>
  <si>
    <t>(ضتاب9005)</t>
  </si>
  <si>
    <t>(ضستا9029)</t>
  </si>
  <si>
    <t>(ضشنا1219)</t>
  </si>
  <si>
    <t>(ضستا9022)</t>
  </si>
  <si>
    <t>(ضفلا1209)</t>
  </si>
  <si>
    <t>(ضصاد1157)</t>
  </si>
  <si>
    <t>(طخود1088)</t>
  </si>
  <si>
    <t>(طخود1087)</t>
  </si>
  <si>
    <t>(ضصاد9023)</t>
  </si>
  <si>
    <t>(ضستا9023)</t>
  </si>
  <si>
    <t>(ضستا1128)</t>
  </si>
  <si>
    <t>(ضستا1040)</t>
  </si>
  <si>
    <t>(ضجار1222)</t>
  </si>
  <si>
    <t>(ضخود0135)</t>
  </si>
  <si>
    <t>(ضخود1233)</t>
  </si>
  <si>
    <t>(ضخود1140)</t>
  </si>
  <si>
    <t>(ضخود1091)</t>
  </si>
  <si>
    <t>(ضفصبا906)</t>
  </si>
  <si>
    <t>(ضفصبا905)</t>
  </si>
  <si>
    <t>(ضتاب1009)</t>
  </si>
  <si>
    <t>(ضسپا1027)</t>
  </si>
  <si>
    <t>(ضصاد9022)</t>
  </si>
  <si>
    <t>(ضصاد1158)</t>
  </si>
  <si>
    <t>(ضصاد1159)</t>
  </si>
  <si>
    <t>(ضملت1175)</t>
  </si>
  <si>
    <t>(ضذوب1132)</t>
  </si>
  <si>
    <t>(ضجار1062)</t>
  </si>
  <si>
    <t>(ضسپا9003)</t>
  </si>
  <si>
    <t>(ضذوب9014)</t>
  </si>
  <si>
    <t>(ضذوب9011)</t>
  </si>
  <si>
    <t>(ضستا1130)</t>
  </si>
  <si>
    <t>(ضصاد1154)</t>
  </si>
  <si>
    <t>(ضجار1063)</t>
  </si>
  <si>
    <t>(ضجار1064)</t>
  </si>
  <si>
    <t>(ضستا1131)</t>
  </si>
  <si>
    <t>(ضصاد1160)</t>
  </si>
  <si>
    <t>(ضفلا1211)</t>
  </si>
  <si>
    <t>(ضصاد1148)</t>
  </si>
  <si>
    <t>(ضستا1129)</t>
  </si>
  <si>
    <t>(ضفلا1210)</t>
  </si>
  <si>
    <t>(ضذوب1003)</t>
  </si>
  <si>
    <t>(ضستا1041)</t>
  </si>
  <si>
    <t>(ضذوب1133)</t>
  </si>
  <si>
    <t>(ضخود1088)</t>
  </si>
  <si>
    <t>(ضملت1176)</t>
  </si>
  <si>
    <t>(ضملت1177)</t>
  </si>
  <si>
    <t>(ضجار1221)</t>
  </si>
  <si>
    <t>(ضملت9011)</t>
  </si>
  <si>
    <t>(ضملت9017)</t>
  </si>
  <si>
    <t>(ضذوب1134)</t>
  </si>
  <si>
    <t>(ضخود2056)</t>
  </si>
  <si>
    <t>(ضذوب1202)</t>
  </si>
  <si>
    <t>(ضذوب1200)</t>
  </si>
  <si>
    <t>(طخود1086)</t>
  </si>
  <si>
    <t>(ضخود1235)</t>
  </si>
  <si>
    <t>(ضخود1238)</t>
  </si>
  <si>
    <t>(ضتاب1005)</t>
  </si>
  <si>
    <t>(ضستا1229)</t>
  </si>
  <si>
    <t>(ضستا1230)</t>
  </si>
  <si>
    <t>(ضذوب0113)</t>
  </si>
  <si>
    <t>(ضخود1236)</t>
  </si>
  <si>
    <t>(طستا1037)</t>
  </si>
  <si>
    <t>(ضذوب1203)</t>
  </si>
  <si>
    <t>(ضستا1231)</t>
  </si>
  <si>
    <t>(ضجار1223)</t>
  </si>
  <si>
    <t>(ضخود3095)</t>
  </si>
  <si>
    <t>(ضستا1232)</t>
  </si>
  <si>
    <t>(ضذوب0114)</t>
  </si>
  <si>
    <t>(ضجار1224)</t>
  </si>
  <si>
    <t>(ضخود1237)</t>
  </si>
  <si>
    <t>(ضخود1240)</t>
  </si>
  <si>
    <t>(ضفلا1204)</t>
  </si>
  <si>
    <t>(ضخود2061)</t>
  </si>
  <si>
    <t>(ضسپا1239)</t>
  </si>
  <si>
    <t>(ضسپا1238)</t>
  </si>
  <si>
    <t>(ضسپا1240)</t>
  </si>
  <si>
    <t>(ضملت0118)</t>
  </si>
  <si>
    <t>(ضملت0111)</t>
  </si>
  <si>
    <t>(ضجار2052)</t>
  </si>
  <si>
    <t>(ضسپا1126)</t>
  </si>
  <si>
    <t>(ضستا3024)</t>
  </si>
  <si>
    <t>(ضخود1239)</t>
  </si>
  <si>
    <t>(ضستا0127)</t>
  </si>
  <si>
    <t>(ضشنا1222)</t>
  </si>
  <si>
    <t>(ضخود0134)</t>
  </si>
  <si>
    <t>(ضجار1220)</t>
  </si>
  <si>
    <t>(ضذوب0115)</t>
  </si>
  <si>
    <t>(ضذوب1204)</t>
  </si>
  <si>
    <t>(ضخود1129)</t>
  </si>
  <si>
    <t>(ضستا0128)</t>
  </si>
  <si>
    <t>(ضستا2045)</t>
  </si>
  <si>
    <t>(ضستا2038)</t>
  </si>
  <si>
    <t>(ضذوب2004)</t>
  </si>
  <si>
    <t>(ضذوب2003)</t>
  </si>
  <si>
    <t>(ضذوب2002)</t>
  </si>
  <si>
    <t>(ضستا1224)</t>
  </si>
  <si>
    <t>(ضذوب2005)</t>
  </si>
  <si>
    <t>(ضسپا1236)</t>
  </si>
  <si>
    <t>(ضذوب2006)</t>
  </si>
  <si>
    <t>(ضملت0117)</t>
  </si>
  <si>
    <t>(ضخود0138)</t>
  </si>
  <si>
    <t>(ضخود2055)</t>
  </si>
  <si>
    <t>(ضخود2057)</t>
  </si>
  <si>
    <t>(ضملت0116)</t>
  </si>
  <si>
    <t>(ضملت3051)</t>
  </si>
  <si>
    <t>(ضذوب3038)</t>
  </si>
  <si>
    <t>(ضملت3047)</t>
  </si>
  <si>
    <t>(ضذوب3039)</t>
  </si>
  <si>
    <t>(ضخود2058)</t>
  </si>
  <si>
    <t>(ضملت3049)</t>
  </si>
  <si>
    <t>(ضملت3048)</t>
  </si>
  <si>
    <t>(ضخود3094)</t>
  </si>
  <si>
    <t>(ضملت3045)</t>
  </si>
  <si>
    <t>(ضملت3046)</t>
  </si>
  <si>
    <t>(ضملت3044)</t>
  </si>
  <si>
    <t>(ضملت0113)</t>
  </si>
  <si>
    <t>(ضملت3050)</t>
  </si>
  <si>
    <t>(ضخود3092)</t>
  </si>
  <si>
    <t>(ضخود3093)</t>
  </si>
  <si>
    <t>(ضملت0115)</t>
  </si>
  <si>
    <t>(ضخود0136)</t>
  </si>
  <si>
    <t>(ضملت0114)</t>
  </si>
  <si>
    <t>(ضملت0112)</t>
  </si>
  <si>
    <t>(ضخود0140)</t>
  </si>
  <si>
    <t>(ضذوب0111)</t>
  </si>
  <si>
    <t>(ضخود0139)</t>
  </si>
  <si>
    <t>(ضستا3029)</t>
  </si>
  <si>
    <t>(ضستا4023)</t>
  </si>
  <si>
    <t>(ضستا3028)</t>
  </si>
  <si>
    <t>(ضستا3027)</t>
  </si>
  <si>
    <t>(ضستا4026)</t>
  </si>
  <si>
    <t>(ضستا2041)</t>
  </si>
  <si>
    <t>(ضستا2039)</t>
  </si>
  <si>
    <t>(ضستا2037)</t>
  </si>
  <si>
    <t>(ضستا2040)</t>
  </si>
  <si>
    <t>(ضستا3026)</t>
  </si>
  <si>
    <t>(ضستا0126)</t>
  </si>
  <si>
    <t>(ضستا0129)</t>
  </si>
  <si>
    <t>(ضستا4025)</t>
  </si>
  <si>
    <t>(ضستا4027)</t>
  </si>
  <si>
    <t>(ضجار2044)</t>
  </si>
  <si>
    <t>(ضجار2046)</t>
  </si>
  <si>
    <t>(ضجار2047)</t>
  </si>
  <si>
    <t>(ضجار2045)</t>
  </si>
  <si>
    <t>(ضذوب3036)</t>
  </si>
  <si>
    <t>(ضفلا0118)</t>
  </si>
  <si>
    <t>(ضسپا2015)</t>
  </si>
  <si>
    <t>(ضجار2051)</t>
  </si>
  <si>
    <t>(ضستا1223)</t>
  </si>
  <si>
    <t>(ضسپا0107)</t>
  </si>
  <si>
    <t>(ضسپا2018)</t>
  </si>
  <si>
    <t>(ضسپا0108)</t>
  </si>
  <si>
    <t>(ضسپا3041)</t>
  </si>
  <si>
    <t>(ضسپا2017)</t>
  </si>
  <si>
    <t>(ضسپا3044)</t>
  </si>
  <si>
    <t>(ضسپا3043)</t>
  </si>
  <si>
    <t>(ضسپا3042)</t>
  </si>
  <si>
    <t>(ضملت3052)</t>
  </si>
  <si>
    <t>(ضملت3053)</t>
  </si>
  <si>
    <t>(ضفلا3048)</t>
  </si>
  <si>
    <t>(ضسپا2019)</t>
  </si>
  <si>
    <t>(ضملت0119)</t>
  </si>
  <si>
    <t>(ضملت0120)</t>
  </si>
  <si>
    <t>(ضخود3097)</t>
  </si>
  <si>
    <t>(ضخود3096)</t>
  </si>
  <si>
    <t>(ضخود2059)</t>
  </si>
  <si>
    <t>(ضذوب4003)</t>
  </si>
  <si>
    <t>(ضذوب4002)</t>
  </si>
  <si>
    <t>(ضرویین1205)</t>
  </si>
  <si>
    <t>(طرویین1206)</t>
  </si>
  <si>
    <t>(ضرویین1005)</t>
  </si>
  <si>
    <t>(ضرویین1003)</t>
  </si>
  <si>
    <t>(ضرویین1002)</t>
  </si>
  <si>
    <t>(ضرویین1004)</t>
  </si>
  <si>
    <t>(ضتاب0106)</t>
  </si>
  <si>
    <t>(ضتاب2006)</t>
  </si>
  <si>
    <t>31/4</t>
  </si>
  <si>
    <t>صکوک مرابحه اندیمشک07-6ماهه23%25 (صزاگرس07)</t>
  </si>
  <si>
    <t>29</t>
  </si>
  <si>
    <t>35</t>
  </si>
  <si>
    <t>23/5</t>
  </si>
  <si>
    <t>صکوک اجاره وکغدیر505-3ماهه18%25 (صغدیر505)</t>
  </si>
  <si>
    <t>32</t>
  </si>
  <si>
    <t>32/5</t>
  </si>
  <si>
    <t>صکوک اجاره اخابر61-3ماهه23%25 (صخابر61)</t>
  </si>
  <si>
    <t>40</t>
  </si>
  <si>
    <t>36</t>
  </si>
  <si>
    <t>41/8</t>
  </si>
  <si>
    <t>مشارکت ش شیراز0602-3ماهه20.5%25 (مشیر0602)</t>
  </si>
  <si>
    <t>39/8</t>
  </si>
  <si>
    <t>صکوک اجاره گل گهر054-3ماهه23%25 (صگل054)</t>
  </si>
  <si>
    <t>مدیر صندوق</t>
  </si>
  <si>
    <t>تأمین سرمایه دماوند</t>
  </si>
  <si>
    <t>میانگین نرخ بازده تا سررسید قراردادهای منعقده</t>
  </si>
  <si>
    <t>نرخ اسمی</t>
  </si>
  <si>
    <t>مبلغ شناسایی شده بابت قرارداد خرید و نگهداری اوراق بهادار</t>
  </si>
  <si>
    <t>بهای تمام شده اوراق</t>
  </si>
  <si>
    <t>تعداد اوراق</t>
  </si>
  <si>
    <t>نام ورقه بهادار</t>
  </si>
  <si>
    <t>نوع وابستگی</t>
  </si>
  <si>
    <t>طرف معامله</t>
  </si>
  <si>
    <t>جزئیات قراردادهای خرید و نگهداری اوراق بهادار با درآمد ثابت</t>
  </si>
  <si>
    <t>‫برای ماه منتهی به 1403/12/30</t>
  </si>
  <si>
    <t>38/4</t>
  </si>
  <si>
    <t>.</t>
  </si>
  <si>
    <t>در اجرای ابلاغیه شماره 12020093 مورخ 1396/09/05 سازمان بورس اوراق بهادار</t>
  </si>
  <si>
    <t>گزارش افشا پرتفوی ماهانه</t>
  </si>
  <si>
    <t>‫برای ماه منتهی به 30 اسفند ماه 1403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</si>
</sst>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* #,##0.00_);_(* \(#,##0.00\);_(* &quot;-&quot;??_);_(@_)"/>
    <numFmt numFmtId="165" formatCode="#,##0;\(#,##0\);"/>
    <numFmt numFmtId="166" formatCode="#,##0.00;\(#,##0.00\);"/>
    <numFmt numFmtId="167" formatCode="_(* #,##0_);_(* \(#,##0\);_(* &quot;-&quot;??_);_(@_)"/>
    <numFmt numFmtId="168" formatCode="#,##0_-;\(#,##0\)"/>
  </numFmts>
  <fonts count="23">
    <font>
      <sz val="11"/>
      <color theme="1"/>
      <name val="B Nazanin"/>
      <family val="2"/>
      <scheme val="minor"/>
    </font>
    <font>
      <sz val="11"/>
      <color theme="1"/>
      <name val="B Nazanin"/>
      <charset val="178"/>
    </font>
    <font>
      <b/>
      <sz val="12"/>
      <color theme="1"/>
      <name val="B Nazanin"/>
      <charset val="178"/>
    </font>
    <font>
      <sz val="12"/>
      <color theme="1"/>
      <name val="B Nazanin"/>
      <charset val="178"/>
    </font>
    <font>
      <sz val="12"/>
      <color rgb="FF0062AC"/>
      <name val="B Nazanin"/>
      <charset val="178"/>
    </font>
    <font>
      <b/>
      <sz val="12"/>
      <color rgb="FF0062AC"/>
      <name val="B Nazanin"/>
      <charset val="178"/>
    </font>
    <font>
      <sz val="12"/>
      <color rgb="FF000000"/>
      <name val="B Nazanin"/>
      <charset val="178"/>
    </font>
    <font>
      <i/>
      <sz val="12"/>
      <color theme="1"/>
      <name val="B Nazanin"/>
      <charset val="178"/>
    </font>
    <font>
      <b/>
      <sz val="12"/>
      <color theme="1"/>
      <name val="B Nazanin"/>
      <charset val="178"/>
      <scheme val="minor"/>
    </font>
    <font>
      <sz val="12"/>
      <color theme="1"/>
      <name val="B Nazanin"/>
      <charset val="178"/>
      <scheme val="minor"/>
    </font>
    <font>
      <sz val="12"/>
      <color rgb="FF0062AC"/>
      <name val="B Nazanin"/>
      <charset val="178"/>
      <scheme val="minor"/>
    </font>
    <font>
      <sz val="12"/>
      <color rgb="FF000000"/>
      <name val="B Nazanin"/>
      <charset val="178"/>
      <scheme val="minor"/>
    </font>
    <font>
      <sz val="11"/>
      <color theme="1"/>
      <name val="B Nazanin"/>
      <family val="2"/>
      <scheme val="minor"/>
    </font>
    <font>
      <sz val="10"/>
      <color theme="1"/>
      <name val="B Nazanin"/>
      <charset val="178"/>
    </font>
    <font>
      <sz val="11"/>
      <color indexed="8"/>
      <name val="B Nazanin"/>
      <family val="2"/>
      <scheme val="minor"/>
    </font>
    <font>
      <sz val="11"/>
      <color indexed="8"/>
      <name val="B Nazanin"/>
      <charset val="178"/>
    </font>
    <font>
      <b/>
      <sz val="10"/>
      <color theme="1"/>
      <name val="B Zar"/>
      <charset val="178"/>
    </font>
    <font>
      <b/>
      <sz val="12"/>
      <name val="B Nazanin"/>
      <charset val="178"/>
    </font>
    <font>
      <b/>
      <u/>
      <sz val="16"/>
      <name val="B Nazanin"/>
      <charset val="178"/>
    </font>
    <font>
      <sz val="11"/>
      <name val="Calibri"/>
      <family val="2"/>
    </font>
    <font>
      <sz val="11"/>
      <color theme="0"/>
      <name val="B Nazanin"/>
      <charset val="178"/>
    </font>
    <font>
      <sz val="14"/>
      <color indexed="8"/>
      <name val="B Nazanin"/>
      <charset val="178"/>
    </font>
    <font>
      <b/>
      <u/>
      <sz val="14"/>
      <name val="B Nazanin"/>
      <charset val="178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5">
    <xf numFmtId="0" fontId="0" fillId="0" borderId="0"/>
    <xf numFmtId="164" fontId="12" fillId="0" borderId="0" applyFont="0" applyFill="0" applyBorder="0" applyAlignment="0" applyProtection="0"/>
    <xf numFmtId="0" fontId="14" fillId="0" borderId="0"/>
    <xf numFmtId="164" fontId="12" fillId="0" borderId="0" applyFont="0" applyFill="0" applyBorder="0" applyAlignment="0" applyProtection="0"/>
    <xf numFmtId="0" fontId="19" fillId="0" borderId="0"/>
  </cellStyleXfs>
  <cellXfs count="118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 vertical="center" readingOrder="2"/>
    </xf>
    <xf numFmtId="0" fontId="3" fillId="0" borderId="1" xfId="0" applyFont="1" applyBorder="1" applyAlignment="1">
      <alignment horizontal="center" vertical="center" readingOrder="2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165" fontId="3" fillId="0" borderId="0" xfId="0" applyNumberFormat="1" applyFont="1" applyAlignment="1">
      <alignment horizontal="center" vertical="center"/>
    </xf>
    <xf numFmtId="166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horizontal="center" vertical="center" readingOrder="2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right" vertical="center" readingOrder="2"/>
    </xf>
    <xf numFmtId="0" fontId="3" fillId="0" borderId="0" xfId="0" applyFont="1" applyAlignment="1">
      <alignment horizontal="right" vertical="center" readingOrder="2"/>
    </xf>
    <xf numFmtId="166" fontId="3" fillId="0" borderId="0" xfId="0" applyNumberFormat="1" applyFont="1" applyAlignment="1">
      <alignment horizontal="center" vertical="center" readingOrder="2"/>
    </xf>
    <xf numFmtId="165" fontId="3" fillId="0" borderId="0" xfId="0" applyNumberFormat="1" applyFont="1" applyAlignment="1">
      <alignment horizontal="center" vertical="center" readingOrder="2"/>
    </xf>
    <xf numFmtId="0" fontId="2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 readingOrder="2"/>
    </xf>
    <xf numFmtId="166" fontId="7" fillId="0" borderId="0" xfId="0" applyNumberFormat="1" applyFont="1" applyAlignment="1">
      <alignment horizontal="center" vertical="center" wrapText="1" readingOrder="2"/>
    </xf>
    <xf numFmtId="166" fontId="7" fillId="0" borderId="0" xfId="0" applyNumberFormat="1" applyFont="1" applyAlignment="1">
      <alignment horizontal="center" vertical="center" readingOrder="2"/>
    </xf>
    <xf numFmtId="0" fontId="7" fillId="0" borderId="0" xfId="0" applyFont="1" applyAlignment="1">
      <alignment horizontal="center" vertical="center" readingOrder="2"/>
    </xf>
    <xf numFmtId="0" fontId="7" fillId="0" borderId="0" xfId="0" applyFont="1" applyAlignment="1">
      <alignment horizontal="center" vertical="center" wrapText="1" readingOrder="2"/>
    </xf>
    <xf numFmtId="0" fontId="3" fillId="0" borderId="4" xfId="0" applyFont="1" applyBorder="1" applyAlignment="1">
      <alignment horizontal="center" vertical="center" readingOrder="2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readingOrder="2"/>
    </xf>
    <xf numFmtId="0" fontId="4" fillId="0" borderId="0" xfId="0" applyFont="1" applyAlignment="1">
      <alignment vertical="center" readingOrder="2"/>
    </xf>
    <xf numFmtId="0" fontId="3" fillId="0" borderId="0" xfId="0" applyFont="1" applyAlignment="1">
      <alignment horizontal="right" vertical="center" readingOrder="1"/>
    </xf>
    <xf numFmtId="49" fontId="3" fillId="0" borderId="0" xfId="0" applyNumberFormat="1" applyFont="1" applyAlignment="1">
      <alignment horizontal="right" vertical="center" readingOrder="2"/>
    </xf>
    <xf numFmtId="166" fontId="4" fillId="0" borderId="0" xfId="0" applyNumberFormat="1" applyFont="1" applyAlignment="1">
      <alignment horizontal="center" vertical="center" readingOrder="2"/>
    </xf>
    <xf numFmtId="0" fontId="6" fillId="0" borderId="0" xfId="0" applyFont="1" applyAlignment="1">
      <alignment vertical="center" readingOrder="2"/>
    </xf>
    <xf numFmtId="0" fontId="6" fillId="0" borderId="0" xfId="0" applyFont="1" applyAlignment="1">
      <alignment horizontal="center" vertical="center" readingOrder="2"/>
    </xf>
    <xf numFmtId="166" fontId="6" fillId="0" borderId="0" xfId="0" applyNumberFormat="1" applyFont="1" applyAlignment="1">
      <alignment horizontal="center" vertical="center" readingOrder="2"/>
    </xf>
    <xf numFmtId="0" fontId="3" fillId="0" borderId="1" xfId="0" applyFont="1" applyBorder="1" applyAlignment="1">
      <alignment horizontal="right" vertical="center"/>
    </xf>
    <xf numFmtId="165" fontId="6" fillId="0" borderId="0" xfId="0" applyNumberFormat="1" applyFont="1" applyAlignment="1">
      <alignment horizontal="center" vertical="center" readingOrder="2"/>
    </xf>
    <xf numFmtId="0" fontId="9" fillId="0" borderId="0" xfId="0" applyFont="1"/>
    <xf numFmtId="0" fontId="11" fillId="0" borderId="1" xfId="0" applyFont="1" applyBorder="1" applyAlignment="1">
      <alignment horizontal="right" vertical="center" readingOrder="2"/>
    </xf>
    <xf numFmtId="0" fontId="11" fillId="0" borderId="1" xfId="0" applyFont="1" applyBorder="1" applyAlignment="1">
      <alignment horizontal="center" vertical="center" readingOrder="2"/>
    </xf>
    <xf numFmtId="0" fontId="11" fillId="0" borderId="2" xfId="0" applyFont="1" applyBorder="1" applyAlignment="1">
      <alignment horizontal="center" vertical="center" readingOrder="2"/>
    </xf>
    <xf numFmtId="0" fontId="9" fillId="0" borderId="0" xfId="0" applyFont="1" applyAlignment="1">
      <alignment vertical="center"/>
    </xf>
    <xf numFmtId="0" fontId="11" fillId="0" borderId="0" xfId="0" applyFont="1" applyAlignment="1">
      <alignment horizontal="center" vertical="center" readingOrder="2"/>
    </xf>
    <xf numFmtId="0" fontId="6" fillId="0" borderId="0" xfId="0" applyFont="1" applyAlignment="1">
      <alignment horizontal="right" vertical="center" readingOrder="1"/>
    </xf>
    <xf numFmtId="0" fontId="9" fillId="0" borderId="1" xfId="0" applyFont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 readingOrder="2"/>
    </xf>
    <xf numFmtId="166" fontId="6" fillId="0" borderId="2" xfId="0" applyNumberFormat="1" applyFont="1" applyBorder="1" applyAlignment="1">
      <alignment horizontal="center" vertical="center" readingOrder="2"/>
    </xf>
    <xf numFmtId="0" fontId="9" fillId="0" borderId="0" xfId="0" applyFont="1" applyAlignment="1">
      <alignment horizontal="center"/>
    </xf>
    <xf numFmtId="0" fontId="6" fillId="0" borderId="0" xfId="0" applyFont="1" applyAlignment="1">
      <alignment horizontal="center" vertical="center" readingOrder="1"/>
    </xf>
    <xf numFmtId="37" fontId="3" fillId="0" borderId="0" xfId="0" applyNumberFormat="1" applyFont="1" applyAlignment="1">
      <alignment horizontal="center" vertical="center"/>
    </xf>
    <xf numFmtId="37" fontId="3" fillId="0" borderId="6" xfId="0" applyNumberFormat="1" applyFont="1" applyBorder="1" applyAlignment="1">
      <alignment horizontal="center" vertical="center"/>
    </xf>
    <xf numFmtId="39" fontId="3" fillId="0" borderId="0" xfId="0" applyNumberFormat="1" applyFont="1" applyAlignment="1">
      <alignment horizontal="center" vertical="center"/>
    </xf>
    <xf numFmtId="39" fontId="3" fillId="0" borderId="7" xfId="0" applyNumberFormat="1" applyFont="1" applyBorder="1" applyAlignment="1">
      <alignment horizontal="center" vertical="center"/>
    </xf>
    <xf numFmtId="37" fontId="3" fillId="0" borderId="8" xfId="0" applyNumberFormat="1" applyFont="1" applyBorder="1" applyAlignment="1">
      <alignment horizontal="center" vertical="center"/>
    </xf>
    <xf numFmtId="39" fontId="3" fillId="0" borderId="8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37" fontId="3" fillId="0" borderId="7" xfId="0" applyNumberFormat="1" applyFont="1" applyBorder="1" applyAlignment="1">
      <alignment horizontal="center" vertical="center"/>
    </xf>
    <xf numFmtId="37" fontId="3" fillId="0" borderId="9" xfId="0" applyNumberFormat="1" applyFont="1" applyBorder="1" applyAlignment="1">
      <alignment horizontal="center" vertical="center"/>
    </xf>
    <xf numFmtId="3" fontId="3" fillId="0" borderId="0" xfId="0" applyNumberFormat="1" applyFont="1" applyAlignment="1">
      <alignment vertical="center"/>
    </xf>
    <xf numFmtId="3" fontId="3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37" fontId="3" fillId="0" borderId="0" xfId="0" applyNumberFormat="1" applyFont="1" applyAlignment="1">
      <alignment vertical="center"/>
    </xf>
    <xf numFmtId="3" fontId="3" fillId="0" borderId="0" xfId="0" applyNumberFormat="1" applyFont="1"/>
    <xf numFmtId="0" fontId="0" fillId="0" borderId="0" xfId="0" applyAlignment="1">
      <alignment horizontal="center" vertical="center"/>
    </xf>
    <xf numFmtId="37" fontId="13" fillId="0" borderId="0" xfId="1" applyNumberFormat="1" applyFont="1" applyFill="1" applyBorder="1" applyAlignment="1">
      <alignment horizontal="center" vertical="center" shrinkToFit="1"/>
    </xf>
    <xf numFmtId="0" fontId="14" fillId="0" borderId="0" xfId="2"/>
    <xf numFmtId="49" fontId="15" fillId="0" borderId="13" xfId="2" applyNumberFormat="1" applyFont="1" applyBorder="1" applyAlignment="1">
      <alignment horizontal="center" vertical="center" wrapText="1"/>
    </xf>
    <xf numFmtId="37" fontId="15" fillId="0" borderId="13" xfId="2" applyNumberFormat="1" applyFont="1" applyBorder="1" applyAlignment="1">
      <alignment horizontal="center" vertical="center" wrapText="1"/>
    </xf>
    <xf numFmtId="0" fontId="15" fillId="0" borderId="13" xfId="2" applyFont="1" applyBorder="1" applyAlignment="1">
      <alignment horizontal="center" vertical="center" wrapText="1"/>
    </xf>
    <xf numFmtId="167" fontId="0" fillId="0" borderId="0" xfId="0" applyNumberFormat="1"/>
    <xf numFmtId="0" fontId="16" fillId="2" borderId="14" xfId="2" applyFont="1" applyFill="1" applyBorder="1" applyAlignment="1">
      <alignment horizontal="center" vertical="center" wrapText="1"/>
    </xf>
    <xf numFmtId="0" fontId="16" fillId="2" borderId="14" xfId="2" applyFont="1" applyFill="1" applyBorder="1" applyAlignment="1">
      <alignment horizontal="center" vertical="center"/>
    </xf>
    <xf numFmtId="0" fontId="16" fillId="2" borderId="15" xfId="2" applyFont="1" applyFill="1" applyBorder="1" applyAlignment="1">
      <alignment horizontal="center" vertical="center"/>
    </xf>
    <xf numFmtId="167" fontId="3" fillId="0" borderId="0" xfId="3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readingOrder="2"/>
    </xf>
    <xf numFmtId="0" fontId="3" fillId="0" borderId="1" xfId="0" applyFont="1" applyBorder="1" applyAlignment="1">
      <alignment horizontal="center" vertical="center" readingOrder="2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 readingOrder="2"/>
    </xf>
    <xf numFmtId="0" fontId="4" fillId="0" borderId="0" xfId="0" applyFont="1" applyAlignment="1">
      <alignment horizontal="right" vertical="center" readingOrder="2"/>
    </xf>
    <xf numFmtId="0" fontId="3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readingOrder="2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horizontal="right" vertical="center" readingOrder="2"/>
    </xf>
    <xf numFmtId="0" fontId="3" fillId="0" borderId="0" xfId="0" applyFont="1" applyAlignment="1">
      <alignment horizontal="center" vertical="center" wrapText="1" readingOrder="2"/>
    </xf>
    <xf numFmtId="0" fontId="3" fillId="0" borderId="1" xfId="0" applyFont="1" applyBorder="1" applyAlignment="1">
      <alignment horizontal="center" vertical="center" wrapText="1" readingOrder="2"/>
    </xf>
    <xf numFmtId="0" fontId="3" fillId="0" borderId="2" xfId="0" applyFont="1" applyBorder="1" applyAlignment="1">
      <alignment horizontal="center" vertical="center" wrapText="1" readingOrder="2"/>
    </xf>
    <xf numFmtId="0" fontId="2" fillId="0" borderId="1" xfId="0" applyFont="1" applyBorder="1" applyAlignment="1">
      <alignment horizontal="center" vertical="center" wrapText="1" readingOrder="2"/>
    </xf>
    <xf numFmtId="166" fontId="3" fillId="0" borderId="0" xfId="0" applyNumberFormat="1" applyFont="1" applyAlignment="1">
      <alignment horizontal="center" vertical="center" readingOrder="2"/>
    </xf>
    <xf numFmtId="0" fontId="4" fillId="0" borderId="0" xfId="0" applyFont="1" applyAlignment="1">
      <alignment horizontal="center" vertical="center" readingOrder="2"/>
    </xf>
    <xf numFmtId="0" fontId="3" fillId="0" borderId="10" xfId="0" applyFont="1" applyBorder="1" applyAlignment="1">
      <alignment horizontal="center" vertical="center" readingOrder="2"/>
    </xf>
    <xf numFmtId="0" fontId="3" fillId="0" borderId="11" xfId="0" applyFont="1" applyBorder="1" applyAlignment="1">
      <alignment horizontal="center" vertical="center" readingOrder="2"/>
    </xf>
    <xf numFmtId="0" fontId="8" fillId="0" borderId="0" xfId="0" applyFont="1" applyAlignment="1">
      <alignment horizontal="center" vertical="center"/>
    </xf>
    <xf numFmtId="0" fontId="11" fillId="0" borderId="2" xfId="0" applyFont="1" applyBorder="1" applyAlignment="1">
      <alignment horizontal="center" vertical="center" readingOrder="2"/>
    </xf>
    <xf numFmtId="0" fontId="11" fillId="0" borderId="1" xfId="0" applyFont="1" applyBorder="1" applyAlignment="1">
      <alignment horizontal="center" vertical="center" readingOrder="2"/>
    </xf>
    <xf numFmtId="0" fontId="10" fillId="0" borderId="0" xfId="0" applyFont="1" applyAlignment="1">
      <alignment horizontal="right" vertical="center" readingOrder="2"/>
    </xf>
    <xf numFmtId="0" fontId="9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 readingOrder="2"/>
    </xf>
    <xf numFmtId="0" fontId="9" fillId="0" borderId="2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11" fillId="0" borderId="3" xfId="0" applyFont="1" applyBorder="1" applyAlignment="1">
      <alignment horizontal="center" vertical="center" readingOrder="2"/>
    </xf>
    <xf numFmtId="0" fontId="9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readingOrder="2"/>
    </xf>
    <xf numFmtId="37" fontId="18" fillId="0" borderId="0" xfId="0" applyNumberFormat="1" applyFont="1" applyAlignment="1">
      <alignment horizontal="center" vertical="center"/>
    </xf>
    <xf numFmtId="168" fontId="17" fillId="0" borderId="0" xfId="2" applyNumberFormat="1" applyFont="1" applyAlignment="1">
      <alignment horizontal="right" vertical="center"/>
    </xf>
    <xf numFmtId="168" fontId="14" fillId="0" borderId="0" xfId="2" applyNumberFormat="1"/>
    <xf numFmtId="0" fontId="3" fillId="0" borderId="13" xfId="2" applyFont="1" applyBorder="1" applyAlignment="1">
      <alignment horizontal="center" vertical="center" wrapText="1"/>
    </xf>
    <xf numFmtId="0" fontId="15" fillId="0" borderId="0" xfId="4" applyFont="1"/>
    <xf numFmtId="0" fontId="20" fillId="3" borderId="0" xfId="4" applyFont="1" applyFill="1"/>
    <xf numFmtId="0" fontId="21" fillId="0" borderId="0" xfId="4" applyFont="1"/>
    <xf numFmtId="37" fontId="22" fillId="0" borderId="0" xfId="4" applyNumberFormat="1" applyFont="1" applyAlignment="1">
      <alignment horizontal="center" vertical="center"/>
    </xf>
    <xf numFmtId="37" fontId="1" fillId="0" borderId="8" xfId="1" applyNumberFormat="1" applyFont="1" applyFill="1" applyBorder="1" applyAlignment="1">
      <alignment horizontal="center" vertical="center" shrinkToFit="1"/>
    </xf>
    <xf numFmtId="37" fontId="1" fillId="0" borderId="12" xfId="1" applyNumberFormat="1" applyFont="1" applyFill="1" applyBorder="1" applyAlignment="1">
      <alignment horizontal="center" vertical="center" shrinkToFit="1"/>
    </xf>
  </cellXfs>
  <cellStyles count="5">
    <cellStyle name="Comma" xfId="3" builtinId="3"/>
    <cellStyle name="Comma 2" xfId="1" xr:uid="{86E9121B-E8C0-4E43-A4B4-1F70407ED5DE}"/>
    <cellStyle name="Normal" xfId="0" builtinId="0"/>
    <cellStyle name="Normal 2" xfId="2" xr:uid="{7EB8A1DD-50EA-435A-8678-00E34632FD38}"/>
    <cellStyle name="Normal 2 2" xfId="4" xr:uid="{93EE12BD-A9BE-45CE-93D2-4CDAC4B1C27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5</xdr:row>
      <xdr:rowOff>0</xdr:rowOff>
    </xdr:from>
    <xdr:to>
      <xdr:col>4</xdr:col>
      <xdr:colOff>590550</xdr:colOff>
      <xdr:row>7</xdr:row>
      <xdr:rowOff>0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AC1609A8-BD0B-4509-A073-F00D4D2FFD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84657450" y="952500"/>
          <a:ext cx="1200150" cy="381000"/>
        </a:xfrm>
        <a:prstGeom prst="rect">
          <a:avLst/>
        </a:prstGeom>
      </xdr:spPr>
    </xdr:pic>
    <xdr:clientData/>
  </xdr:twoCellAnchor>
  <xdr:oneCellAnchor>
    <xdr:from>
      <xdr:col>2</xdr:col>
      <xdr:colOff>219075</xdr:colOff>
      <xdr:row>1</xdr:row>
      <xdr:rowOff>19049</xdr:rowOff>
    </xdr:from>
    <xdr:ext cx="2428875" cy="2805237"/>
    <xdr:pic>
      <xdr:nvPicPr>
        <xdr:cNvPr id="3" name="Picture 2">
          <a:extLst>
            <a:ext uri="{FF2B5EF4-FFF2-40B4-BE49-F238E27FC236}">
              <a16:creationId xmlns:a16="http://schemas.microsoft.com/office/drawing/2014/main" id="{1A02E488-4994-4C90-9089-B949E59FF0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3819250" y="209549"/>
          <a:ext cx="2428875" cy="2805237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Y:\AF\&#1581;&#1587;&#1575;&#1576;&#1583;&#1575;&#1585;&#1740;%20&#1589;&#1606;&#1583;&#1608;&#1602;\9-&#1711;&#1740;&#1578;&#1740;\&#1593;&#1605;&#1604;&#1740;&#1575;&#1578;%20&#1581;&#1587;&#1575;&#1576;&#1583;&#1575;&#1585;&#1740;\&#1711;&#1586;&#1575;&#1585;&#1588;%20&#1662;&#1585;&#1578;&#1601;&#1608;&#1740;\1403\11\14031130.xlsx" TargetMode="External"/><Relationship Id="rId1" Type="http://schemas.openxmlformats.org/officeDocument/2006/relationships/externalLinkPath" Target="/AF/&#1581;&#1587;&#1575;&#1576;&#1583;&#1575;&#1585;&#1740;%20&#1589;&#1606;&#1583;&#1608;&#1602;/9-&#1711;&#1740;&#1578;&#1740;/&#1593;&#1605;&#1604;&#1740;&#1575;&#1578;%20&#1581;&#1587;&#1575;&#1576;&#1583;&#1575;&#1585;&#1740;/&#1711;&#1586;&#1575;&#1585;&#1588;%20&#1662;&#1585;&#1578;&#1601;&#1608;&#1740;/1403/11/1403113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1"/>
      <sheetName val=" سهام و صندوق‌های سرمایه‌گذاری"/>
      <sheetName val="صندوق"/>
      <sheetName val="اوراق تبعی"/>
      <sheetName val="اوراق"/>
      <sheetName val="تعدیل قیمت"/>
      <sheetName val="سپرده"/>
      <sheetName val="درآمدها"/>
      <sheetName val="1-2"/>
      <sheetName val="2-2"/>
      <sheetName val="3-2"/>
      <sheetName val="4-2"/>
      <sheetName val="درآمد سود سهام"/>
      <sheetName val="سود اوراق بهادار و سپرده بانکی"/>
      <sheetName val="درآمد ناشی ازفروش"/>
      <sheetName val="درآمد ناشی از تغییر قیمت اوراق "/>
      <sheetName val="سود ترجیحی"/>
    </sheetNames>
    <sheetDataSet>
      <sheetData sheetId="0"/>
      <sheetData sheetId="1"/>
      <sheetData sheetId="2">
        <row r="2">
          <cell r="A2" t="str">
            <v xml:space="preserve">صورت وضعیت پرتفوی 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">
          <cell r="A1" t="str">
            <v xml:space="preserve"> صندوق سرمایه گذاری مختلط با تضمین اصل سرمایه گیتی دماوند</v>
          </cell>
          <cell r="B1"/>
          <cell r="C1"/>
          <cell r="D1"/>
          <cell r="E1"/>
          <cell r="F1"/>
          <cell r="G1"/>
          <cell r="H1"/>
          <cell r="I1"/>
          <cell r="J1"/>
        </row>
      </sheetData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Custom 1">
      <a:majorFont>
        <a:latin typeface="B Nazanin"/>
        <a:ea typeface=""/>
        <a:cs typeface=""/>
      </a:majorFont>
      <a:minorFont>
        <a:latin typeface="B Nazanin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7363C5-9388-44A1-BD3E-56226FF98027}">
  <dimension ref="A16:I34"/>
  <sheetViews>
    <sheetView rightToLeft="1" view="pageBreakPreview" topLeftCell="A16" zoomScaleNormal="100" zoomScaleSheetLayoutView="100" workbookViewId="0">
      <selection activeCell="K18" sqref="K18"/>
    </sheetView>
  </sheetViews>
  <sheetFormatPr defaultRowHeight="18"/>
  <cols>
    <col min="1" max="7" width="9" style="112"/>
    <col min="8" max="8" width="14.375" style="112" customWidth="1"/>
    <col min="9" max="9" width="9.625" style="112" bestFit="1" customWidth="1"/>
    <col min="10" max="16384" width="9" style="112"/>
  </cols>
  <sheetData>
    <row r="16" spans="1:9" ht="24">
      <c r="A16" s="115" t="s">
        <v>0</v>
      </c>
      <c r="B16" s="115"/>
      <c r="C16" s="115"/>
      <c r="D16" s="115"/>
      <c r="E16" s="115"/>
      <c r="F16" s="115"/>
      <c r="G16" s="115"/>
      <c r="H16" s="115"/>
      <c r="I16" s="114"/>
    </row>
    <row r="17" spans="1:9" ht="24">
      <c r="A17" s="115" t="s">
        <v>833</v>
      </c>
      <c r="B17" s="115"/>
      <c r="C17" s="115"/>
      <c r="D17" s="115"/>
      <c r="E17" s="115"/>
      <c r="F17" s="115"/>
      <c r="G17" s="115"/>
      <c r="H17" s="115"/>
      <c r="I17" s="114"/>
    </row>
    <row r="18" spans="1:9" ht="24">
      <c r="A18" s="115" t="s">
        <v>832</v>
      </c>
      <c r="B18" s="115"/>
      <c r="C18" s="115"/>
      <c r="D18" s="115"/>
      <c r="E18" s="115"/>
      <c r="F18" s="115"/>
      <c r="G18" s="115"/>
      <c r="H18" s="115"/>
      <c r="I18" s="114"/>
    </row>
    <row r="19" spans="1:9" ht="24">
      <c r="A19" s="115" t="s">
        <v>834</v>
      </c>
      <c r="B19" s="115"/>
      <c r="C19" s="115"/>
      <c r="D19" s="115"/>
      <c r="E19" s="115"/>
      <c r="F19" s="115"/>
      <c r="G19" s="115"/>
      <c r="H19" s="115"/>
      <c r="I19" s="114"/>
    </row>
    <row r="34" spans="5:5">
      <c r="E34" s="113" t="s">
        <v>831</v>
      </c>
    </row>
  </sheetData>
  <mergeCells count="4">
    <mergeCell ref="A16:H16"/>
    <mergeCell ref="A17:H17"/>
    <mergeCell ref="A18:H18"/>
    <mergeCell ref="A19:H19"/>
  </mergeCells>
  <printOptions horizontalCentered="1"/>
  <pageMargins left="0.7" right="0.7" top="0.75" bottom="0.75" header="0.3" footer="0.3"/>
  <pageSetup paperSize="9" scale="9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8006C4-E058-41A7-8792-3AEF8DABE251}">
  <dimension ref="A1:K14"/>
  <sheetViews>
    <sheetView rightToLeft="1" zoomScaleNormal="100" zoomScaleSheetLayoutView="106" workbookViewId="0">
      <selection activeCell="K13" sqref="K13"/>
    </sheetView>
  </sheetViews>
  <sheetFormatPr defaultColWidth="9" defaultRowHeight="18.75"/>
  <cols>
    <col min="1" max="1" width="21.625" style="44" bestFit="1" customWidth="1"/>
    <col min="2" max="2" width="12.375" style="44" bestFit="1" customWidth="1"/>
    <col min="3" max="3" width="11.75" style="44" bestFit="1" customWidth="1"/>
    <col min="4" max="4" width="8.5" style="44" bestFit="1" customWidth="1"/>
    <col min="5" max="5" width="3.625" style="44" bestFit="1" customWidth="1"/>
    <col min="6" max="6" width="14.125" style="44" bestFit="1" customWidth="1"/>
    <col min="7" max="7" width="12.375" style="44" bestFit="1" customWidth="1"/>
    <col min="8" max="8" width="11.75" style="44" bestFit="1" customWidth="1"/>
    <col min="9" max="10" width="14.375" style="44" bestFit="1" customWidth="1"/>
    <col min="11" max="11" width="14.125" style="44" bestFit="1" customWidth="1"/>
    <col min="12" max="12" width="9" style="44" customWidth="1"/>
    <col min="13" max="16384" width="9" style="44"/>
  </cols>
  <sheetData>
    <row r="1" spans="1:11" ht="21">
      <c r="A1" s="96" t="s">
        <v>0</v>
      </c>
      <c r="B1" s="96"/>
      <c r="C1" s="96"/>
      <c r="D1" s="96"/>
      <c r="E1" s="96"/>
      <c r="F1" s="96"/>
      <c r="G1" s="96"/>
      <c r="H1" s="96"/>
      <c r="I1" s="96"/>
      <c r="J1" s="96"/>
      <c r="K1" s="96"/>
    </row>
    <row r="2" spans="1:11" ht="21">
      <c r="A2" s="96" t="s">
        <v>220</v>
      </c>
      <c r="B2" s="96"/>
      <c r="C2" s="96"/>
      <c r="D2" s="96"/>
      <c r="E2" s="96"/>
      <c r="F2" s="96"/>
      <c r="G2" s="96"/>
      <c r="H2" s="96"/>
      <c r="I2" s="96"/>
      <c r="J2" s="96"/>
      <c r="K2" s="96"/>
    </row>
    <row r="3" spans="1:11" ht="21">
      <c r="A3" s="96" t="s">
        <v>221</v>
      </c>
      <c r="B3" s="96"/>
      <c r="C3" s="96"/>
      <c r="D3" s="96"/>
      <c r="E3" s="96"/>
      <c r="F3" s="96"/>
      <c r="G3" s="96"/>
      <c r="H3" s="96"/>
      <c r="I3" s="96"/>
      <c r="J3" s="96"/>
      <c r="K3" s="96"/>
    </row>
    <row r="5" spans="1:11">
      <c r="A5" s="99" t="s">
        <v>462</v>
      </c>
      <c r="B5" s="99"/>
      <c r="C5" s="99"/>
      <c r="D5" s="99"/>
      <c r="E5" s="99"/>
      <c r="F5" s="99"/>
      <c r="G5" s="99"/>
      <c r="H5" s="99"/>
      <c r="I5" s="99"/>
      <c r="J5" s="99"/>
      <c r="K5" s="99"/>
    </row>
    <row r="7" spans="1:11" ht="19.5" customHeight="1" thickBot="1">
      <c r="A7" s="45"/>
      <c r="B7" s="98" t="s">
        <v>233</v>
      </c>
      <c r="C7" s="98"/>
      <c r="D7" s="98"/>
      <c r="E7" s="98"/>
      <c r="F7" s="98"/>
      <c r="G7" s="98" t="s">
        <v>234</v>
      </c>
      <c r="H7" s="98"/>
      <c r="I7" s="98"/>
      <c r="J7" s="98"/>
      <c r="K7" s="98"/>
    </row>
    <row r="8" spans="1:11" ht="19.5" customHeight="1">
      <c r="A8" s="100" t="s">
        <v>452</v>
      </c>
      <c r="B8" s="97" t="s">
        <v>245</v>
      </c>
      <c r="C8" s="97" t="s">
        <v>446</v>
      </c>
      <c r="D8" s="97" t="s">
        <v>447</v>
      </c>
      <c r="E8" s="97" t="s">
        <v>52</v>
      </c>
      <c r="F8" s="97"/>
      <c r="G8" s="97" t="s">
        <v>245</v>
      </c>
      <c r="H8" s="97" t="s">
        <v>446</v>
      </c>
      <c r="I8" s="97" t="s">
        <v>447</v>
      </c>
      <c r="J8" s="97" t="s">
        <v>52</v>
      </c>
      <c r="K8" s="97"/>
    </row>
    <row r="9" spans="1:11" ht="18.75" customHeight="1" thickBot="1">
      <c r="A9" s="100"/>
      <c r="B9" s="102"/>
      <c r="C9" s="102"/>
      <c r="D9" s="102"/>
      <c r="E9" s="98"/>
      <c r="F9" s="98"/>
      <c r="G9" s="102"/>
      <c r="H9" s="102"/>
      <c r="I9" s="102"/>
      <c r="J9" s="98"/>
      <c r="K9" s="98"/>
    </row>
    <row r="10" spans="1:11" ht="28.5" customHeight="1" thickBot="1">
      <c r="A10" s="101"/>
      <c r="B10" s="98"/>
      <c r="C10" s="98"/>
      <c r="D10" s="98"/>
      <c r="E10" s="46" t="s">
        <v>151</v>
      </c>
      <c r="F10" s="46" t="s">
        <v>451</v>
      </c>
      <c r="G10" s="98"/>
      <c r="H10" s="98"/>
      <c r="I10" s="98"/>
      <c r="J10" s="46" t="s">
        <v>151</v>
      </c>
      <c r="K10" s="46" t="s">
        <v>451</v>
      </c>
    </row>
    <row r="11" spans="1:11" ht="23.1" customHeight="1">
      <c r="A11" s="50" t="s">
        <v>301</v>
      </c>
      <c r="B11" s="50">
        <v>0</v>
      </c>
      <c r="C11" s="50">
        <v>0</v>
      </c>
      <c r="D11" s="50">
        <v>0</v>
      </c>
      <c r="E11" s="50">
        <v>0</v>
      </c>
      <c r="F11" s="50">
        <v>0</v>
      </c>
      <c r="G11" s="50">
        <v>0</v>
      </c>
      <c r="H11" s="50">
        <v>0</v>
      </c>
      <c r="I11" s="50">
        <v>124503750</v>
      </c>
      <c r="J11" s="50">
        <f>G11+H11+I11</f>
        <v>124503750</v>
      </c>
      <c r="K11" s="52">
        <f>($J$11/درآمدها!$C$11)*100</f>
        <v>4.1656505318185509E-3</v>
      </c>
    </row>
    <row r="12" spans="1:11" ht="23.1" customHeight="1">
      <c r="A12" s="50" t="s">
        <v>302</v>
      </c>
      <c r="B12" s="50">
        <v>0</v>
      </c>
      <c r="C12" s="50">
        <v>0</v>
      </c>
      <c r="D12" s="50">
        <v>0</v>
      </c>
      <c r="E12" s="50">
        <v>0</v>
      </c>
      <c r="F12" s="50">
        <v>0</v>
      </c>
      <c r="G12" s="50">
        <v>0</v>
      </c>
      <c r="H12" s="50">
        <v>0</v>
      </c>
      <c r="I12" s="50">
        <v>-391821750</v>
      </c>
      <c r="J12" s="50">
        <f>G12+H12+I12</f>
        <v>-391821750</v>
      </c>
      <c r="K12" s="52">
        <f>($J$11/درآمدها!$C$11)*100</f>
        <v>4.1656505318185509E-3</v>
      </c>
    </row>
    <row r="13" spans="1:11" ht="23.1" customHeight="1" thickBot="1">
      <c r="A13" s="50" t="s">
        <v>52</v>
      </c>
      <c r="B13" s="50">
        <v>0</v>
      </c>
      <c r="C13" s="50">
        <v>0</v>
      </c>
      <c r="D13" s="50">
        <v>0</v>
      </c>
      <c r="E13" s="50">
        <v>0</v>
      </c>
      <c r="F13" s="50">
        <v>0</v>
      </c>
      <c r="G13" s="50">
        <v>0</v>
      </c>
      <c r="H13" s="50">
        <v>0</v>
      </c>
      <c r="I13" s="54">
        <f>SUM(I11:I12)</f>
        <v>-267318000</v>
      </c>
      <c r="J13" s="54">
        <f>SUM(J11:J12)</f>
        <v>-267318000</v>
      </c>
      <c r="K13" s="55">
        <f>SUM(K11:K12)</f>
        <v>8.3313010636371018E-3</v>
      </c>
    </row>
    <row r="14" spans="1:11" ht="23.1" customHeight="1" thickTop="1">
      <c r="A14" s="6" t="s">
        <v>53</v>
      </c>
      <c r="B14" s="33"/>
      <c r="C14" s="33"/>
      <c r="D14" s="33"/>
      <c r="E14" s="33"/>
      <c r="F14" s="47"/>
      <c r="G14" s="33"/>
      <c r="H14" s="33"/>
      <c r="I14" s="33"/>
      <c r="J14" s="33"/>
      <c r="K14" s="33"/>
    </row>
  </sheetData>
  <mergeCells count="15">
    <mergeCell ref="J8:K9"/>
    <mergeCell ref="A8:A10"/>
    <mergeCell ref="E8:F9"/>
    <mergeCell ref="I8:I10"/>
    <mergeCell ref="H8:H10"/>
    <mergeCell ref="G8:G10"/>
    <mergeCell ref="D8:D10"/>
    <mergeCell ref="C8:C10"/>
    <mergeCell ref="B8:B10"/>
    <mergeCell ref="A1:K1"/>
    <mergeCell ref="A2:K2"/>
    <mergeCell ref="A3:K3"/>
    <mergeCell ref="A5:K5"/>
    <mergeCell ref="B7:F7"/>
    <mergeCell ref="G7:K7"/>
  </mergeCells>
  <pageMargins left="0.7" right="0.7" top="0.75" bottom="0.75" header="0.3" footer="0.3"/>
  <pageSetup paperSize="9" orientation="landscape" horizontalDpi="4294967295" verticalDpi="4294967295"/>
  <headerFooter differentOddEven="1" differentFirst="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40"/>
  <sheetViews>
    <sheetView rightToLeft="1" topLeftCell="A27" zoomScaleNormal="100" zoomScaleSheetLayoutView="106" workbookViewId="0">
      <selection activeCell="C39" sqref="C39"/>
    </sheetView>
  </sheetViews>
  <sheetFormatPr defaultColWidth="13" defaultRowHeight="18.75"/>
  <cols>
    <col min="1" max="1" width="35.25" style="44" bestFit="1" customWidth="1"/>
    <col min="2" max="2" width="19" style="44" bestFit="1" customWidth="1"/>
    <col min="3" max="3" width="21.5" style="44" bestFit="1" customWidth="1"/>
    <col min="4" max="4" width="19" style="44" bestFit="1" customWidth="1"/>
    <col min="5" max="5" width="21.5" style="44" bestFit="1" customWidth="1"/>
    <col min="6" max="6" width="19" style="44" bestFit="1" customWidth="1"/>
    <col min="7" max="8" width="13" style="48" customWidth="1"/>
    <col min="9" max="16384" width="13" style="48"/>
  </cols>
  <sheetData>
    <row r="1" spans="1:7" ht="21">
      <c r="A1" s="96" t="s">
        <v>0</v>
      </c>
      <c r="B1" s="96"/>
      <c r="C1" s="96"/>
      <c r="D1" s="96"/>
      <c r="E1" s="96"/>
      <c r="F1" s="96"/>
    </row>
    <row r="2" spans="1:7" ht="21">
      <c r="A2" s="96" t="s">
        <v>220</v>
      </c>
      <c r="B2" s="96"/>
      <c r="C2" s="96"/>
      <c r="D2" s="96"/>
      <c r="E2" s="96"/>
      <c r="F2" s="96"/>
    </row>
    <row r="3" spans="1:7" ht="21">
      <c r="A3" s="96" t="s">
        <v>221</v>
      </c>
      <c r="B3" s="96"/>
      <c r="C3" s="96"/>
      <c r="D3" s="96"/>
      <c r="E3" s="96"/>
      <c r="F3" s="96"/>
    </row>
    <row r="4" spans="1:7">
      <c r="A4" s="99" t="s">
        <v>463</v>
      </c>
      <c r="B4" s="99"/>
      <c r="C4" s="99"/>
      <c r="D4" s="99"/>
      <c r="E4" s="99"/>
      <c r="F4" s="99"/>
    </row>
    <row r="5" spans="1:7">
      <c r="A5" s="45"/>
      <c r="B5" s="45"/>
      <c r="C5" s="45"/>
      <c r="D5" s="45"/>
      <c r="E5" s="45"/>
      <c r="F5" s="45"/>
    </row>
    <row r="6" spans="1:7" ht="37.5" customHeight="1">
      <c r="A6" s="105" t="s">
        <v>453</v>
      </c>
      <c r="B6" s="105"/>
      <c r="C6" s="106" t="s">
        <v>233</v>
      </c>
      <c r="D6" s="106"/>
      <c r="E6" s="105" t="s">
        <v>234</v>
      </c>
      <c r="F6" s="105"/>
      <c r="G6" s="41"/>
    </row>
    <row r="7" spans="1:7" ht="59.25" customHeight="1">
      <c r="A7" s="39" t="s">
        <v>454</v>
      </c>
      <c r="B7" s="41" t="s">
        <v>149</v>
      </c>
      <c r="C7" s="41" t="s">
        <v>455</v>
      </c>
      <c r="D7" s="41" t="s">
        <v>456</v>
      </c>
      <c r="E7" s="41" t="s">
        <v>455</v>
      </c>
      <c r="F7" s="41" t="s">
        <v>456</v>
      </c>
      <c r="G7" s="44"/>
    </row>
    <row r="8" spans="1:7" ht="22.5" customHeight="1">
      <c r="A8" s="38"/>
      <c r="B8" s="38"/>
      <c r="C8" s="38" t="s">
        <v>448</v>
      </c>
      <c r="D8" s="38"/>
      <c r="E8" s="38" t="s">
        <v>448</v>
      </c>
      <c r="F8" s="38"/>
      <c r="G8" s="44"/>
    </row>
    <row r="9" spans="1:7" ht="23.1" customHeight="1">
      <c r="A9" s="50" t="s">
        <v>213</v>
      </c>
      <c r="B9" s="50" t="s">
        <v>214</v>
      </c>
      <c r="C9" s="50">
        <f>VLOOKUP(A9,'سود سپرده بانکی'!A:G,2,0)</f>
        <v>579275</v>
      </c>
      <c r="D9" s="52">
        <f>(C9/$C$39)*100</f>
        <v>1.2798077507070174E-3</v>
      </c>
      <c r="E9" s="50">
        <f>VLOOKUP(A9,'سود سپرده بانکی'!A:G,5,0)</f>
        <v>30037422</v>
      </c>
      <c r="F9" s="52">
        <f>(E9/$E$39)*100</f>
        <v>6.9492764126395639E-3</v>
      </c>
    </row>
    <row r="10" spans="1:7" ht="23.1" customHeight="1">
      <c r="A10" s="50" t="s">
        <v>201</v>
      </c>
      <c r="B10" s="50" t="s">
        <v>202</v>
      </c>
      <c r="C10" s="50">
        <f>VLOOKUP(A10,'سود سپرده بانکی'!A:G,2,0)</f>
        <v>5481</v>
      </c>
      <c r="D10" s="52">
        <f t="shared" ref="D10:D38" si="0">(C10/$C$39)*100</f>
        <v>1.2109319894048876E-5</v>
      </c>
      <c r="E10" s="50">
        <f>VLOOKUP(A10,'سود سپرده بانکی'!A:G,5,0)</f>
        <v>3157590</v>
      </c>
      <c r="F10" s="52">
        <f t="shared" ref="F10:F38" si="1">(E10/$E$39)*100</f>
        <v>7.3052093844094086E-4</v>
      </c>
    </row>
    <row r="11" spans="1:7" ht="23.1" customHeight="1">
      <c r="A11" s="50" t="s">
        <v>165</v>
      </c>
      <c r="B11" s="50" t="s">
        <v>166</v>
      </c>
      <c r="C11" s="50">
        <f>VLOOKUP(A11,'سود سپرده بانکی'!A:G,2,0)</f>
        <v>0</v>
      </c>
      <c r="D11" s="52">
        <f t="shared" si="0"/>
        <v>0</v>
      </c>
      <c r="E11" s="50">
        <f>VLOOKUP(A11,'سود سپرده بانکی'!A:G,5,0)</f>
        <v>2</v>
      </c>
      <c r="F11" s="52">
        <f t="shared" si="1"/>
        <v>4.6270791232613538E-10</v>
      </c>
    </row>
    <row r="12" spans="1:7" ht="23.1" customHeight="1">
      <c r="A12" s="50" t="s">
        <v>161</v>
      </c>
      <c r="B12" s="50" t="s">
        <v>162</v>
      </c>
      <c r="C12" s="50">
        <f>VLOOKUP(A12,'سود سپرده بانکی'!A:G,2,0)</f>
        <v>0</v>
      </c>
      <c r="D12" s="52">
        <f t="shared" si="0"/>
        <v>0</v>
      </c>
      <c r="E12" s="50">
        <f>VLOOKUP(A12,'سود سپرده بانکی'!A:G,5,0)</f>
        <v>312328772</v>
      </c>
      <c r="F12" s="52">
        <f t="shared" si="1"/>
        <v>7.2258497025752766E-2</v>
      </c>
    </row>
    <row r="13" spans="1:7" ht="23.1" customHeight="1">
      <c r="A13" s="50" t="s">
        <v>209</v>
      </c>
      <c r="B13" s="50" t="s">
        <v>210</v>
      </c>
      <c r="C13" s="50">
        <f>VLOOKUP(A13,'سود سپرده بانکی'!A:G,2,0)</f>
        <v>26057</v>
      </c>
      <c r="D13" s="52">
        <f t="shared" si="0"/>
        <v>5.7568427016827499E-5</v>
      </c>
      <c r="E13" s="50">
        <f>VLOOKUP(A13,'سود سپرده بانکی'!A:G,5,0)</f>
        <v>110242</v>
      </c>
      <c r="F13" s="52">
        <f>(E13/$E$39)*100</f>
        <v>2.5504922835328907E-5</v>
      </c>
    </row>
    <row r="14" spans="1:7" ht="23.1" customHeight="1">
      <c r="A14" s="50" t="s">
        <v>186</v>
      </c>
      <c r="B14" s="50" t="s">
        <v>187</v>
      </c>
      <c r="C14" s="50">
        <f>VLOOKUP(A14,'سود سپرده بانکی'!A:G,2,0)</f>
        <v>0</v>
      </c>
      <c r="D14" s="52">
        <f t="shared" si="0"/>
        <v>0</v>
      </c>
      <c r="E14" s="50">
        <f>VLOOKUP(A14,'سود سپرده بانکی'!A:G,5,0)</f>
        <v>424657535</v>
      </c>
      <c r="F14" s="52">
        <f t="shared" si="1"/>
        <v>9.8246200736706368E-2</v>
      </c>
    </row>
    <row r="15" spans="1:7" ht="23.1" customHeight="1">
      <c r="A15" s="50" t="s">
        <v>184</v>
      </c>
      <c r="B15" s="50" t="s">
        <v>185</v>
      </c>
      <c r="C15" s="50">
        <f>VLOOKUP(A15,'سود سپرده بانکی'!A:G,2,0)</f>
        <v>0</v>
      </c>
      <c r="D15" s="52">
        <f t="shared" si="0"/>
        <v>0</v>
      </c>
      <c r="E15" s="50">
        <f>VLOOKUP(A15,'سود سپرده بانکی'!A:G,5,0)</f>
        <v>160602</v>
      </c>
      <c r="F15" s="52">
        <f t="shared" si="1"/>
        <v>3.7155908067700995E-5</v>
      </c>
    </row>
    <row r="16" spans="1:7" ht="23.1" customHeight="1">
      <c r="A16" s="50" t="s">
        <v>169</v>
      </c>
      <c r="B16" s="50" t="s">
        <v>170</v>
      </c>
      <c r="C16" s="50">
        <f>VLOOKUP(A16,'سود سپرده بانکی'!A:G,2,0)</f>
        <v>0</v>
      </c>
      <c r="D16" s="52">
        <f t="shared" si="0"/>
        <v>0</v>
      </c>
      <c r="E16" s="50">
        <f>VLOOKUP(A16,'سود سپرده بانکی'!A:G,5,0)</f>
        <v>14235616427</v>
      </c>
      <c r="F16" s="52">
        <f t="shared" si="1"/>
        <v>3.2934661788064044</v>
      </c>
    </row>
    <row r="17" spans="1:6" ht="23.1" customHeight="1">
      <c r="A17" s="50" t="s">
        <v>205</v>
      </c>
      <c r="B17" s="50" t="s">
        <v>206</v>
      </c>
      <c r="C17" s="50">
        <f>VLOOKUP(A17,'سود سپرده بانکی'!A:G,2,0)</f>
        <v>1846698</v>
      </c>
      <c r="D17" s="52">
        <f t="shared" si="0"/>
        <v>4.0799592829228737E-3</v>
      </c>
      <c r="E17" s="50">
        <f>VLOOKUP(A17,'سود سپرده بانکی'!A:G,5,0)</f>
        <v>2013775</v>
      </c>
      <c r="F17" s="52">
        <f t="shared" si="1"/>
        <v>4.658948130722816E-4</v>
      </c>
    </row>
    <row r="18" spans="1:6" ht="23.1" customHeight="1">
      <c r="A18" s="50" t="s">
        <v>173</v>
      </c>
      <c r="B18" s="50" t="s">
        <v>174</v>
      </c>
      <c r="C18" s="50">
        <f>VLOOKUP(A18,'سود سپرده بانکی'!A:G,2,0)</f>
        <v>3258904116</v>
      </c>
      <c r="D18" s="52">
        <f t="shared" si="0"/>
        <v>7.1999840256662218</v>
      </c>
      <c r="E18" s="50">
        <f>VLOOKUP(A18,'سود سپرده بانکی'!A:G,5,0)</f>
        <v>36140410969</v>
      </c>
      <c r="F18" s="52">
        <f t="shared" si="1"/>
        <v>8.3612270550372756</v>
      </c>
    </row>
    <row r="19" spans="1:6" ht="23.1" customHeight="1">
      <c r="A19" s="50" t="s">
        <v>175</v>
      </c>
      <c r="B19" s="50" t="s">
        <v>176</v>
      </c>
      <c r="C19" s="50">
        <f>VLOOKUP(A19,'سود سپرده بانکی'!A:G,2,0)</f>
        <v>1739852</v>
      </c>
      <c r="D19" s="52">
        <f t="shared" si="0"/>
        <v>3.8439015574349062E-3</v>
      </c>
      <c r="E19" s="50">
        <f>VLOOKUP(A19,'سود سپرده بانکی'!A:G,5,0)</f>
        <v>1839954</v>
      </c>
      <c r="F19" s="52">
        <f t="shared" si="1"/>
        <v>4.2568063705806104E-4</v>
      </c>
    </row>
    <row r="20" spans="1:6" ht="23.1" customHeight="1">
      <c r="A20" s="50" t="s">
        <v>154</v>
      </c>
      <c r="B20" s="50" t="s">
        <v>155</v>
      </c>
      <c r="C20" s="50">
        <f>VLOOKUP(A20,'سود سپرده بانکی'!A:G,2,0)</f>
        <v>0</v>
      </c>
      <c r="D20" s="52">
        <f t="shared" si="0"/>
        <v>0</v>
      </c>
      <c r="E20" s="50">
        <f>VLOOKUP(A20,'سود سپرده بانکی'!A:G,5,0)</f>
        <v>11391780855</v>
      </c>
      <c r="F20" s="52">
        <f t="shared" si="1"/>
        <v>2.6355335685469434</v>
      </c>
    </row>
    <row r="21" spans="1:6" ht="23.1" customHeight="1">
      <c r="A21" s="50" t="s">
        <v>207</v>
      </c>
      <c r="B21" s="50" t="s">
        <v>208</v>
      </c>
      <c r="C21" s="50">
        <f>VLOOKUP(A21,'سود سپرده بانکی'!A:G,2,0)</f>
        <v>0</v>
      </c>
      <c r="D21" s="52">
        <f t="shared" si="0"/>
        <v>0</v>
      </c>
      <c r="E21" s="50">
        <f>VLOOKUP(A21,'سود سپرده بانکی'!A:G,5,0)</f>
        <v>10643835615</v>
      </c>
      <c r="F21" s="52">
        <f t="shared" si="1"/>
        <v>2.4624934782796086</v>
      </c>
    </row>
    <row r="22" spans="1:6" ht="23.1" customHeight="1">
      <c r="A22" s="50" t="s">
        <v>163</v>
      </c>
      <c r="B22" s="50" t="s">
        <v>164</v>
      </c>
      <c r="C22" s="50">
        <f>VLOOKUP(A22,'سود سپرده بانکی'!A:G,2,0)</f>
        <v>0</v>
      </c>
      <c r="D22" s="52">
        <f t="shared" si="0"/>
        <v>0</v>
      </c>
      <c r="E22" s="50">
        <f>VLOOKUP(A22,'سود سپرده بانکی'!A:G,5,0)</f>
        <v>35169863023</v>
      </c>
      <c r="F22" s="52">
        <f t="shared" si="1"/>
        <v>8.1366869480842379</v>
      </c>
    </row>
    <row r="23" spans="1:6" ht="23.1" customHeight="1">
      <c r="A23" s="50" t="s">
        <v>157</v>
      </c>
      <c r="B23" s="50" t="s">
        <v>158</v>
      </c>
      <c r="C23" s="50">
        <f>VLOOKUP(A23,'سود سپرده بانکی'!A:G,2,0)</f>
        <v>0</v>
      </c>
      <c r="D23" s="52">
        <f t="shared" si="0"/>
        <v>0</v>
      </c>
      <c r="E23" s="50">
        <f>VLOOKUP(A23,'سود سپرده بانکی'!A:G,5,0)</f>
        <v>69863013680</v>
      </c>
      <c r="F23" s="52">
        <f t="shared" si="1"/>
        <v>16.163084604342519</v>
      </c>
    </row>
    <row r="24" spans="1:6" ht="23.1" customHeight="1">
      <c r="A24" s="50" t="s">
        <v>180</v>
      </c>
      <c r="B24" s="50" t="s">
        <v>181</v>
      </c>
      <c r="C24" s="50">
        <f>VLOOKUP(A24,'سود سپرده بانکی'!A:G,2,0)</f>
        <v>3336986331</v>
      </c>
      <c r="D24" s="52">
        <f t="shared" si="0"/>
        <v>7.3724931516415735</v>
      </c>
      <c r="E24" s="50">
        <f>VLOOKUP(A24,'سود سپرده بانکی'!A:G,5,0)</f>
        <v>47654794523</v>
      </c>
      <c r="F24" s="52">
        <f t="shared" si="1"/>
        <v>11.02512524303414</v>
      </c>
    </row>
    <row r="25" spans="1:6" ht="23.1" customHeight="1">
      <c r="A25" s="50" t="s">
        <v>197</v>
      </c>
      <c r="B25" s="50" t="s">
        <v>198</v>
      </c>
      <c r="C25" s="50">
        <f>VLOOKUP(A25,'سود سپرده بانکی'!A:G,2,0)</f>
        <v>14794520548</v>
      </c>
      <c r="D25" s="52">
        <f t="shared" si="0"/>
        <v>32.685929938845334</v>
      </c>
      <c r="E25" s="50">
        <f>VLOOKUP(A25,'سود سپرده بانکی'!A:G,5,0)</f>
        <v>84657534228</v>
      </c>
      <c r="F25" s="52">
        <f t="shared" si="1"/>
        <v>19.585855462658113</v>
      </c>
    </row>
    <row r="26" spans="1:6" ht="23.1" customHeight="1">
      <c r="A26" s="50" t="s">
        <v>171</v>
      </c>
      <c r="B26" s="50" t="s">
        <v>172</v>
      </c>
      <c r="C26" s="50">
        <f>VLOOKUP(A26,'سود سپرده بانکی'!A:G,2,0)</f>
        <v>0</v>
      </c>
      <c r="D26" s="52">
        <f t="shared" si="0"/>
        <v>0</v>
      </c>
      <c r="E26" s="50">
        <f>VLOOKUP(A26,'سود سپرده بانکی'!A:G,5,0)</f>
        <v>26958904086</v>
      </c>
      <c r="F26" s="52">
        <f t="shared" si="1"/>
        <v>6.2370491141167905</v>
      </c>
    </row>
    <row r="27" spans="1:6" ht="23.1" customHeight="1">
      <c r="A27" s="50" t="s">
        <v>192</v>
      </c>
      <c r="B27" s="50" t="s">
        <v>193</v>
      </c>
      <c r="C27" s="50">
        <f>VLOOKUP(A27,'سود سپرده بانکی'!A:G,2,0)</f>
        <v>6</v>
      </c>
      <c r="D27" s="52">
        <f t="shared" si="0"/>
        <v>1.3255960475149289E-8</v>
      </c>
      <c r="E27" s="50">
        <f>VLOOKUP(A27,'سود سپرده بانکی'!A:G,5,0)</f>
        <v>7265753426</v>
      </c>
      <c r="F27" s="52">
        <f t="shared" si="1"/>
        <v>1.6809607996104627</v>
      </c>
    </row>
    <row r="28" spans="1:6" ht="23.1" customHeight="1">
      <c r="A28" s="50" t="s">
        <v>167</v>
      </c>
      <c r="B28" s="50" t="s">
        <v>168</v>
      </c>
      <c r="C28" s="50">
        <f>VLOOKUP(A28,'سود سپرده بانکی'!A:G,2,0)</f>
        <v>336986321</v>
      </c>
      <c r="D28" s="52">
        <f t="shared" si="0"/>
        <v>0.74451289197366177</v>
      </c>
      <c r="E28" s="50">
        <f>VLOOKUP(A28,'سود سپرده بانکی'!A:G,5,0)</f>
        <v>19208219177</v>
      </c>
      <c r="F28" s="52">
        <f t="shared" si="1"/>
        <v>4.4438974974462537</v>
      </c>
    </row>
    <row r="29" spans="1:6" ht="23.1" customHeight="1">
      <c r="A29" s="50" t="s">
        <v>178</v>
      </c>
      <c r="B29" s="50" t="s">
        <v>179</v>
      </c>
      <c r="C29" s="50">
        <f>VLOOKUP(A29,'سود سپرده بانکی'!A:G,2,0)</f>
        <v>0</v>
      </c>
      <c r="D29" s="52">
        <f t="shared" si="0"/>
        <v>0</v>
      </c>
      <c r="E29" s="50">
        <f>VLOOKUP(A29,'سود سپرده بانکی'!A:G,5,0)</f>
        <v>5449315069</v>
      </c>
      <c r="F29" s="52">
        <f>(E29/$E$39)*100</f>
        <v>1.26072059959217</v>
      </c>
    </row>
    <row r="30" spans="1:6" ht="23.1" customHeight="1">
      <c r="A30" s="50" t="s">
        <v>203</v>
      </c>
      <c r="B30" s="50" t="s">
        <v>204</v>
      </c>
      <c r="C30" s="50">
        <f>VLOOKUP(A30,'سود سپرده بانکی'!A:G,2,0)</f>
        <v>10524657546</v>
      </c>
      <c r="D30" s="52">
        <f t="shared" si="0"/>
        <v>23.252407407376285</v>
      </c>
      <c r="E30" s="50">
        <f>VLOOKUP(A30,'سود سپرده بانکی'!A:G,5,0)</f>
        <v>38371232874</v>
      </c>
      <c r="F30" s="52">
        <f t="shared" si="1"/>
        <v>8.8773365282542578</v>
      </c>
    </row>
    <row r="31" spans="1:6" ht="23.1" customHeight="1">
      <c r="A31" s="50" t="s">
        <v>182</v>
      </c>
      <c r="B31" s="50" t="s">
        <v>183</v>
      </c>
      <c r="C31" s="50">
        <f>VLOOKUP(A31,'سود سپرده بانکی'!A:G,2,0)</f>
        <v>0</v>
      </c>
      <c r="D31" s="52">
        <f t="shared" si="0"/>
        <v>0</v>
      </c>
      <c r="E31" s="50">
        <f>VLOOKUP(A31,'سود سپرده بانکی'!A:G,5,0)</f>
        <v>2416438356</v>
      </c>
      <c r="F31" s="52">
        <f t="shared" si="1"/>
        <v>0.55905257348477932</v>
      </c>
    </row>
    <row r="32" spans="1:6" ht="23.1" customHeight="1">
      <c r="A32" s="50" t="s">
        <v>188</v>
      </c>
      <c r="B32" s="50" t="s">
        <v>189</v>
      </c>
      <c r="C32" s="50">
        <f>VLOOKUP(A32,'سود سپرده بانکی'!A:G,2,0)</f>
        <v>7622894661</v>
      </c>
      <c r="D32" s="52">
        <f t="shared" si="0"/>
        <v>16.841465055407092</v>
      </c>
      <c r="E32" s="50">
        <f>VLOOKUP(A32,'سود سپرده بانکی'!A:G,5,0)</f>
        <v>15327868850</v>
      </c>
      <c r="F32" s="52">
        <f t="shared" si="1"/>
        <v>3.5461630979961507</v>
      </c>
    </row>
    <row r="33" spans="1:7" ht="23.1" customHeight="1">
      <c r="A33" s="50" t="s">
        <v>211</v>
      </c>
      <c r="B33" s="50" t="s">
        <v>212</v>
      </c>
      <c r="C33" s="50">
        <f>VLOOKUP(A33,'سود سپرده بانکی'!A:G,2,0)</f>
        <v>5183</v>
      </c>
      <c r="D33" s="52">
        <f t="shared" si="0"/>
        <v>1.1450940523783126E-5</v>
      </c>
      <c r="E33" s="50">
        <f>VLOOKUP(A33,'سود سپرده بانکی'!A:G,5,0)</f>
        <v>20334</v>
      </c>
      <c r="F33" s="52">
        <f t="shared" si="1"/>
        <v>4.7043513446198188E-6</v>
      </c>
    </row>
    <row r="34" spans="1:7" ht="23.1" customHeight="1">
      <c r="A34" s="50" t="s">
        <v>199</v>
      </c>
      <c r="B34" s="50" t="s">
        <v>200</v>
      </c>
      <c r="C34" s="50">
        <f>VLOOKUP(A34,'سود سپرده بانکی'!A:G,2,0)</f>
        <v>863013690</v>
      </c>
      <c r="D34" s="52">
        <f t="shared" si="0"/>
        <v>1.90667922735879</v>
      </c>
      <c r="E34" s="50">
        <f>VLOOKUP(A34,'سود سپرده بانکی'!A:G,5,0)</f>
        <v>1323287658</v>
      </c>
      <c r="F34" s="52">
        <f t="shared" si="1"/>
        <v>0.30614783482006047</v>
      </c>
    </row>
    <row r="35" spans="1:7" ht="23.1" customHeight="1">
      <c r="A35" s="50" t="s">
        <v>190</v>
      </c>
      <c r="B35" s="50" t="s">
        <v>191</v>
      </c>
      <c r="C35" s="50">
        <f>VLOOKUP(A35,'سود سپرده بانکی'!A:G,2,0)</f>
        <v>1229508210</v>
      </c>
      <c r="D35" s="52">
        <f t="shared" si="0"/>
        <v>2.7163853726052585</v>
      </c>
      <c r="E35" s="50">
        <f>VLOOKUP(A35,'سود سپرده بانکی'!A:G,5,0)</f>
        <v>1803278708</v>
      </c>
      <c r="F35" s="52">
        <f t="shared" si="1"/>
        <v>0.41719566316042533</v>
      </c>
    </row>
    <row r="36" spans="1:7" ht="23.1" customHeight="1">
      <c r="A36" s="50" t="s">
        <v>159</v>
      </c>
      <c r="B36" s="50" t="s">
        <v>160</v>
      </c>
      <c r="C36" s="50">
        <f>VLOOKUP(A36,'سود سپرده بانکی'!A:G,2,0)</f>
        <v>1250000010</v>
      </c>
      <c r="D36" s="52">
        <f t="shared" si="0"/>
        <v>2.7616584544160361</v>
      </c>
      <c r="E36" s="50">
        <f>VLOOKUP(A36,'سود سپرده بانکی'!A:G,5,0)</f>
        <v>1541666679</v>
      </c>
      <c r="F36" s="52">
        <f t="shared" si="1"/>
        <v>0.35667068527142815</v>
      </c>
    </row>
    <row r="37" spans="1:7" ht="23.1" customHeight="1">
      <c r="A37" s="50" t="s">
        <v>217</v>
      </c>
      <c r="B37" s="50" t="s">
        <v>218</v>
      </c>
      <c r="C37" s="50">
        <f>VLOOKUP(A37,'سود سپرده بانکی'!A:G,2,0)</f>
        <v>1778688524</v>
      </c>
      <c r="D37" s="52">
        <f t="shared" si="0"/>
        <v>3.9297041286242713</v>
      </c>
      <c r="E37" s="50">
        <f>VLOOKUP(A37,'سود سپرده بانکی'!A:G,5,0)</f>
        <v>1778688524</v>
      </c>
      <c r="F37" s="52">
        <f t="shared" si="1"/>
        <v>0.4115066268092476</v>
      </c>
    </row>
    <row r="38" spans="1:7" ht="23.1" customHeight="1">
      <c r="A38" s="50" t="s">
        <v>215</v>
      </c>
      <c r="B38" s="50" t="s">
        <v>216</v>
      </c>
      <c r="C38" s="50">
        <f>VLOOKUP(A38,'سود سپرده بانکی'!A:G,2,0)</f>
        <v>262295080</v>
      </c>
      <c r="D38" s="52">
        <f t="shared" si="0"/>
        <v>0.57949553555102007</v>
      </c>
      <c r="E38" s="50">
        <f>VLOOKUP(A38,'سود سپرده بانکی'!A:G,5,0)</f>
        <v>262295080</v>
      </c>
      <c r="F38" s="52">
        <f t="shared" si="1"/>
        <v>6.068300444010833E-2</v>
      </c>
    </row>
    <row r="39" spans="1:7" ht="23.1" customHeight="1" thickBot="1">
      <c r="A39" s="50" t="s">
        <v>52</v>
      </c>
      <c r="B39" s="50"/>
      <c r="C39" s="54">
        <f>SUM(C9:C38)</f>
        <v>45262657589</v>
      </c>
      <c r="D39" s="54">
        <f>SUM(D9:D38)</f>
        <v>99.999999999999986</v>
      </c>
      <c r="E39" s="54">
        <f>SUM(E9:E38)</f>
        <v>432238124035</v>
      </c>
      <c r="F39" s="54">
        <f>SUM(F9:F38)</f>
        <v>100.00000000000001</v>
      </c>
    </row>
    <row r="40" spans="1:7" ht="23.1" customHeight="1" thickTop="1">
      <c r="A40" s="49" t="s">
        <v>53</v>
      </c>
      <c r="B40" s="32"/>
      <c r="C40" s="33"/>
      <c r="D40" s="32"/>
      <c r="E40" s="33"/>
      <c r="F40" s="32"/>
      <c r="G40" s="44"/>
    </row>
  </sheetData>
  <mergeCells count="7">
    <mergeCell ref="A6:B6"/>
    <mergeCell ref="C6:D6"/>
    <mergeCell ref="A4:F4"/>
    <mergeCell ref="E6:F6"/>
    <mergeCell ref="A1:F1"/>
    <mergeCell ref="A2:F2"/>
    <mergeCell ref="A3:F3"/>
  </mergeCells>
  <pageMargins left="0.7" right="0.7" top="0.75" bottom="0.75" header="0.3" footer="0.3"/>
  <pageSetup paperSize="9" orientation="portrait" horizontalDpi="4294967295" verticalDpi="4294967295"/>
  <headerFooter differentOddEven="1" differentFirst="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C12"/>
  <sheetViews>
    <sheetView rightToLeft="1" zoomScaleNormal="100" zoomScaleSheetLayoutView="106" workbookViewId="0">
      <selection activeCell="I26" sqref="I26"/>
    </sheetView>
  </sheetViews>
  <sheetFormatPr defaultColWidth="9" defaultRowHeight="18.75"/>
  <cols>
    <col min="1" max="1" width="32.5" style="40" bestFit="1" customWidth="1"/>
    <col min="2" max="3" width="27.875" style="40" customWidth="1"/>
    <col min="4" max="4" width="9" style="36" customWidth="1"/>
    <col min="5" max="16384" width="9" style="36"/>
  </cols>
  <sheetData>
    <row r="1" spans="1:3" ht="21">
      <c r="A1" s="96" t="s">
        <v>0</v>
      </c>
      <c r="B1" s="96"/>
      <c r="C1" s="96"/>
    </row>
    <row r="2" spans="1:3" ht="21">
      <c r="A2" s="96" t="s">
        <v>220</v>
      </c>
      <c r="B2" s="96"/>
      <c r="C2" s="96"/>
    </row>
    <row r="3" spans="1:3" ht="21">
      <c r="A3" s="96" t="s">
        <v>221</v>
      </c>
      <c r="B3" s="96"/>
      <c r="C3" s="96"/>
    </row>
    <row r="4" spans="1:3">
      <c r="A4" s="99" t="s">
        <v>464</v>
      </c>
      <c r="B4" s="99"/>
      <c r="C4" s="99"/>
    </row>
    <row r="5" spans="1:3" ht="19.5" thickBot="1">
      <c r="A5" s="37"/>
      <c r="B5" s="38" t="s">
        <v>233</v>
      </c>
      <c r="C5" s="38" t="s">
        <v>234</v>
      </c>
    </row>
    <row r="6" spans="1:3">
      <c r="A6" s="56" t="s">
        <v>230</v>
      </c>
      <c r="B6" s="39" t="s">
        <v>151</v>
      </c>
      <c r="C6" s="39" t="s">
        <v>151</v>
      </c>
    </row>
    <row r="7" spans="1:3" ht="23.1" customHeight="1">
      <c r="A7" s="50" t="s">
        <v>230</v>
      </c>
      <c r="B7" s="50">
        <v>20924</v>
      </c>
      <c r="C7" s="50">
        <v>14067543361</v>
      </c>
    </row>
    <row r="8" spans="1:3" ht="23.1" customHeight="1">
      <c r="A8" s="50" t="s">
        <v>457</v>
      </c>
      <c r="B8" s="50">
        <v>0</v>
      </c>
      <c r="C8" s="50">
        <v>193299393</v>
      </c>
    </row>
    <row r="9" spans="1:3" ht="23.1" customHeight="1">
      <c r="A9" s="50" t="s">
        <v>458</v>
      </c>
      <c r="B9" s="50">
        <v>357196658</v>
      </c>
      <c r="C9" s="50">
        <v>3839696796</v>
      </c>
    </row>
    <row r="10" spans="1:3" ht="23.1" customHeight="1">
      <c r="A10" s="50" t="s">
        <v>459</v>
      </c>
      <c r="B10" s="50">
        <v>16335606</v>
      </c>
      <c r="C10" s="50">
        <v>90244890</v>
      </c>
    </row>
    <row r="11" spans="1:3" ht="23.1" customHeight="1" thickBot="1">
      <c r="A11" s="50" t="s">
        <v>52</v>
      </c>
      <c r="B11" s="54">
        <f>SUM(B7:B10)</f>
        <v>373553188</v>
      </c>
      <c r="C11" s="54">
        <f>SUM(C7:C10)</f>
        <v>18190784440</v>
      </c>
    </row>
    <row r="12" spans="1:3" ht="23.1" customHeight="1" thickTop="1">
      <c r="A12" s="7" t="s">
        <v>53</v>
      </c>
      <c r="B12" s="9"/>
      <c r="C12" s="9"/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paperSize="9" orientation="portrait" horizontalDpi="4294967295" verticalDpi="4294967295"/>
  <headerFooter differentOddEven="1" differentFirst="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12"/>
  <sheetViews>
    <sheetView rightToLeft="1" topLeftCell="B7" zoomScale="106" zoomScaleNormal="106" workbookViewId="0">
      <selection activeCell="H11" sqref="H11"/>
    </sheetView>
  </sheetViews>
  <sheetFormatPr defaultColWidth="13" defaultRowHeight="18.75"/>
  <cols>
    <col min="1" max="1" width="26.375" style="10" bestFit="1" customWidth="1"/>
    <col min="2" max="2" width="13" style="10" bestFit="1" customWidth="1"/>
    <col min="3" max="3" width="21.75" style="10" bestFit="1" customWidth="1"/>
    <col min="4" max="4" width="14.75" style="10" bestFit="1" customWidth="1"/>
    <col min="5" max="5" width="14.5" style="10" bestFit="1" customWidth="1"/>
    <col min="6" max="6" width="14.375" style="10" bestFit="1" customWidth="1"/>
    <col min="7" max="7" width="15.25" style="10" bestFit="1" customWidth="1"/>
    <col min="8" max="8" width="15.5" style="10" bestFit="1" customWidth="1"/>
    <col min="9" max="9" width="14.375" style="10" bestFit="1" customWidth="1"/>
    <col min="10" max="10" width="15.5" style="10" bestFit="1" customWidth="1"/>
    <col min="11" max="14" width="13" style="10" customWidth="1"/>
    <col min="15" max="16384" width="13" style="10"/>
  </cols>
  <sheetData>
    <row r="1" spans="1:13" ht="21">
      <c r="A1" s="75" t="s">
        <v>0</v>
      </c>
      <c r="B1" s="75"/>
      <c r="C1" s="75"/>
      <c r="D1" s="75"/>
      <c r="E1" s="75"/>
      <c r="F1" s="75"/>
      <c r="G1" s="75"/>
      <c r="H1" s="75"/>
      <c r="I1" s="75"/>
      <c r="J1" s="75"/>
    </row>
    <row r="2" spans="1:13" ht="21">
      <c r="A2" s="75" t="s">
        <v>220</v>
      </c>
      <c r="B2" s="75"/>
      <c r="C2" s="75"/>
      <c r="D2" s="75"/>
      <c r="E2" s="75"/>
      <c r="F2" s="75"/>
      <c r="G2" s="75"/>
      <c r="H2" s="75"/>
      <c r="I2" s="75"/>
      <c r="J2" s="75"/>
    </row>
    <row r="3" spans="1:13" ht="21">
      <c r="A3" s="75" t="s">
        <v>3</v>
      </c>
      <c r="B3" s="75"/>
      <c r="C3" s="75"/>
      <c r="D3" s="75"/>
      <c r="E3" s="75"/>
      <c r="F3" s="75"/>
      <c r="G3" s="75"/>
      <c r="H3" s="75"/>
      <c r="I3" s="75"/>
      <c r="J3" s="75"/>
    </row>
    <row r="4" spans="1:13">
      <c r="A4" s="81" t="s">
        <v>231</v>
      </c>
      <c r="B4" s="81"/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</row>
    <row r="5" spans="1:13" ht="16.5" customHeight="1">
      <c r="B5" s="82" t="s">
        <v>232</v>
      </c>
      <c r="C5" s="82"/>
      <c r="D5" s="82"/>
      <c r="E5" s="107" t="s">
        <v>233</v>
      </c>
      <c r="F5" s="107"/>
      <c r="G5" s="107"/>
      <c r="H5" s="107" t="s">
        <v>234</v>
      </c>
      <c r="I5" s="107"/>
      <c r="J5" s="107"/>
      <c r="K5" s="31"/>
      <c r="L5" s="31"/>
      <c r="M5" s="31"/>
    </row>
    <row r="6" spans="1:13" s="6" customFormat="1" ht="47.25" customHeight="1">
      <c r="A6" s="5" t="s">
        <v>55</v>
      </c>
      <c r="B6" s="5" t="s">
        <v>235</v>
      </c>
      <c r="C6" s="5" t="s">
        <v>236</v>
      </c>
      <c r="D6" s="5" t="s">
        <v>237</v>
      </c>
      <c r="E6" s="5" t="s">
        <v>238</v>
      </c>
      <c r="F6" s="5" t="s">
        <v>239</v>
      </c>
      <c r="G6" s="5" t="s">
        <v>240</v>
      </c>
      <c r="H6" s="5" t="s">
        <v>238</v>
      </c>
      <c r="I6" s="5" t="s">
        <v>239</v>
      </c>
      <c r="J6" s="5" t="s">
        <v>240</v>
      </c>
    </row>
    <row r="7" spans="1:13" ht="23.1" customHeight="1">
      <c r="A7" s="50" t="s">
        <v>40</v>
      </c>
      <c r="B7" s="50" t="s">
        <v>241</v>
      </c>
      <c r="C7" s="50">
        <v>134501625</v>
      </c>
      <c r="D7" s="50">
        <v>540</v>
      </c>
      <c r="E7" s="50">
        <v>0</v>
      </c>
      <c r="F7" s="50">
        <v>0</v>
      </c>
      <c r="G7" s="50">
        <v>0</v>
      </c>
      <c r="H7" s="50">
        <v>72630877500</v>
      </c>
      <c r="I7" s="50">
        <v>0</v>
      </c>
      <c r="J7" s="50">
        <f>H7+I7</f>
        <v>72630877500</v>
      </c>
    </row>
    <row r="8" spans="1:13" ht="23.1" customHeight="1">
      <c r="A8" s="50" t="s">
        <v>33</v>
      </c>
      <c r="B8" s="50" t="s">
        <v>242</v>
      </c>
      <c r="C8" s="50">
        <v>21000000</v>
      </c>
      <c r="D8" s="50">
        <v>350</v>
      </c>
      <c r="E8" s="50">
        <v>7350000000</v>
      </c>
      <c r="F8" s="50">
        <v>-271503958</v>
      </c>
      <c r="G8" s="50">
        <v>7078496042</v>
      </c>
      <c r="H8" s="50">
        <v>7350000000</v>
      </c>
      <c r="I8" s="50">
        <v>-271503958</v>
      </c>
      <c r="J8" s="50">
        <f>H8+I8</f>
        <v>7078496042</v>
      </c>
    </row>
    <row r="9" spans="1:13" ht="23.1" customHeight="1">
      <c r="A9" s="50" t="s">
        <v>28</v>
      </c>
      <c r="B9" s="50" t="s">
        <v>243</v>
      </c>
      <c r="C9" s="50">
        <v>285750</v>
      </c>
      <c r="D9" s="50">
        <v>4400</v>
      </c>
      <c r="E9" s="50">
        <v>1257300000</v>
      </c>
      <c r="F9" s="50">
        <v>-90320979</v>
      </c>
      <c r="G9" s="50">
        <v>1166979021</v>
      </c>
      <c r="H9" s="50">
        <v>1257300000</v>
      </c>
      <c r="I9" s="50">
        <v>-90320979</v>
      </c>
      <c r="J9" s="50">
        <f t="shared" ref="J9:J10" si="0">H9+I9</f>
        <v>1166979021</v>
      </c>
    </row>
    <row r="10" spans="1:13" ht="23.1" customHeight="1">
      <c r="A10" s="50" t="s">
        <v>48</v>
      </c>
      <c r="B10" s="50" t="s">
        <v>244</v>
      </c>
      <c r="C10" s="50">
        <v>1800000</v>
      </c>
      <c r="D10" s="50">
        <v>325</v>
      </c>
      <c r="E10" s="50">
        <v>585000000</v>
      </c>
      <c r="F10" s="50">
        <v>-27493473</v>
      </c>
      <c r="G10" s="50">
        <v>557506527</v>
      </c>
      <c r="H10" s="50">
        <v>585000000</v>
      </c>
      <c r="I10" s="50">
        <v>-27493473</v>
      </c>
      <c r="J10" s="50">
        <f t="shared" si="0"/>
        <v>557506527</v>
      </c>
    </row>
    <row r="11" spans="1:13" ht="23.1" customHeight="1" thickBot="1">
      <c r="A11" s="50" t="s">
        <v>52</v>
      </c>
      <c r="B11" s="50"/>
      <c r="C11" s="50"/>
      <c r="D11" s="50"/>
      <c r="E11" s="54">
        <f>SUM(E7:E10)</f>
        <v>9192300000</v>
      </c>
      <c r="F11" s="54">
        <f t="shared" ref="F11:J11" si="1">SUM(F7:F10)</f>
        <v>-389318410</v>
      </c>
      <c r="G11" s="54">
        <f t="shared" si="1"/>
        <v>8802981590</v>
      </c>
      <c r="H11" s="54">
        <f t="shared" si="1"/>
        <v>81823177500</v>
      </c>
      <c r="I11" s="54">
        <f t="shared" si="1"/>
        <v>-389318410</v>
      </c>
      <c r="J11" s="54">
        <f t="shared" si="1"/>
        <v>81433859090</v>
      </c>
    </row>
    <row r="12" spans="1:13" ht="23.1" customHeight="1" thickTop="1">
      <c r="A12" s="7" t="s">
        <v>53</v>
      </c>
      <c r="B12" s="32"/>
      <c r="C12" s="33"/>
      <c r="D12" s="33"/>
      <c r="E12" s="33"/>
      <c r="F12" s="33"/>
      <c r="G12" s="33"/>
      <c r="H12" s="33"/>
      <c r="I12" s="33"/>
      <c r="J12" s="33"/>
    </row>
  </sheetData>
  <mergeCells count="7">
    <mergeCell ref="B5:D5"/>
    <mergeCell ref="E5:G5"/>
    <mergeCell ref="H5:J5"/>
    <mergeCell ref="A4:M4"/>
    <mergeCell ref="A1:J1"/>
    <mergeCell ref="A2:J2"/>
    <mergeCell ref="A3:J3"/>
  </mergeCells>
  <pageMargins left="0.7" right="0.7" top="0.75" bottom="0.75" header="0.3" footer="0.3"/>
  <pageSetup paperSize="9" orientation="landscape" horizontalDpi="4294967295" verticalDpi="4294967295"/>
  <headerFooter differentOddEven="1" differentFirst="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55"/>
  <sheetViews>
    <sheetView rightToLeft="1" zoomScale="106" zoomScaleNormal="106" workbookViewId="0">
      <selection activeCell="D56" sqref="D56"/>
    </sheetView>
  </sheetViews>
  <sheetFormatPr defaultColWidth="30.375" defaultRowHeight="18.75"/>
  <cols>
    <col min="1" max="1" width="35.25" style="10" bestFit="1" customWidth="1"/>
    <col min="2" max="2" width="11.875" style="10" bestFit="1" customWidth="1"/>
    <col min="3" max="3" width="9.625" style="10" bestFit="1" customWidth="1"/>
    <col min="4" max="4" width="14.375" style="10" bestFit="1" customWidth="1"/>
    <col min="5" max="5" width="16.5" style="10" bestFit="1" customWidth="1"/>
    <col min="6" max="6" width="13.5" style="10" bestFit="1" customWidth="1"/>
    <col min="7" max="7" width="16.375" style="10" bestFit="1" customWidth="1"/>
    <col min="8" max="8" width="17.875" style="10" bestFit="1" customWidth="1"/>
    <col min="9" max="9" width="14.375" style="10" bestFit="1" customWidth="1"/>
    <col min="10" max="10" width="17.75" style="10" bestFit="1" customWidth="1"/>
    <col min="11" max="11" width="48.25" style="10" bestFit="1" customWidth="1"/>
    <col min="12" max="12" width="14.125" style="10" bestFit="1" customWidth="1"/>
    <col min="13" max="13" width="10.125" style="10" customWidth="1"/>
    <col min="14" max="16384" width="30.375" style="10"/>
  </cols>
  <sheetData>
    <row r="1" spans="1:12" ht="21">
      <c r="A1" s="75" t="s">
        <v>0</v>
      </c>
      <c r="B1" s="75"/>
      <c r="C1" s="75"/>
      <c r="D1" s="75"/>
      <c r="E1" s="75"/>
      <c r="F1" s="75"/>
      <c r="G1" s="75"/>
      <c r="H1" s="75"/>
      <c r="I1" s="75"/>
      <c r="J1" s="75"/>
    </row>
    <row r="2" spans="1:12" ht="21">
      <c r="A2" s="75" t="s">
        <v>220</v>
      </c>
      <c r="B2" s="75"/>
      <c r="C2" s="75"/>
      <c r="D2" s="75"/>
      <c r="E2" s="75"/>
      <c r="F2" s="75"/>
      <c r="G2" s="75"/>
      <c r="H2" s="75"/>
      <c r="I2" s="75"/>
      <c r="J2" s="75"/>
    </row>
    <row r="3" spans="1:12" ht="21">
      <c r="A3" s="75" t="s">
        <v>3</v>
      </c>
      <c r="B3" s="75"/>
      <c r="C3" s="75"/>
      <c r="D3" s="75"/>
      <c r="E3" s="75"/>
      <c r="F3" s="75"/>
      <c r="G3" s="75"/>
      <c r="H3" s="75"/>
      <c r="I3" s="75"/>
      <c r="J3" s="75"/>
    </row>
    <row r="4" spans="1:12">
      <c r="A4" s="81" t="s">
        <v>246</v>
      </c>
      <c r="B4" s="81"/>
      <c r="C4" s="81"/>
      <c r="D4" s="81"/>
      <c r="E4" s="81"/>
    </row>
    <row r="5" spans="1:12" ht="16.5" customHeight="1" thickBot="1">
      <c r="A5" s="6"/>
      <c r="B5" s="82"/>
      <c r="C5" s="82"/>
      <c r="D5" s="82"/>
      <c r="E5" s="107" t="s">
        <v>233</v>
      </c>
      <c r="F5" s="107"/>
      <c r="G5" s="107"/>
      <c r="H5" s="107" t="s">
        <v>234</v>
      </c>
      <c r="I5" s="107"/>
      <c r="J5" s="107"/>
    </row>
    <row r="6" spans="1:12" ht="38.25" customHeight="1" thickBot="1">
      <c r="A6" s="6" t="s">
        <v>223</v>
      </c>
      <c r="B6" s="18" t="s">
        <v>247</v>
      </c>
      <c r="C6" s="18" t="s">
        <v>78</v>
      </c>
      <c r="D6" s="18" t="s">
        <v>144</v>
      </c>
      <c r="E6" s="18" t="s">
        <v>248</v>
      </c>
      <c r="F6" s="18" t="s">
        <v>239</v>
      </c>
      <c r="G6" s="18" t="s">
        <v>249</v>
      </c>
      <c r="H6" s="18" t="s">
        <v>248</v>
      </c>
      <c r="I6" s="18" t="s">
        <v>239</v>
      </c>
      <c r="J6" s="18" t="s">
        <v>249</v>
      </c>
    </row>
    <row r="7" spans="1:12" ht="23.1" customHeight="1">
      <c r="A7" s="50" t="s">
        <v>117</v>
      </c>
      <c r="B7" s="50" t="s">
        <v>250</v>
      </c>
      <c r="C7" s="50" t="s">
        <v>120</v>
      </c>
      <c r="D7" s="6">
        <v>20.5</v>
      </c>
      <c r="E7" s="50">
        <v>21062669378</v>
      </c>
      <c r="F7" s="50">
        <v>0</v>
      </c>
      <c r="G7" s="50">
        <v>21062669378</v>
      </c>
      <c r="H7" s="50">
        <v>122128469048</v>
      </c>
      <c r="I7" s="50">
        <v>0</v>
      </c>
      <c r="J7" s="50">
        <v>122128469048</v>
      </c>
    </row>
    <row r="8" spans="1:12" ht="23.1" customHeight="1">
      <c r="A8" s="50" t="s">
        <v>114</v>
      </c>
      <c r="B8" s="50" t="s">
        <v>251</v>
      </c>
      <c r="C8" s="50" t="s">
        <v>116</v>
      </c>
      <c r="D8" s="6">
        <v>23</v>
      </c>
      <c r="E8" s="50">
        <v>2920811610</v>
      </c>
      <c r="F8" s="50">
        <v>0</v>
      </c>
      <c r="G8" s="50">
        <v>2920811610</v>
      </c>
      <c r="H8" s="50">
        <v>23075203843</v>
      </c>
      <c r="I8" s="50">
        <v>0</v>
      </c>
      <c r="J8" s="50">
        <v>23075203843</v>
      </c>
      <c r="L8" s="59"/>
    </row>
    <row r="9" spans="1:12" ht="23.1" customHeight="1">
      <c r="A9" s="50" t="s">
        <v>104</v>
      </c>
      <c r="B9" s="50" t="s">
        <v>252</v>
      </c>
      <c r="C9" s="50" t="s">
        <v>106</v>
      </c>
      <c r="D9" s="6">
        <v>23</v>
      </c>
      <c r="E9" s="50">
        <v>722877035</v>
      </c>
      <c r="F9" s="50">
        <v>0</v>
      </c>
      <c r="G9" s="50">
        <v>722877035</v>
      </c>
      <c r="H9" s="50">
        <v>50660820135</v>
      </c>
      <c r="I9" s="50">
        <v>0</v>
      </c>
      <c r="J9" s="50">
        <v>50660820135</v>
      </c>
      <c r="L9" s="59"/>
    </row>
    <row r="10" spans="1:12" ht="23.1" customHeight="1">
      <c r="A10" s="50" t="s">
        <v>101</v>
      </c>
      <c r="B10" s="50" t="s">
        <v>253</v>
      </c>
      <c r="C10" s="50" t="s">
        <v>103</v>
      </c>
      <c r="D10" s="6">
        <v>23</v>
      </c>
      <c r="E10" s="50">
        <v>5414078470</v>
      </c>
      <c r="F10" s="50">
        <v>0</v>
      </c>
      <c r="G10" s="50">
        <v>5414078470</v>
      </c>
      <c r="H10" s="50">
        <v>40635080742</v>
      </c>
      <c r="I10" s="50">
        <v>0</v>
      </c>
      <c r="J10" s="50">
        <v>40635080742</v>
      </c>
      <c r="L10" s="59"/>
    </row>
    <row r="11" spans="1:12" ht="23.1" customHeight="1">
      <c r="A11" s="50" t="s">
        <v>92</v>
      </c>
      <c r="B11" s="50" t="s">
        <v>254</v>
      </c>
      <c r="C11" s="50" t="s">
        <v>94</v>
      </c>
      <c r="D11" s="6">
        <v>23</v>
      </c>
      <c r="E11" s="50">
        <v>2359969025</v>
      </c>
      <c r="F11" s="50">
        <v>0</v>
      </c>
      <c r="G11" s="50">
        <v>2359969025</v>
      </c>
      <c r="H11" s="50">
        <v>11793579638</v>
      </c>
      <c r="I11" s="50">
        <v>0</v>
      </c>
      <c r="J11" s="50">
        <v>11793579638</v>
      </c>
      <c r="L11" s="59"/>
    </row>
    <row r="12" spans="1:12" ht="23.1" customHeight="1">
      <c r="A12" s="50" t="s">
        <v>86</v>
      </c>
      <c r="B12" s="50" t="s">
        <v>255</v>
      </c>
      <c r="C12" s="50" t="s">
        <v>88</v>
      </c>
      <c r="D12" s="6">
        <v>23</v>
      </c>
      <c r="E12" s="50">
        <v>12961005158</v>
      </c>
      <c r="F12" s="50">
        <v>0</v>
      </c>
      <c r="G12" s="50">
        <v>12961005158</v>
      </c>
      <c r="H12" s="50">
        <v>48675145486</v>
      </c>
      <c r="I12" s="50">
        <v>0</v>
      </c>
      <c r="J12" s="50">
        <v>48675145486</v>
      </c>
      <c r="L12" s="59"/>
    </row>
    <row r="13" spans="1:12" ht="23.1" customHeight="1">
      <c r="A13" s="50" t="s">
        <v>95</v>
      </c>
      <c r="B13" s="50" t="s">
        <v>256</v>
      </c>
      <c r="C13" s="50" t="s">
        <v>97</v>
      </c>
      <c r="D13" s="6">
        <v>23</v>
      </c>
      <c r="E13" s="50">
        <v>22942556686</v>
      </c>
      <c r="F13" s="50">
        <v>0</v>
      </c>
      <c r="G13" s="50">
        <v>22942556686</v>
      </c>
      <c r="H13" s="50">
        <v>72643694996</v>
      </c>
      <c r="I13" s="50">
        <v>0</v>
      </c>
      <c r="J13" s="50">
        <v>72643694996</v>
      </c>
      <c r="L13" s="59"/>
    </row>
    <row r="14" spans="1:12" ht="23.1" customHeight="1">
      <c r="A14" s="50" t="s">
        <v>82</v>
      </c>
      <c r="B14" s="50" t="s">
        <v>257</v>
      </c>
      <c r="C14" s="50" t="s">
        <v>85</v>
      </c>
      <c r="D14" s="6">
        <v>18</v>
      </c>
      <c r="E14" s="50">
        <v>3519768125</v>
      </c>
      <c r="F14" s="50">
        <v>0</v>
      </c>
      <c r="G14" s="50">
        <v>3519768125</v>
      </c>
      <c r="H14" s="50">
        <v>16364091231</v>
      </c>
      <c r="I14" s="50">
        <v>0</v>
      </c>
      <c r="J14" s="50">
        <v>16364091231</v>
      </c>
      <c r="L14" s="59"/>
    </row>
    <row r="15" spans="1:12" ht="23.1" customHeight="1">
      <c r="A15" s="50" t="s">
        <v>108</v>
      </c>
      <c r="B15" s="50" t="s">
        <v>253</v>
      </c>
      <c r="C15" s="50" t="s">
        <v>110</v>
      </c>
      <c r="D15" s="6">
        <v>23</v>
      </c>
      <c r="E15" s="50">
        <v>14076992909</v>
      </c>
      <c r="F15" s="50">
        <v>0</v>
      </c>
      <c r="G15" s="50">
        <v>14076992909</v>
      </c>
      <c r="H15" s="50">
        <v>71776557554</v>
      </c>
      <c r="I15" s="50">
        <v>0</v>
      </c>
      <c r="J15" s="50">
        <v>71776557554</v>
      </c>
      <c r="L15" s="59"/>
    </row>
    <row r="16" spans="1:12" ht="23.1" customHeight="1">
      <c r="A16" s="50" t="s">
        <v>89</v>
      </c>
      <c r="B16" s="50" t="s">
        <v>258</v>
      </c>
      <c r="C16" s="50" t="s">
        <v>91</v>
      </c>
      <c r="D16" s="6">
        <v>23</v>
      </c>
      <c r="E16" s="50">
        <v>36998075477</v>
      </c>
      <c r="F16" s="50">
        <v>0</v>
      </c>
      <c r="G16" s="50">
        <v>36998075477</v>
      </c>
      <c r="H16" s="50">
        <v>105544178382</v>
      </c>
      <c r="I16" s="50">
        <v>0</v>
      </c>
      <c r="J16" s="50">
        <v>105544178382</v>
      </c>
      <c r="L16" s="59"/>
    </row>
    <row r="17" spans="1:12" ht="23.1" customHeight="1">
      <c r="A17" s="50" t="s">
        <v>98</v>
      </c>
      <c r="B17" s="50" t="s">
        <v>259</v>
      </c>
      <c r="C17" s="50" t="s">
        <v>100</v>
      </c>
      <c r="D17" s="6">
        <v>23</v>
      </c>
      <c r="E17" s="50">
        <v>9798900459</v>
      </c>
      <c r="F17" s="50">
        <v>0</v>
      </c>
      <c r="G17" s="50">
        <v>9798900459</v>
      </c>
      <c r="H17" s="50">
        <v>33774955653</v>
      </c>
      <c r="I17" s="50">
        <v>0</v>
      </c>
      <c r="J17" s="50">
        <v>33774955653</v>
      </c>
      <c r="L17" s="59"/>
    </row>
    <row r="18" spans="1:12" ht="23.1" customHeight="1">
      <c r="A18" s="50" t="s">
        <v>107</v>
      </c>
      <c r="B18" s="50" t="s">
        <v>252</v>
      </c>
      <c r="C18" s="50" t="s">
        <v>106</v>
      </c>
      <c r="D18" s="6">
        <v>23</v>
      </c>
      <c r="E18" s="50">
        <v>90131507323</v>
      </c>
      <c r="F18" s="50">
        <v>0</v>
      </c>
      <c r="G18" s="50">
        <v>90131507323</v>
      </c>
      <c r="H18" s="50">
        <v>220067036598</v>
      </c>
      <c r="I18" s="50">
        <v>0</v>
      </c>
      <c r="J18" s="50">
        <v>182807288058</v>
      </c>
      <c r="L18" s="59"/>
    </row>
    <row r="19" spans="1:12" ht="23.1" customHeight="1">
      <c r="A19" s="50" t="s">
        <v>111</v>
      </c>
      <c r="B19" s="50" t="s">
        <v>260</v>
      </c>
      <c r="C19" s="50" t="s">
        <v>113</v>
      </c>
      <c r="D19" s="6">
        <v>23</v>
      </c>
      <c r="E19" s="50">
        <v>9875478829</v>
      </c>
      <c r="F19" s="50">
        <v>0</v>
      </c>
      <c r="G19" s="50">
        <v>9875478829</v>
      </c>
      <c r="H19" s="50">
        <v>50586810673</v>
      </c>
      <c r="I19" s="50">
        <v>0</v>
      </c>
      <c r="J19" s="50">
        <v>50586810673</v>
      </c>
      <c r="L19" s="59"/>
    </row>
    <row r="20" spans="1:12" ht="23.1" customHeight="1">
      <c r="A20" s="50" t="s">
        <v>205</v>
      </c>
      <c r="B20" s="50" t="s">
        <v>243</v>
      </c>
      <c r="C20" s="50" t="s">
        <v>118</v>
      </c>
      <c r="D20" s="50">
        <v>10</v>
      </c>
      <c r="E20" s="50">
        <v>1846698</v>
      </c>
      <c r="F20" s="50">
        <v>0</v>
      </c>
      <c r="G20" s="50">
        <v>1846698</v>
      </c>
      <c r="H20" s="50">
        <v>2013775</v>
      </c>
      <c r="I20" s="50">
        <v>0</v>
      </c>
      <c r="J20" s="50">
        <v>2013775</v>
      </c>
      <c r="L20" s="59"/>
    </row>
    <row r="21" spans="1:12" ht="23.1" customHeight="1">
      <c r="A21" s="50" t="s">
        <v>207</v>
      </c>
      <c r="B21" s="50" t="s">
        <v>261</v>
      </c>
      <c r="C21" s="50" t="s">
        <v>118</v>
      </c>
      <c r="D21" s="50">
        <v>23</v>
      </c>
      <c r="E21" s="50">
        <v>0</v>
      </c>
      <c r="F21" s="50">
        <v>0</v>
      </c>
      <c r="G21" s="50">
        <v>0</v>
      </c>
      <c r="H21" s="50">
        <v>10643835615</v>
      </c>
      <c r="I21" s="50">
        <v>0</v>
      </c>
      <c r="J21" s="50">
        <v>10643835615</v>
      </c>
    </row>
    <row r="22" spans="1:12" ht="23.1" customHeight="1">
      <c r="A22" s="50" t="s">
        <v>211</v>
      </c>
      <c r="B22" s="50" t="s">
        <v>8</v>
      </c>
      <c r="C22" s="50" t="s">
        <v>118</v>
      </c>
      <c r="D22" s="50">
        <v>10</v>
      </c>
      <c r="E22" s="50">
        <v>5183</v>
      </c>
      <c r="F22" s="50">
        <v>0</v>
      </c>
      <c r="G22" s="50">
        <v>5183</v>
      </c>
      <c r="H22" s="50">
        <v>20334</v>
      </c>
      <c r="I22" s="50">
        <v>0</v>
      </c>
      <c r="J22" s="50">
        <v>20334</v>
      </c>
    </row>
    <row r="23" spans="1:12" ht="23.1" customHeight="1">
      <c r="A23" s="50" t="s">
        <v>209</v>
      </c>
      <c r="B23" s="50" t="s">
        <v>8</v>
      </c>
      <c r="C23" s="50" t="s">
        <v>118</v>
      </c>
      <c r="D23" s="50">
        <v>10</v>
      </c>
      <c r="E23" s="50">
        <v>26057</v>
      </c>
      <c r="F23" s="50">
        <v>0</v>
      </c>
      <c r="G23" s="50">
        <v>26057</v>
      </c>
      <c r="H23" s="50">
        <v>110242</v>
      </c>
      <c r="I23" s="50">
        <v>0</v>
      </c>
      <c r="J23" s="50">
        <v>110242</v>
      </c>
    </row>
    <row r="24" spans="1:12" ht="23.1" customHeight="1">
      <c r="A24" s="50" t="s">
        <v>213</v>
      </c>
      <c r="B24" s="50" t="s">
        <v>262</v>
      </c>
      <c r="C24" s="50" t="s">
        <v>118</v>
      </c>
      <c r="D24" s="50">
        <v>10</v>
      </c>
      <c r="E24" s="50">
        <v>579275</v>
      </c>
      <c r="F24" s="50">
        <v>0</v>
      </c>
      <c r="G24" s="50">
        <v>579275</v>
      </c>
      <c r="H24" s="50">
        <v>30037422</v>
      </c>
      <c r="I24" s="50">
        <v>0</v>
      </c>
      <c r="J24" s="50">
        <v>30037422</v>
      </c>
    </row>
    <row r="25" spans="1:12" ht="23.1" customHeight="1">
      <c r="A25" s="50" t="s">
        <v>203</v>
      </c>
      <c r="B25" s="50" t="s">
        <v>263</v>
      </c>
      <c r="C25" s="50" t="s">
        <v>118</v>
      </c>
      <c r="D25" s="50">
        <v>23</v>
      </c>
      <c r="E25" s="50">
        <v>10524657546</v>
      </c>
      <c r="F25" s="50">
        <v>96283070</v>
      </c>
      <c r="G25" s="50">
        <v>10620940616</v>
      </c>
      <c r="H25" s="50">
        <v>38371232874</v>
      </c>
      <c r="I25" s="50">
        <v>-18723190</v>
      </c>
      <c r="J25" s="50">
        <v>38352509684</v>
      </c>
    </row>
    <row r="26" spans="1:12" ht="23.1" customHeight="1">
      <c r="A26" s="50" t="s">
        <v>199</v>
      </c>
      <c r="B26" s="50" t="s">
        <v>264</v>
      </c>
      <c r="C26" s="50" t="s">
        <v>118</v>
      </c>
      <c r="D26" s="50">
        <v>23</v>
      </c>
      <c r="E26" s="50">
        <v>863013690</v>
      </c>
      <c r="F26" s="50">
        <v>0</v>
      </c>
      <c r="G26" s="50">
        <v>863013690</v>
      </c>
      <c r="H26" s="50">
        <v>1323287658</v>
      </c>
      <c r="I26" s="50">
        <v>-5236053</v>
      </c>
      <c r="J26" s="50">
        <v>1318051605</v>
      </c>
    </row>
    <row r="27" spans="1:12" ht="23.1" customHeight="1">
      <c r="A27" s="50" t="s">
        <v>201</v>
      </c>
      <c r="B27" s="50" t="s">
        <v>265</v>
      </c>
      <c r="C27" s="50" t="s">
        <v>118</v>
      </c>
      <c r="D27" s="50">
        <v>10</v>
      </c>
      <c r="E27" s="50">
        <v>5481</v>
      </c>
      <c r="F27" s="50">
        <v>0</v>
      </c>
      <c r="G27" s="50">
        <v>5481</v>
      </c>
      <c r="H27" s="50">
        <v>3157590</v>
      </c>
      <c r="I27" s="50">
        <v>0</v>
      </c>
      <c r="J27" s="50">
        <v>3157590</v>
      </c>
    </row>
    <row r="28" spans="1:12" ht="23.1" customHeight="1">
      <c r="A28" s="50" t="s">
        <v>197</v>
      </c>
      <c r="B28" s="50" t="s">
        <v>264</v>
      </c>
      <c r="C28" s="50" t="s">
        <v>118</v>
      </c>
      <c r="D28" s="50">
        <v>23</v>
      </c>
      <c r="E28" s="50">
        <v>14794520548</v>
      </c>
      <c r="F28" s="50">
        <v>-3485991</v>
      </c>
      <c r="G28" s="50">
        <v>14791034557</v>
      </c>
      <c r="H28" s="50">
        <v>84657534228</v>
      </c>
      <c r="I28" s="50">
        <v>-129840591</v>
      </c>
      <c r="J28" s="50">
        <v>84527693637</v>
      </c>
    </row>
    <row r="29" spans="1:12" ht="23.1" customHeight="1">
      <c r="A29" s="50" t="s">
        <v>217</v>
      </c>
      <c r="B29" s="50" t="s">
        <v>8</v>
      </c>
      <c r="C29" s="50" t="s">
        <v>118</v>
      </c>
      <c r="D29" s="50">
        <v>23</v>
      </c>
      <c r="E29" s="50">
        <v>1778688524</v>
      </c>
      <c r="F29" s="50">
        <v>0</v>
      </c>
      <c r="G29" s="50">
        <v>1778688524</v>
      </c>
      <c r="H29" s="50">
        <v>1778688524</v>
      </c>
      <c r="I29" s="50">
        <v>0</v>
      </c>
      <c r="J29" s="50">
        <v>1778688524</v>
      </c>
    </row>
    <row r="30" spans="1:12" ht="23.1" customHeight="1">
      <c r="A30" s="50" t="s">
        <v>186</v>
      </c>
      <c r="B30" s="50" t="s">
        <v>266</v>
      </c>
      <c r="C30" s="50" t="s">
        <v>118</v>
      </c>
      <c r="D30" s="50">
        <v>23</v>
      </c>
      <c r="E30" s="50">
        <v>0</v>
      </c>
      <c r="F30" s="50">
        <v>0</v>
      </c>
      <c r="G30" s="50">
        <v>0</v>
      </c>
      <c r="H30" s="50">
        <v>424657535</v>
      </c>
      <c r="I30" s="50">
        <v>6229695</v>
      </c>
      <c r="J30" s="50">
        <v>430887230</v>
      </c>
    </row>
    <row r="31" spans="1:12" ht="23.1" customHeight="1">
      <c r="A31" s="50" t="s">
        <v>190</v>
      </c>
      <c r="B31" s="50" t="s">
        <v>263</v>
      </c>
      <c r="C31" s="50" t="s">
        <v>118</v>
      </c>
      <c r="D31" s="50">
        <v>23</v>
      </c>
      <c r="E31" s="50">
        <v>1229508210</v>
      </c>
      <c r="F31" s="50">
        <v>43723</v>
      </c>
      <c r="G31" s="50">
        <v>1229551933</v>
      </c>
      <c r="H31" s="50">
        <v>1803278708</v>
      </c>
      <c r="I31" s="50">
        <v>-7403812</v>
      </c>
      <c r="J31" s="50">
        <v>1795874896</v>
      </c>
    </row>
    <row r="32" spans="1:12" ht="23.1" customHeight="1">
      <c r="A32" s="50" t="s">
        <v>184</v>
      </c>
      <c r="B32" s="50" t="s">
        <v>267</v>
      </c>
      <c r="C32" s="50" t="s">
        <v>118</v>
      </c>
      <c r="D32" s="50">
        <v>10</v>
      </c>
      <c r="E32" s="50">
        <v>0</v>
      </c>
      <c r="F32" s="50">
        <v>0</v>
      </c>
      <c r="G32" s="50">
        <v>0</v>
      </c>
      <c r="H32" s="50">
        <v>160602</v>
      </c>
      <c r="I32" s="50">
        <v>0</v>
      </c>
      <c r="J32" s="50">
        <v>160602</v>
      </c>
    </row>
    <row r="33" spans="1:10" ht="23.1" customHeight="1">
      <c r="A33" s="50" t="s">
        <v>192</v>
      </c>
      <c r="B33" s="50" t="s">
        <v>6</v>
      </c>
      <c r="C33" s="50" t="s">
        <v>118</v>
      </c>
      <c r="D33" s="50">
        <v>23</v>
      </c>
      <c r="E33" s="50">
        <v>6</v>
      </c>
      <c r="F33" s="50">
        <v>79649215</v>
      </c>
      <c r="G33" s="50">
        <v>79649221</v>
      </c>
      <c r="H33" s="50">
        <v>7265753426</v>
      </c>
      <c r="I33" s="50">
        <v>0</v>
      </c>
      <c r="J33" s="50">
        <v>7265753426</v>
      </c>
    </row>
    <row r="34" spans="1:10" ht="23.1" customHeight="1">
      <c r="A34" s="50" t="s">
        <v>188</v>
      </c>
      <c r="B34" s="50" t="s">
        <v>8</v>
      </c>
      <c r="C34" s="50" t="s">
        <v>118</v>
      </c>
      <c r="D34" s="50">
        <v>23</v>
      </c>
      <c r="E34" s="50">
        <v>7622894661</v>
      </c>
      <c r="F34" s="50">
        <v>0</v>
      </c>
      <c r="G34" s="50">
        <v>7622894661</v>
      </c>
      <c r="H34" s="50">
        <v>15327868850</v>
      </c>
      <c r="I34" s="50">
        <v>0</v>
      </c>
      <c r="J34" s="50">
        <v>15327868850</v>
      </c>
    </row>
    <row r="35" spans="1:10" ht="23.1" customHeight="1">
      <c r="A35" s="50" t="s">
        <v>175</v>
      </c>
      <c r="B35" s="50" t="s">
        <v>268</v>
      </c>
      <c r="C35" s="50" t="s">
        <v>118</v>
      </c>
      <c r="D35" s="50">
        <v>10</v>
      </c>
      <c r="E35" s="50">
        <v>1739852</v>
      </c>
      <c r="F35" s="50">
        <v>0</v>
      </c>
      <c r="G35" s="50">
        <v>1739852</v>
      </c>
      <c r="H35" s="50">
        <v>1839954</v>
      </c>
      <c r="I35" s="50">
        <v>0</v>
      </c>
      <c r="J35" s="50">
        <v>1839954</v>
      </c>
    </row>
    <row r="36" spans="1:10" ht="23.1" customHeight="1">
      <c r="A36" s="50" t="s">
        <v>215</v>
      </c>
      <c r="B36" s="50" t="s">
        <v>244</v>
      </c>
      <c r="C36" s="50" t="s">
        <v>118</v>
      </c>
      <c r="D36" s="50">
        <v>23</v>
      </c>
      <c r="E36" s="50">
        <v>262295080</v>
      </c>
      <c r="F36" s="50">
        <v>-4658632</v>
      </c>
      <c r="G36" s="50">
        <v>257636448</v>
      </c>
      <c r="H36" s="50">
        <v>262295080</v>
      </c>
      <c r="I36" s="50">
        <v>-4658632</v>
      </c>
      <c r="J36" s="50">
        <v>257636448</v>
      </c>
    </row>
    <row r="37" spans="1:10" ht="23.1" customHeight="1">
      <c r="A37" s="50" t="s">
        <v>178</v>
      </c>
      <c r="B37" s="50" t="s">
        <v>267</v>
      </c>
      <c r="C37" s="50" t="s">
        <v>118</v>
      </c>
      <c r="D37" s="50">
        <v>23</v>
      </c>
      <c r="E37" s="50">
        <v>0</v>
      </c>
      <c r="F37" s="50">
        <v>0</v>
      </c>
      <c r="G37" s="50">
        <v>0</v>
      </c>
      <c r="H37" s="50">
        <v>5449315069</v>
      </c>
      <c r="I37" s="50">
        <v>0</v>
      </c>
      <c r="J37" s="50">
        <v>5449315069</v>
      </c>
    </row>
    <row r="38" spans="1:10" ht="23.1" customHeight="1">
      <c r="A38" s="50" t="s">
        <v>173</v>
      </c>
      <c r="B38" s="50" t="s">
        <v>269</v>
      </c>
      <c r="C38" s="50" t="s">
        <v>118</v>
      </c>
      <c r="D38" s="50">
        <v>23</v>
      </c>
      <c r="E38" s="50">
        <v>3258904116</v>
      </c>
      <c r="F38" s="50">
        <v>78018194</v>
      </c>
      <c r="G38" s="50">
        <v>3336922310</v>
      </c>
      <c r="H38" s="50">
        <v>36140410969</v>
      </c>
      <c r="I38" s="50">
        <v>31574385</v>
      </c>
      <c r="J38" s="50">
        <v>36171985354</v>
      </c>
    </row>
    <row r="39" spans="1:10" ht="23.1" customHeight="1">
      <c r="A39" s="50" t="s">
        <v>182</v>
      </c>
      <c r="B39" s="50" t="s">
        <v>267</v>
      </c>
      <c r="C39" s="50" t="s">
        <v>118</v>
      </c>
      <c r="D39" s="50">
        <v>23</v>
      </c>
      <c r="E39" s="50">
        <v>0</v>
      </c>
      <c r="F39" s="50">
        <v>0</v>
      </c>
      <c r="G39" s="50">
        <v>0</v>
      </c>
      <c r="H39" s="50">
        <v>2416438356</v>
      </c>
      <c r="I39" s="50">
        <v>0</v>
      </c>
      <c r="J39" s="50">
        <v>2416438356</v>
      </c>
    </row>
    <row r="40" spans="1:10" ht="23.1" customHeight="1">
      <c r="A40" s="50" t="s">
        <v>180</v>
      </c>
      <c r="B40" s="50" t="s">
        <v>270</v>
      </c>
      <c r="C40" s="50" t="s">
        <v>118</v>
      </c>
      <c r="D40" s="50">
        <v>23</v>
      </c>
      <c r="E40" s="50">
        <v>3336986331</v>
      </c>
      <c r="F40" s="50">
        <v>106713076</v>
      </c>
      <c r="G40" s="50">
        <v>3443699407</v>
      </c>
      <c r="H40" s="50">
        <v>47654794523</v>
      </c>
      <c r="I40" s="50">
        <v>0</v>
      </c>
      <c r="J40" s="50">
        <v>47654794523</v>
      </c>
    </row>
    <row r="41" spans="1:10" ht="23.1" customHeight="1">
      <c r="A41" s="50" t="s">
        <v>169</v>
      </c>
      <c r="B41" s="50" t="s">
        <v>267</v>
      </c>
      <c r="C41" s="50" t="s">
        <v>118</v>
      </c>
      <c r="D41" s="50">
        <v>23</v>
      </c>
      <c r="E41" s="50">
        <v>0</v>
      </c>
      <c r="F41" s="50">
        <v>0</v>
      </c>
      <c r="G41" s="50">
        <v>0</v>
      </c>
      <c r="H41" s="50">
        <v>14235616427</v>
      </c>
      <c r="I41" s="50">
        <v>13219028</v>
      </c>
      <c r="J41" s="50">
        <v>14248835455</v>
      </c>
    </row>
    <row r="42" spans="1:10" ht="23.1" customHeight="1">
      <c r="A42" s="50" t="s">
        <v>171</v>
      </c>
      <c r="B42" s="50" t="s">
        <v>271</v>
      </c>
      <c r="C42" s="50" t="s">
        <v>118</v>
      </c>
      <c r="D42" s="50">
        <v>23</v>
      </c>
      <c r="E42" s="50">
        <v>0</v>
      </c>
      <c r="F42" s="50">
        <v>0</v>
      </c>
      <c r="G42" s="50">
        <v>0</v>
      </c>
      <c r="H42" s="50">
        <v>26958904086</v>
      </c>
      <c r="I42" s="50">
        <v>-3691120</v>
      </c>
      <c r="J42" s="50">
        <v>26955212966</v>
      </c>
    </row>
    <row r="43" spans="1:10" ht="23.1" customHeight="1">
      <c r="A43" s="50" t="s">
        <v>167</v>
      </c>
      <c r="B43" s="50" t="s">
        <v>6</v>
      </c>
      <c r="C43" s="50" t="s">
        <v>118</v>
      </c>
      <c r="D43" s="50">
        <v>23</v>
      </c>
      <c r="E43" s="50">
        <v>336986321</v>
      </c>
      <c r="F43" s="50">
        <v>22619376</v>
      </c>
      <c r="G43" s="50">
        <v>359605697</v>
      </c>
      <c r="H43" s="50">
        <v>19208219177</v>
      </c>
      <c r="I43" s="50">
        <v>0</v>
      </c>
      <c r="J43" s="50">
        <v>19208219177</v>
      </c>
    </row>
    <row r="44" spans="1:10" ht="23.1" customHeight="1">
      <c r="A44" s="50" t="s">
        <v>165</v>
      </c>
      <c r="B44" s="50" t="s">
        <v>266</v>
      </c>
      <c r="C44" s="50" t="s">
        <v>118</v>
      </c>
      <c r="D44" s="50">
        <v>23</v>
      </c>
      <c r="E44" s="50">
        <v>0</v>
      </c>
      <c r="F44" s="50">
        <v>0</v>
      </c>
      <c r="G44" s="50">
        <v>0</v>
      </c>
      <c r="H44" s="50">
        <v>2</v>
      </c>
      <c r="I44" s="50">
        <v>4690292</v>
      </c>
      <c r="J44" s="50">
        <v>4690294</v>
      </c>
    </row>
    <row r="45" spans="1:10" ht="23.1" customHeight="1">
      <c r="A45" s="50" t="s">
        <v>163</v>
      </c>
      <c r="B45" s="50" t="s">
        <v>267</v>
      </c>
      <c r="C45" s="50" t="s">
        <v>118</v>
      </c>
      <c r="D45" s="50">
        <v>23</v>
      </c>
      <c r="E45" s="50">
        <v>0</v>
      </c>
      <c r="F45" s="50">
        <v>0</v>
      </c>
      <c r="G45" s="50">
        <v>0</v>
      </c>
      <c r="H45" s="50">
        <v>35169863023</v>
      </c>
      <c r="I45" s="50">
        <v>0</v>
      </c>
      <c r="J45" s="50">
        <v>35169863023</v>
      </c>
    </row>
    <row r="46" spans="1:10" ht="23.1" customHeight="1">
      <c r="A46" s="50" t="s">
        <v>154</v>
      </c>
      <c r="B46" s="50" t="s">
        <v>272</v>
      </c>
      <c r="C46" s="50" t="s">
        <v>118</v>
      </c>
      <c r="D46" s="50">
        <v>23</v>
      </c>
      <c r="E46" s="50">
        <v>0</v>
      </c>
      <c r="F46" s="50">
        <v>12354731</v>
      </c>
      <c r="G46" s="50">
        <v>12354731</v>
      </c>
      <c r="H46" s="50">
        <v>11391780855</v>
      </c>
      <c r="I46" s="50">
        <v>0</v>
      </c>
      <c r="J46" s="50">
        <v>11391780855</v>
      </c>
    </row>
    <row r="47" spans="1:10" ht="23.1" customHeight="1">
      <c r="A47" s="50" t="s">
        <v>161</v>
      </c>
      <c r="B47" s="50" t="s">
        <v>273</v>
      </c>
      <c r="C47" s="50" t="s">
        <v>118</v>
      </c>
      <c r="D47" s="50">
        <v>23</v>
      </c>
      <c r="E47" s="50">
        <v>0</v>
      </c>
      <c r="F47" s="50">
        <v>0</v>
      </c>
      <c r="G47" s="50">
        <v>0</v>
      </c>
      <c r="H47" s="50">
        <v>312328772</v>
      </c>
      <c r="I47" s="50">
        <v>52702312</v>
      </c>
      <c r="J47" s="50">
        <v>365031084</v>
      </c>
    </row>
    <row r="48" spans="1:10" ht="23.1" customHeight="1">
      <c r="A48" s="50" t="s">
        <v>157</v>
      </c>
      <c r="B48" s="50" t="s">
        <v>274</v>
      </c>
      <c r="C48" s="50" t="s">
        <v>118</v>
      </c>
      <c r="D48" s="50">
        <v>23</v>
      </c>
      <c r="E48" s="50">
        <v>0</v>
      </c>
      <c r="F48" s="50">
        <v>13036729</v>
      </c>
      <c r="G48" s="50">
        <v>13036729</v>
      </c>
      <c r="H48" s="50">
        <v>69863013680</v>
      </c>
      <c r="I48" s="50">
        <v>0</v>
      </c>
      <c r="J48" s="50">
        <v>69863013680</v>
      </c>
    </row>
    <row r="49" spans="1:10" ht="23.1" customHeight="1">
      <c r="A49" s="50" t="s">
        <v>159</v>
      </c>
      <c r="B49" s="50" t="s">
        <v>8</v>
      </c>
      <c r="C49" s="50" t="s">
        <v>118</v>
      </c>
      <c r="D49" s="50">
        <v>23</v>
      </c>
      <c r="E49" s="50">
        <v>1250000010</v>
      </c>
      <c r="F49" s="50">
        <v>2138130</v>
      </c>
      <c r="G49" s="50">
        <v>1252138140</v>
      </c>
      <c r="H49" s="50">
        <v>1541666679</v>
      </c>
      <c r="I49" s="50">
        <v>-3361760</v>
      </c>
      <c r="J49" s="50">
        <v>1538304919</v>
      </c>
    </row>
    <row r="50" spans="1:10" ht="23.1" customHeight="1" thickBot="1">
      <c r="A50" s="50" t="s">
        <v>52</v>
      </c>
      <c r="B50" s="50"/>
      <c r="C50" s="50"/>
      <c r="D50" s="50"/>
      <c r="E50" s="54">
        <f t="shared" ref="E50:J50" si="0">SUM(E7:E49)</f>
        <v>278047348073</v>
      </c>
      <c r="F50" s="54">
        <f t="shared" si="0"/>
        <v>402711621</v>
      </c>
      <c r="G50" s="54">
        <f t="shared" si="0"/>
        <v>278450059694</v>
      </c>
      <c r="H50" s="54">
        <f t="shared" si="0"/>
        <v>1299963748014</v>
      </c>
      <c r="I50" s="54">
        <f t="shared" si="0"/>
        <v>-64499446</v>
      </c>
      <c r="J50" s="54">
        <f t="shared" si="0"/>
        <v>1262639500028</v>
      </c>
    </row>
    <row r="51" spans="1:10" ht="23.1" customHeight="1" thickTop="1">
      <c r="A51" s="7" t="s">
        <v>53</v>
      </c>
      <c r="B51" s="7"/>
      <c r="C51" s="7"/>
      <c r="D51" s="7"/>
      <c r="E51" s="9"/>
      <c r="F51" s="9"/>
      <c r="G51" s="9"/>
      <c r="H51" s="9"/>
      <c r="I51" s="9"/>
      <c r="J51" s="9"/>
    </row>
    <row r="52" spans="1:10">
      <c r="F52" s="62"/>
      <c r="G52" s="62"/>
      <c r="H52" s="62"/>
    </row>
    <row r="53" spans="1:10">
      <c r="H53" s="62"/>
    </row>
    <row r="54" spans="1:10">
      <c r="H54" s="62"/>
    </row>
    <row r="55" spans="1:10">
      <c r="H55" s="62"/>
    </row>
  </sheetData>
  <mergeCells count="7">
    <mergeCell ref="A4:E4"/>
    <mergeCell ref="B5:D5"/>
    <mergeCell ref="E5:G5"/>
    <mergeCell ref="H5:J5"/>
    <mergeCell ref="A1:J1"/>
    <mergeCell ref="A2:J2"/>
    <mergeCell ref="A3:J3"/>
  </mergeCells>
  <pageMargins left="0.7" right="0.7" top="0.75" bottom="0.75" header="0.3" footer="0.3"/>
  <pageSetup paperSize="9" orientation="landscape" horizontalDpi="4294967295" verticalDpi="4294967295"/>
  <headerFooter differentOddEven="1" differentFirst="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39BEE8-8FA8-4B96-BDD4-0414651EBFA5}">
  <dimension ref="A1:G38"/>
  <sheetViews>
    <sheetView rightToLeft="1" topLeftCell="A18" zoomScale="106" zoomScaleNormal="106" workbookViewId="0">
      <selection activeCell="P34" sqref="P34"/>
    </sheetView>
  </sheetViews>
  <sheetFormatPr defaultColWidth="9" defaultRowHeight="18.75"/>
  <cols>
    <col min="1" max="1" width="35.25" style="10" bestFit="1" customWidth="1"/>
    <col min="2" max="2" width="15.5" style="10" bestFit="1" customWidth="1"/>
    <col min="3" max="3" width="13" style="10" customWidth="1"/>
    <col min="4" max="4" width="15.5" style="10" bestFit="1" customWidth="1"/>
    <col min="5" max="5" width="16.5" style="10" bestFit="1" customWidth="1"/>
    <col min="6" max="6" width="14.375" style="10" bestFit="1" customWidth="1"/>
    <col min="7" max="7" width="16.375" style="10" bestFit="1" customWidth="1"/>
    <col min="8" max="8" width="9" style="2" customWidth="1"/>
    <col min="9" max="16384" width="9" style="2"/>
  </cols>
  <sheetData>
    <row r="1" spans="1:7" ht="21">
      <c r="A1" s="75" t="s">
        <v>0</v>
      </c>
      <c r="B1" s="75"/>
      <c r="C1" s="75"/>
      <c r="D1" s="75"/>
      <c r="E1" s="75"/>
      <c r="F1" s="75"/>
      <c r="G1" s="75"/>
    </row>
    <row r="2" spans="1:7" ht="21">
      <c r="A2" s="75" t="s">
        <v>220</v>
      </c>
      <c r="B2" s="75"/>
      <c r="C2" s="75"/>
      <c r="D2" s="75"/>
      <c r="E2" s="75"/>
      <c r="F2" s="75"/>
      <c r="G2" s="75"/>
    </row>
    <row r="3" spans="1:7" ht="21">
      <c r="A3" s="75" t="s">
        <v>3</v>
      </c>
      <c r="B3" s="75"/>
      <c r="C3" s="75"/>
      <c r="D3" s="75"/>
      <c r="E3" s="75"/>
      <c r="F3" s="75"/>
      <c r="G3" s="75"/>
    </row>
    <row r="4" spans="1:7">
      <c r="A4" s="81" t="s">
        <v>275</v>
      </c>
      <c r="B4" s="81"/>
    </row>
    <row r="5" spans="1:7" ht="16.5" customHeight="1">
      <c r="A5" s="6"/>
      <c r="B5" s="107" t="s">
        <v>233</v>
      </c>
      <c r="C5" s="107"/>
      <c r="D5" s="107"/>
      <c r="E5" s="107" t="s">
        <v>234</v>
      </c>
      <c r="F5" s="107"/>
      <c r="G5" s="107"/>
    </row>
    <row r="6" spans="1:7" ht="19.5" thickBot="1">
      <c r="A6" s="6" t="s">
        <v>223</v>
      </c>
      <c r="B6" s="18" t="s">
        <v>248</v>
      </c>
      <c r="C6" s="18" t="s">
        <v>239</v>
      </c>
      <c r="D6" s="18" t="s">
        <v>249</v>
      </c>
      <c r="E6" s="18" t="s">
        <v>248</v>
      </c>
      <c r="F6" s="18" t="s">
        <v>239</v>
      </c>
      <c r="G6" s="18" t="s">
        <v>249</v>
      </c>
    </row>
    <row r="7" spans="1:7" ht="23.1" customHeight="1">
      <c r="A7" s="50" t="s">
        <v>205</v>
      </c>
      <c r="B7" s="50">
        <v>1846698</v>
      </c>
      <c r="C7" s="50">
        <v>0</v>
      </c>
      <c r="D7" s="50">
        <v>1846698</v>
      </c>
      <c r="E7" s="50">
        <v>2013775</v>
      </c>
      <c r="F7" s="50">
        <v>0</v>
      </c>
      <c r="G7" s="50">
        <v>2013775</v>
      </c>
    </row>
    <row r="8" spans="1:7" ht="23.1" customHeight="1">
      <c r="A8" s="50" t="s">
        <v>207</v>
      </c>
      <c r="B8" s="50">
        <v>0</v>
      </c>
      <c r="C8" s="50">
        <v>0</v>
      </c>
      <c r="D8" s="50">
        <v>0</v>
      </c>
      <c r="E8" s="50">
        <v>10643835615</v>
      </c>
      <c r="F8" s="50">
        <v>0</v>
      </c>
      <c r="G8" s="50">
        <v>10643835615</v>
      </c>
    </row>
    <row r="9" spans="1:7" ht="23.1" customHeight="1">
      <c r="A9" s="50" t="s">
        <v>211</v>
      </c>
      <c r="B9" s="50">
        <v>5183</v>
      </c>
      <c r="C9" s="50">
        <v>0</v>
      </c>
      <c r="D9" s="50">
        <v>5183</v>
      </c>
      <c r="E9" s="50">
        <v>20334</v>
      </c>
      <c r="F9" s="50">
        <v>0</v>
      </c>
      <c r="G9" s="50">
        <v>20334</v>
      </c>
    </row>
    <row r="10" spans="1:7" ht="23.1" customHeight="1">
      <c r="A10" s="50" t="s">
        <v>209</v>
      </c>
      <c r="B10" s="50">
        <v>26057</v>
      </c>
      <c r="C10" s="50">
        <v>0</v>
      </c>
      <c r="D10" s="50">
        <v>26057</v>
      </c>
      <c r="E10" s="50">
        <v>110242</v>
      </c>
      <c r="F10" s="50">
        <v>0</v>
      </c>
      <c r="G10" s="50">
        <v>110242</v>
      </c>
    </row>
    <row r="11" spans="1:7" ht="23.1" customHeight="1">
      <c r="A11" s="50" t="s">
        <v>213</v>
      </c>
      <c r="B11" s="50">
        <v>579275</v>
      </c>
      <c r="C11" s="50">
        <v>0</v>
      </c>
      <c r="D11" s="50">
        <v>579275</v>
      </c>
      <c r="E11" s="50">
        <v>30037422</v>
      </c>
      <c r="F11" s="50">
        <v>0</v>
      </c>
      <c r="G11" s="50">
        <v>30037422</v>
      </c>
    </row>
    <row r="12" spans="1:7" ht="23.1" customHeight="1">
      <c r="A12" s="50" t="s">
        <v>203</v>
      </c>
      <c r="B12" s="50">
        <v>10524657546</v>
      </c>
      <c r="C12" s="50">
        <v>96283070</v>
      </c>
      <c r="D12" s="50">
        <v>10620940616</v>
      </c>
      <c r="E12" s="50">
        <v>38371232874</v>
      </c>
      <c r="F12" s="50">
        <v>-18723190</v>
      </c>
      <c r="G12" s="50">
        <v>38352509684</v>
      </c>
    </row>
    <row r="13" spans="1:7" ht="23.1" customHeight="1">
      <c r="A13" s="50" t="s">
        <v>199</v>
      </c>
      <c r="B13" s="50">
        <v>863013690</v>
      </c>
      <c r="C13" s="50">
        <v>0</v>
      </c>
      <c r="D13" s="50">
        <v>863013690</v>
      </c>
      <c r="E13" s="50">
        <v>1323287658</v>
      </c>
      <c r="F13" s="50">
        <v>-5236053</v>
      </c>
      <c r="G13" s="50">
        <v>1318051605</v>
      </c>
    </row>
    <row r="14" spans="1:7" ht="23.1" customHeight="1">
      <c r="A14" s="50" t="s">
        <v>201</v>
      </c>
      <c r="B14" s="50">
        <v>5481</v>
      </c>
      <c r="C14" s="50">
        <v>0</v>
      </c>
      <c r="D14" s="50">
        <v>5481</v>
      </c>
      <c r="E14" s="50">
        <v>3157590</v>
      </c>
      <c r="F14" s="50">
        <v>0</v>
      </c>
      <c r="G14" s="50">
        <v>3157590</v>
      </c>
    </row>
    <row r="15" spans="1:7" ht="23.1" customHeight="1">
      <c r="A15" s="50" t="s">
        <v>197</v>
      </c>
      <c r="B15" s="50">
        <v>14794520548</v>
      </c>
      <c r="C15" s="50">
        <v>-3485991</v>
      </c>
      <c r="D15" s="50">
        <v>14791034557</v>
      </c>
      <c r="E15" s="50">
        <v>84657534228</v>
      </c>
      <c r="F15" s="50">
        <v>-129840591</v>
      </c>
      <c r="G15" s="50">
        <v>84527693637</v>
      </c>
    </row>
    <row r="16" spans="1:7" ht="23.1" customHeight="1">
      <c r="A16" s="50" t="s">
        <v>217</v>
      </c>
      <c r="B16" s="50">
        <v>1778688524</v>
      </c>
      <c r="C16" s="50">
        <v>0</v>
      </c>
      <c r="D16" s="50">
        <v>1778688524</v>
      </c>
      <c r="E16" s="50">
        <v>1778688524</v>
      </c>
      <c r="F16" s="50">
        <v>0</v>
      </c>
      <c r="G16" s="50">
        <v>1778688524</v>
      </c>
    </row>
    <row r="17" spans="1:7" ht="23.1" customHeight="1">
      <c r="A17" s="50" t="s">
        <v>186</v>
      </c>
      <c r="B17" s="50">
        <v>0</v>
      </c>
      <c r="C17" s="50">
        <v>0</v>
      </c>
      <c r="D17" s="50">
        <v>0</v>
      </c>
      <c r="E17" s="50">
        <v>424657535</v>
      </c>
      <c r="F17" s="50">
        <v>6229695</v>
      </c>
      <c r="G17" s="50">
        <v>430887230</v>
      </c>
    </row>
    <row r="18" spans="1:7" ht="23.1" customHeight="1">
      <c r="A18" s="50" t="s">
        <v>190</v>
      </c>
      <c r="B18" s="50">
        <v>1229508210</v>
      </c>
      <c r="C18" s="50">
        <v>43723</v>
      </c>
      <c r="D18" s="50">
        <v>1229551933</v>
      </c>
      <c r="E18" s="50">
        <v>1803278708</v>
      </c>
      <c r="F18" s="50">
        <v>-7403812</v>
      </c>
      <c r="G18" s="50">
        <v>1795874896</v>
      </c>
    </row>
    <row r="19" spans="1:7" ht="23.1" customHeight="1">
      <c r="A19" s="50" t="s">
        <v>184</v>
      </c>
      <c r="B19" s="50">
        <v>0</v>
      </c>
      <c r="C19" s="50">
        <v>0</v>
      </c>
      <c r="D19" s="50">
        <v>0</v>
      </c>
      <c r="E19" s="50">
        <v>160602</v>
      </c>
      <c r="F19" s="50">
        <v>0</v>
      </c>
      <c r="G19" s="50">
        <v>160602</v>
      </c>
    </row>
    <row r="20" spans="1:7" ht="23.1" customHeight="1">
      <c r="A20" s="50" t="s">
        <v>192</v>
      </c>
      <c r="B20" s="50">
        <v>6</v>
      </c>
      <c r="C20" s="50">
        <v>79649215</v>
      </c>
      <c r="D20" s="50">
        <v>79649221</v>
      </c>
      <c r="E20" s="50">
        <v>7265753426</v>
      </c>
      <c r="F20" s="50">
        <v>0</v>
      </c>
      <c r="G20" s="50">
        <v>7265753426</v>
      </c>
    </row>
    <row r="21" spans="1:7" ht="23.1" customHeight="1">
      <c r="A21" s="50" t="s">
        <v>188</v>
      </c>
      <c r="B21" s="50">
        <v>7622894661</v>
      </c>
      <c r="C21" s="50">
        <v>0</v>
      </c>
      <c r="D21" s="50">
        <v>7622894661</v>
      </c>
      <c r="E21" s="50">
        <v>15327868850</v>
      </c>
      <c r="F21" s="50">
        <v>0</v>
      </c>
      <c r="G21" s="50">
        <v>15327868850</v>
      </c>
    </row>
    <row r="22" spans="1:7" ht="23.1" customHeight="1">
      <c r="A22" s="50" t="s">
        <v>175</v>
      </c>
      <c r="B22" s="50">
        <v>1739852</v>
      </c>
      <c r="C22" s="50">
        <v>0</v>
      </c>
      <c r="D22" s="50">
        <v>1739852</v>
      </c>
      <c r="E22" s="50">
        <v>1839954</v>
      </c>
      <c r="F22" s="50">
        <v>0</v>
      </c>
      <c r="G22" s="50">
        <v>1839954</v>
      </c>
    </row>
    <row r="23" spans="1:7" ht="23.1" customHeight="1">
      <c r="A23" s="50" t="s">
        <v>215</v>
      </c>
      <c r="B23" s="50">
        <v>262295080</v>
      </c>
      <c r="C23" s="50">
        <v>-4658632</v>
      </c>
      <c r="D23" s="50">
        <v>257636448</v>
      </c>
      <c r="E23" s="50">
        <v>262295080</v>
      </c>
      <c r="F23" s="50">
        <v>-4658632</v>
      </c>
      <c r="G23" s="50">
        <v>257636448</v>
      </c>
    </row>
    <row r="24" spans="1:7" ht="23.1" customHeight="1">
      <c r="A24" s="50" t="s">
        <v>178</v>
      </c>
      <c r="B24" s="50">
        <v>0</v>
      </c>
      <c r="C24" s="50">
        <v>0</v>
      </c>
      <c r="D24" s="50">
        <v>0</v>
      </c>
      <c r="E24" s="50">
        <v>5449315069</v>
      </c>
      <c r="F24" s="50">
        <v>0</v>
      </c>
      <c r="G24" s="50">
        <v>5449315069</v>
      </c>
    </row>
    <row r="25" spans="1:7" ht="23.1" customHeight="1">
      <c r="A25" s="50" t="s">
        <v>173</v>
      </c>
      <c r="B25" s="50">
        <v>3258904116</v>
      </c>
      <c r="C25" s="50">
        <v>78018194</v>
      </c>
      <c r="D25" s="50">
        <v>3336922310</v>
      </c>
      <c r="E25" s="50">
        <v>36140410969</v>
      </c>
      <c r="F25" s="50">
        <v>31574385</v>
      </c>
      <c r="G25" s="50">
        <v>36171985354</v>
      </c>
    </row>
    <row r="26" spans="1:7" ht="23.1" customHeight="1">
      <c r="A26" s="50" t="s">
        <v>182</v>
      </c>
      <c r="B26" s="50">
        <v>0</v>
      </c>
      <c r="C26" s="50">
        <v>0</v>
      </c>
      <c r="D26" s="50">
        <v>0</v>
      </c>
      <c r="E26" s="50">
        <v>2416438356</v>
      </c>
      <c r="F26" s="50">
        <v>0</v>
      </c>
      <c r="G26" s="50">
        <v>2416438356</v>
      </c>
    </row>
    <row r="27" spans="1:7" ht="23.1" customHeight="1">
      <c r="A27" s="50" t="s">
        <v>180</v>
      </c>
      <c r="B27" s="50">
        <v>3336986331</v>
      </c>
      <c r="C27" s="50">
        <v>106713076</v>
      </c>
      <c r="D27" s="50">
        <v>3443699407</v>
      </c>
      <c r="E27" s="50">
        <v>47654794523</v>
      </c>
      <c r="F27" s="50">
        <v>0</v>
      </c>
      <c r="G27" s="50">
        <v>47654794523</v>
      </c>
    </row>
    <row r="28" spans="1:7" ht="23.1" customHeight="1">
      <c r="A28" s="50" t="s">
        <v>169</v>
      </c>
      <c r="B28" s="50">
        <v>0</v>
      </c>
      <c r="C28" s="50">
        <v>0</v>
      </c>
      <c r="D28" s="50">
        <v>0</v>
      </c>
      <c r="E28" s="50">
        <v>14235616427</v>
      </c>
      <c r="F28" s="50">
        <v>13219028</v>
      </c>
      <c r="G28" s="50">
        <v>14248835455</v>
      </c>
    </row>
    <row r="29" spans="1:7" ht="23.1" customHeight="1">
      <c r="A29" s="50" t="s">
        <v>171</v>
      </c>
      <c r="B29" s="50">
        <v>0</v>
      </c>
      <c r="C29" s="50">
        <v>0</v>
      </c>
      <c r="D29" s="50">
        <v>0</v>
      </c>
      <c r="E29" s="50">
        <v>26958904086</v>
      </c>
      <c r="F29" s="50">
        <v>-3691120</v>
      </c>
      <c r="G29" s="50">
        <v>26955212966</v>
      </c>
    </row>
    <row r="30" spans="1:7" ht="23.1" customHeight="1">
      <c r="A30" s="50" t="s">
        <v>167</v>
      </c>
      <c r="B30" s="50">
        <v>336986321</v>
      </c>
      <c r="C30" s="50">
        <v>22619376</v>
      </c>
      <c r="D30" s="50">
        <v>359605697</v>
      </c>
      <c r="E30" s="50">
        <v>19208219177</v>
      </c>
      <c r="F30" s="50">
        <v>0</v>
      </c>
      <c r="G30" s="50">
        <v>19208219177</v>
      </c>
    </row>
    <row r="31" spans="1:7" ht="23.1" customHeight="1">
      <c r="A31" s="50" t="s">
        <v>165</v>
      </c>
      <c r="B31" s="50">
        <v>0</v>
      </c>
      <c r="C31" s="50">
        <v>0</v>
      </c>
      <c r="D31" s="50">
        <v>0</v>
      </c>
      <c r="E31" s="50">
        <v>2</v>
      </c>
      <c r="F31" s="50">
        <v>4690292</v>
      </c>
      <c r="G31" s="50">
        <v>4690294</v>
      </c>
    </row>
    <row r="32" spans="1:7" ht="23.1" customHeight="1">
      <c r="A32" s="50" t="s">
        <v>163</v>
      </c>
      <c r="B32" s="50">
        <v>0</v>
      </c>
      <c r="C32" s="50">
        <v>0</v>
      </c>
      <c r="D32" s="50">
        <v>0</v>
      </c>
      <c r="E32" s="50">
        <v>35169863023</v>
      </c>
      <c r="F32" s="50">
        <v>0</v>
      </c>
      <c r="G32" s="50">
        <v>35169863023</v>
      </c>
    </row>
    <row r="33" spans="1:7" ht="23.1" customHeight="1">
      <c r="A33" s="50" t="s">
        <v>154</v>
      </c>
      <c r="B33" s="50">
        <v>0</v>
      </c>
      <c r="C33" s="50">
        <v>12354731</v>
      </c>
      <c r="D33" s="50">
        <v>12354731</v>
      </c>
      <c r="E33" s="50">
        <v>11391780855</v>
      </c>
      <c r="F33" s="50">
        <v>0</v>
      </c>
      <c r="G33" s="50">
        <v>11391780855</v>
      </c>
    </row>
    <row r="34" spans="1:7" ht="23.1" customHeight="1">
      <c r="A34" s="50" t="s">
        <v>161</v>
      </c>
      <c r="B34" s="50">
        <v>0</v>
      </c>
      <c r="C34" s="50">
        <v>0</v>
      </c>
      <c r="D34" s="50">
        <v>0</v>
      </c>
      <c r="E34" s="50">
        <v>312328772</v>
      </c>
      <c r="F34" s="50">
        <v>52702312</v>
      </c>
      <c r="G34" s="50">
        <v>365031084</v>
      </c>
    </row>
    <row r="35" spans="1:7" ht="23.1" customHeight="1">
      <c r="A35" s="50" t="s">
        <v>157</v>
      </c>
      <c r="B35" s="50">
        <v>0</v>
      </c>
      <c r="C35" s="50">
        <v>13036729</v>
      </c>
      <c r="D35" s="50">
        <v>13036729</v>
      </c>
      <c r="E35" s="50">
        <v>69863013680</v>
      </c>
      <c r="F35" s="50">
        <v>0</v>
      </c>
      <c r="G35" s="50">
        <v>69863013680</v>
      </c>
    </row>
    <row r="36" spans="1:7" ht="23.1" customHeight="1">
      <c r="A36" s="50" t="s">
        <v>159</v>
      </c>
      <c r="B36" s="50">
        <v>1250000010</v>
      </c>
      <c r="C36" s="50">
        <v>2138130</v>
      </c>
      <c r="D36" s="50">
        <v>1252138140</v>
      </c>
      <c r="E36" s="50">
        <v>1541666679</v>
      </c>
      <c r="F36" s="50">
        <v>-3361760</v>
      </c>
      <c r="G36" s="50">
        <v>1538304919</v>
      </c>
    </row>
    <row r="37" spans="1:7" ht="23.1" customHeight="1" thickBot="1">
      <c r="A37" s="50" t="s">
        <v>52</v>
      </c>
      <c r="B37" s="54">
        <f t="shared" ref="B37:G37" si="0">SUM(B7:B36)</f>
        <v>45262657589</v>
      </c>
      <c r="C37" s="54">
        <f t="shared" si="0"/>
        <v>402711621</v>
      </c>
      <c r="D37" s="54">
        <f t="shared" si="0"/>
        <v>45665369210</v>
      </c>
      <c r="E37" s="54">
        <f t="shared" si="0"/>
        <v>432238124035</v>
      </c>
      <c r="F37" s="54">
        <f t="shared" si="0"/>
        <v>-64499446</v>
      </c>
      <c r="G37" s="54">
        <f t="shared" si="0"/>
        <v>432173624589</v>
      </c>
    </row>
    <row r="38" spans="1:7" ht="23.1" customHeight="1" thickTop="1">
      <c r="A38" s="7" t="s">
        <v>53</v>
      </c>
      <c r="B38" s="9"/>
      <c r="C38" s="9"/>
      <c r="D38" s="9"/>
      <c r="E38" s="9"/>
      <c r="F38" s="9"/>
      <c r="G38" s="9"/>
    </row>
  </sheetData>
  <mergeCells count="6">
    <mergeCell ref="A1:G1"/>
    <mergeCell ref="A2:G2"/>
    <mergeCell ref="A3:G3"/>
    <mergeCell ref="A4:B4"/>
    <mergeCell ref="B5:D5"/>
    <mergeCell ref="E5:G5"/>
  </mergeCells>
  <pageMargins left="0.7" right="0.7" top="0.75" bottom="0.75" header="0.3" footer="0.3"/>
  <pageSetup paperSize="9" orientation="landscape" horizontalDpi="4294967295" verticalDpi="4294967295"/>
  <headerFooter differentOddEven="1" differentFirst="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393"/>
  <sheetViews>
    <sheetView rightToLeft="1" topLeftCell="A383" zoomScaleNormal="100" workbookViewId="0">
      <selection activeCell="I393" sqref="I393"/>
    </sheetView>
  </sheetViews>
  <sheetFormatPr defaultColWidth="9" defaultRowHeight="18.75"/>
  <cols>
    <col min="1" max="1" width="35.25" style="10" bestFit="1" customWidth="1"/>
    <col min="2" max="2" width="14.75" style="10" bestFit="1" customWidth="1"/>
    <col min="3" max="3" width="18.875" style="10" bestFit="1" customWidth="1"/>
    <col min="4" max="4" width="19.5" style="10" bestFit="1" customWidth="1"/>
    <col min="5" max="5" width="17.375" style="10" bestFit="1" customWidth="1"/>
    <col min="6" max="6" width="15.5" style="10" bestFit="1" customWidth="1"/>
    <col min="7" max="7" width="19.875" style="10" bestFit="1" customWidth="1"/>
    <col min="8" max="8" width="20.5" style="10" bestFit="1" customWidth="1"/>
    <col min="9" max="9" width="17.125" style="6" bestFit="1" customWidth="1"/>
    <col min="10" max="16384" width="9" style="2"/>
  </cols>
  <sheetData>
    <row r="1" spans="1:9" ht="21">
      <c r="A1" s="75" t="s">
        <v>0</v>
      </c>
      <c r="B1" s="75"/>
      <c r="C1" s="75"/>
      <c r="D1" s="75"/>
      <c r="E1" s="75"/>
      <c r="F1" s="75"/>
      <c r="G1" s="75"/>
      <c r="H1" s="75"/>
      <c r="I1" s="75"/>
    </row>
    <row r="2" spans="1:9" ht="21">
      <c r="A2" s="75" t="s">
        <v>220</v>
      </c>
      <c r="B2" s="75"/>
      <c r="C2" s="75"/>
      <c r="D2" s="75"/>
      <c r="E2" s="75"/>
      <c r="F2" s="75"/>
      <c r="G2" s="75"/>
      <c r="H2" s="75"/>
      <c r="I2" s="75"/>
    </row>
    <row r="3" spans="1:9" ht="21">
      <c r="A3" s="75" t="s">
        <v>221</v>
      </c>
      <c r="B3" s="75"/>
      <c r="C3" s="75"/>
      <c r="D3" s="75"/>
      <c r="E3" s="75"/>
      <c r="F3" s="75"/>
      <c r="G3" s="75"/>
      <c r="H3" s="75"/>
      <c r="I3" s="75"/>
    </row>
    <row r="4" spans="1:9">
      <c r="A4" s="81" t="s">
        <v>276</v>
      </c>
      <c r="B4" s="81"/>
      <c r="C4" s="81"/>
      <c r="D4" s="81"/>
      <c r="E4" s="81"/>
      <c r="F4" s="81"/>
      <c r="G4" s="81"/>
      <c r="H4" s="81"/>
      <c r="I4" s="81"/>
    </row>
    <row r="5" spans="1:9" ht="16.5" customHeight="1" thickBot="1">
      <c r="B5" s="107" t="s">
        <v>233</v>
      </c>
      <c r="C5" s="107"/>
      <c r="D5" s="107"/>
      <c r="E5" s="107"/>
      <c r="F5" s="107" t="s">
        <v>234</v>
      </c>
      <c r="G5" s="107"/>
      <c r="H5" s="107"/>
      <c r="I5" s="107"/>
    </row>
    <row r="6" spans="1:9" ht="19.5" thickBot="1">
      <c r="A6" s="6" t="s">
        <v>223</v>
      </c>
      <c r="B6" s="5" t="s">
        <v>10</v>
      </c>
      <c r="C6" s="5" t="s">
        <v>277</v>
      </c>
      <c r="D6" s="5" t="s">
        <v>278</v>
      </c>
      <c r="E6" s="34" t="s">
        <v>279</v>
      </c>
      <c r="F6" s="5" t="s">
        <v>10</v>
      </c>
      <c r="G6" s="5" t="s">
        <v>12</v>
      </c>
      <c r="H6" s="5" t="s">
        <v>278</v>
      </c>
      <c r="I6" s="5" t="s">
        <v>279</v>
      </c>
    </row>
    <row r="7" spans="1:9" ht="23.1" customHeight="1">
      <c r="A7" s="50" t="s">
        <v>280</v>
      </c>
      <c r="B7" s="50">
        <v>0</v>
      </c>
      <c r="C7" s="50">
        <v>0</v>
      </c>
      <c r="D7" s="50">
        <v>0</v>
      </c>
      <c r="E7" s="50">
        <f>C7+D7</f>
        <v>0</v>
      </c>
      <c r="F7" s="50">
        <v>4007056</v>
      </c>
      <c r="G7" s="50">
        <v>40804670812</v>
      </c>
      <c r="H7" s="50">
        <v>-38207418464</v>
      </c>
      <c r="I7" s="50">
        <v>2597252348</v>
      </c>
    </row>
    <row r="8" spans="1:9" ht="23.1" customHeight="1">
      <c r="A8" s="50" t="s">
        <v>281</v>
      </c>
      <c r="B8" s="50">
        <v>0</v>
      </c>
      <c r="C8" s="50">
        <v>0</v>
      </c>
      <c r="D8" s="50">
        <v>0</v>
      </c>
      <c r="E8" s="50">
        <f t="shared" ref="E8:E71" si="0">C8+D8</f>
        <v>0</v>
      </c>
      <c r="F8" s="50">
        <v>1763000</v>
      </c>
      <c r="G8" s="50">
        <v>4561748252</v>
      </c>
      <c r="H8" s="50">
        <v>-3879225507</v>
      </c>
      <c r="I8" s="50">
        <v>682522745</v>
      </c>
    </row>
    <row r="9" spans="1:9" ht="23.1" customHeight="1">
      <c r="A9" s="50" t="s">
        <v>23</v>
      </c>
      <c r="B9" s="50">
        <v>53414000</v>
      </c>
      <c r="C9" s="50">
        <v>141190656750</v>
      </c>
      <c r="D9" s="50">
        <v>-141190656750</v>
      </c>
      <c r="E9" s="50">
        <f t="shared" si="0"/>
        <v>0</v>
      </c>
      <c r="F9" s="50">
        <v>600466000</v>
      </c>
      <c r="G9" s="50">
        <v>1587927842039</v>
      </c>
      <c r="H9" s="50">
        <v>-1580693930080</v>
      </c>
      <c r="I9" s="50">
        <v>7233911959</v>
      </c>
    </row>
    <row r="10" spans="1:9" ht="23.1" customHeight="1">
      <c r="A10" s="50" t="s">
        <v>282</v>
      </c>
      <c r="B10" s="50">
        <v>0</v>
      </c>
      <c r="C10" s="50">
        <v>0</v>
      </c>
      <c r="D10" s="50">
        <v>0</v>
      </c>
      <c r="E10" s="50">
        <f t="shared" si="0"/>
        <v>0</v>
      </c>
      <c r="F10" s="50">
        <v>1577000</v>
      </c>
      <c r="G10" s="50">
        <v>1254093531</v>
      </c>
      <c r="H10" s="50">
        <v>-1238748930</v>
      </c>
      <c r="I10" s="50">
        <v>15344601</v>
      </c>
    </row>
    <row r="11" spans="1:9" ht="23.1" customHeight="1">
      <c r="A11" s="50" t="s">
        <v>44</v>
      </c>
      <c r="B11" s="50">
        <v>0</v>
      </c>
      <c r="C11" s="50">
        <v>0</v>
      </c>
      <c r="D11" s="50">
        <v>0</v>
      </c>
      <c r="E11" s="50">
        <f t="shared" si="0"/>
        <v>0</v>
      </c>
      <c r="F11" s="50">
        <v>11059076</v>
      </c>
      <c r="G11" s="50">
        <v>64618292214</v>
      </c>
      <c r="H11" s="50">
        <v>-53558690341</v>
      </c>
      <c r="I11" s="50">
        <v>11059601873</v>
      </c>
    </row>
    <row r="12" spans="1:9" ht="23.1" customHeight="1">
      <c r="A12" s="50" t="s">
        <v>40</v>
      </c>
      <c r="B12" s="50">
        <v>326204</v>
      </c>
      <c r="C12" s="50">
        <v>1535968374</v>
      </c>
      <c r="D12" s="50">
        <v>-1781630425</v>
      </c>
      <c r="E12" s="50">
        <f t="shared" si="0"/>
        <v>-245662051</v>
      </c>
      <c r="F12" s="50">
        <v>5297941</v>
      </c>
      <c r="G12" s="50">
        <v>28826244592</v>
      </c>
      <c r="H12" s="50">
        <v>-28912585683</v>
      </c>
      <c r="I12" s="50">
        <v>-86341091</v>
      </c>
    </row>
    <row r="13" spans="1:9" ht="23.1" customHeight="1">
      <c r="A13" s="50" t="s">
        <v>41</v>
      </c>
      <c r="B13" s="50">
        <v>46904000</v>
      </c>
      <c r="C13" s="50">
        <v>54154105200</v>
      </c>
      <c r="D13" s="50">
        <v>-54154105200</v>
      </c>
      <c r="E13" s="50">
        <f t="shared" si="0"/>
        <v>0</v>
      </c>
      <c r="F13" s="50">
        <v>1020010000</v>
      </c>
      <c r="G13" s="50">
        <v>1150699089600</v>
      </c>
      <c r="H13" s="50">
        <v>-1150699089600</v>
      </c>
      <c r="I13" s="50">
        <v>0</v>
      </c>
    </row>
    <row r="14" spans="1:9" ht="23.1" customHeight="1">
      <c r="A14" s="50" t="s">
        <v>283</v>
      </c>
      <c r="B14" s="50">
        <v>0</v>
      </c>
      <c r="C14" s="50">
        <v>0</v>
      </c>
      <c r="D14" s="50">
        <v>0</v>
      </c>
      <c r="E14" s="50">
        <f t="shared" si="0"/>
        <v>0</v>
      </c>
      <c r="F14" s="50">
        <v>3000000</v>
      </c>
      <c r="G14" s="50">
        <v>153784818872</v>
      </c>
      <c r="H14" s="50">
        <v>-107772748642</v>
      </c>
      <c r="I14" s="50">
        <v>46012070230</v>
      </c>
    </row>
    <row r="15" spans="1:9" ht="23.1" customHeight="1">
      <c r="A15" s="50" t="s">
        <v>42</v>
      </c>
      <c r="B15" s="50">
        <v>1112450</v>
      </c>
      <c r="C15" s="50">
        <v>6181594899</v>
      </c>
      <c r="D15" s="50">
        <v>-6588817785</v>
      </c>
      <c r="E15" s="50">
        <f t="shared" si="0"/>
        <v>-407222886</v>
      </c>
      <c r="F15" s="50">
        <v>7402782</v>
      </c>
      <c r="G15" s="50">
        <v>42517541015</v>
      </c>
      <c r="H15" s="50">
        <v>-43836917236</v>
      </c>
      <c r="I15" s="50">
        <v>-1319376221</v>
      </c>
    </row>
    <row r="16" spans="1:9" ht="23.1" customHeight="1">
      <c r="A16" s="50" t="s">
        <v>284</v>
      </c>
      <c r="B16" s="50">
        <v>0</v>
      </c>
      <c r="C16" s="50">
        <v>0</v>
      </c>
      <c r="D16" s="50">
        <v>0</v>
      </c>
      <c r="E16" s="50">
        <f t="shared" si="0"/>
        <v>0</v>
      </c>
      <c r="F16" s="50">
        <v>19801120</v>
      </c>
      <c r="G16" s="50">
        <v>99308774084</v>
      </c>
      <c r="H16" s="50">
        <v>-89498721448</v>
      </c>
      <c r="I16" s="50">
        <v>9810052636</v>
      </c>
    </row>
    <row r="17" spans="1:9" ht="23.1" customHeight="1">
      <c r="A17" s="50" t="s">
        <v>285</v>
      </c>
      <c r="B17" s="50">
        <v>0</v>
      </c>
      <c r="C17" s="50">
        <v>0</v>
      </c>
      <c r="D17" s="50">
        <v>0</v>
      </c>
      <c r="E17" s="50">
        <f t="shared" si="0"/>
        <v>0</v>
      </c>
      <c r="F17" s="50">
        <v>17346544</v>
      </c>
      <c r="G17" s="50">
        <v>88338720167</v>
      </c>
      <c r="H17" s="50">
        <v>-79852501133</v>
      </c>
      <c r="I17" s="50">
        <v>8486219034</v>
      </c>
    </row>
    <row r="18" spans="1:9" ht="23.1" customHeight="1">
      <c r="A18" s="50" t="s">
        <v>20</v>
      </c>
      <c r="B18" s="50">
        <v>27997000</v>
      </c>
      <c r="C18" s="50">
        <v>77229219953</v>
      </c>
      <c r="D18" s="50">
        <v>-76909799708</v>
      </c>
      <c r="E18" s="50">
        <f t="shared" si="0"/>
        <v>319420245</v>
      </c>
      <c r="F18" s="50">
        <v>168018148</v>
      </c>
      <c r="G18" s="50">
        <v>430231569896</v>
      </c>
      <c r="H18" s="50">
        <v>-392186906935</v>
      </c>
      <c r="I18" s="50">
        <v>38044662961</v>
      </c>
    </row>
    <row r="19" spans="1:9" ht="23.1" customHeight="1">
      <c r="A19" s="50" t="s">
        <v>30</v>
      </c>
      <c r="B19" s="50">
        <v>311000</v>
      </c>
      <c r="C19" s="50">
        <v>2714333078</v>
      </c>
      <c r="D19" s="50">
        <v>-1887074325</v>
      </c>
      <c r="E19" s="50">
        <f t="shared" si="0"/>
        <v>827258753</v>
      </c>
      <c r="F19" s="50">
        <v>5300000</v>
      </c>
      <c r="G19" s="50">
        <v>41277345316</v>
      </c>
      <c r="H19" s="50">
        <v>-31834103260</v>
      </c>
      <c r="I19" s="50">
        <v>9443242056</v>
      </c>
    </row>
    <row r="20" spans="1:9" ht="23.1" customHeight="1">
      <c r="A20" s="50" t="s">
        <v>25</v>
      </c>
      <c r="B20" s="50">
        <v>27215000</v>
      </c>
      <c r="C20" s="50">
        <v>123004310499</v>
      </c>
      <c r="D20" s="50">
        <v>-117547806898</v>
      </c>
      <c r="E20" s="50">
        <f t="shared" si="0"/>
        <v>5456503601</v>
      </c>
      <c r="F20" s="50">
        <v>29397127</v>
      </c>
      <c r="G20" s="50">
        <v>135027812366</v>
      </c>
      <c r="H20" s="50">
        <v>-127827455586</v>
      </c>
      <c r="I20" s="50">
        <v>7200356780</v>
      </c>
    </row>
    <row r="21" spans="1:9" ht="23.1" customHeight="1">
      <c r="A21" s="50" t="s">
        <v>286</v>
      </c>
      <c r="B21" s="50">
        <v>0</v>
      </c>
      <c r="C21" s="50">
        <v>0</v>
      </c>
      <c r="D21" s="50">
        <v>0</v>
      </c>
      <c r="E21" s="50">
        <f t="shared" si="0"/>
        <v>0</v>
      </c>
      <c r="F21" s="50">
        <v>9060000</v>
      </c>
      <c r="G21" s="50">
        <v>6552304932</v>
      </c>
      <c r="H21" s="50">
        <v>-5859771613</v>
      </c>
      <c r="I21" s="50">
        <v>692533319</v>
      </c>
    </row>
    <row r="22" spans="1:9" ht="23.1" customHeight="1">
      <c r="A22" s="50" t="s">
        <v>287</v>
      </c>
      <c r="B22" s="50">
        <v>0</v>
      </c>
      <c r="C22" s="50">
        <v>0</v>
      </c>
      <c r="D22" s="50">
        <v>0</v>
      </c>
      <c r="E22" s="50">
        <f t="shared" si="0"/>
        <v>0</v>
      </c>
      <c r="F22" s="50">
        <v>11400000</v>
      </c>
      <c r="G22" s="50">
        <v>30819074684</v>
      </c>
      <c r="H22" s="50">
        <v>-26061106140</v>
      </c>
      <c r="I22" s="50">
        <v>4757968544</v>
      </c>
    </row>
    <row r="23" spans="1:9" ht="23.1" customHeight="1">
      <c r="A23" s="50" t="s">
        <v>288</v>
      </c>
      <c r="B23" s="50">
        <v>0</v>
      </c>
      <c r="C23" s="50">
        <v>0</v>
      </c>
      <c r="D23" s="50">
        <v>0</v>
      </c>
      <c r="E23" s="50">
        <f t="shared" si="0"/>
        <v>0</v>
      </c>
      <c r="F23" s="50">
        <v>1800000</v>
      </c>
      <c r="G23" s="50">
        <v>11766569949</v>
      </c>
      <c r="H23" s="50">
        <v>-10937556073</v>
      </c>
      <c r="I23" s="50">
        <v>829013876</v>
      </c>
    </row>
    <row r="24" spans="1:9" ht="23.1" customHeight="1">
      <c r="A24" s="50" t="s">
        <v>37</v>
      </c>
      <c r="B24" s="50">
        <v>0</v>
      </c>
      <c r="C24" s="50">
        <v>0</v>
      </c>
      <c r="D24" s="50">
        <v>0</v>
      </c>
      <c r="E24" s="50">
        <f t="shared" si="0"/>
        <v>0</v>
      </c>
      <c r="F24" s="50">
        <v>19801158</v>
      </c>
      <c r="G24" s="50">
        <v>41489979705</v>
      </c>
      <c r="H24" s="50">
        <v>-29825442850</v>
      </c>
      <c r="I24" s="50">
        <v>11664536855</v>
      </c>
    </row>
    <row r="25" spans="1:9" ht="23.1" customHeight="1">
      <c r="A25" s="50" t="s">
        <v>289</v>
      </c>
      <c r="B25" s="50">
        <v>0</v>
      </c>
      <c r="C25" s="50">
        <v>0</v>
      </c>
      <c r="D25" s="50">
        <v>0</v>
      </c>
      <c r="E25" s="50">
        <f t="shared" si="0"/>
        <v>0</v>
      </c>
      <c r="F25" s="50">
        <v>80000000</v>
      </c>
      <c r="G25" s="50">
        <v>129926811019</v>
      </c>
      <c r="H25" s="50">
        <v>-118597348895</v>
      </c>
      <c r="I25" s="50">
        <v>11329462124</v>
      </c>
    </row>
    <row r="26" spans="1:9" ht="23.1" customHeight="1">
      <c r="A26" s="50" t="s">
        <v>290</v>
      </c>
      <c r="B26" s="50">
        <v>0</v>
      </c>
      <c r="C26" s="50">
        <v>0</v>
      </c>
      <c r="D26" s="50">
        <v>0</v>
      </c>
      <c r="E26" s="50">
        <f t="shared" si="0"/>
        <v>0</v>
      </c>
      <c r="F26" s="50">
        <v>9200000</v>
      </c>
      <c r="G26" s="50">
        <v>53845700561</v>
      </c>
      <c r="H26" s="50">
        <v>-45914968756</v>
      </c>
      <c r="I26" s="50">
        <v>7930731805</v>
      </c>
    </row>
    <row r="27" spans="1:9" ht="23.1" customHeight="1">
      <c r="A27" s="50" t="s">
        <v>291</v>
      </c>
      <c r="B27" s="50">
        <v>0</v>
      </c>
      <c r="C27" s="50">
        <v>0</v>
      </c>
      <c r="D27" s="50">
        <v>0</v>
      </c>
      <c r="E27" s="50">
        <f t="shared" si="0"/>
        <v>0</v>
      </c>
      <c r="F27" s="50">
        <v>9338100</v>
      </c>
      <c r="G27" s="50">
        <v>45137047309</v>
      </c>
      <c r="H27" s="50">
        <v>-41163211293</v>
      </c>
      <c r="I27" s="50">
        <v>3973836016</v>
      </c>
    </row>
    <row r="28" spans="1:9" ht="23.1" customHeight="1">
      <c r="A28" s="50" t="s">
        <v>36</v>
      </c>
      <c r="B28" s="50">
        <v>3</v>
      </c>
      <c r="C28" s="50">
        <v>3</v>
      </c>
      <c r="D28" s="50">
        <v>-1836</v>
      </c>
      <c r="E28" s="50">
        <f t="shared" si="0"/>
        <v>-1833</v>
      </c>
      <c r="F28" s="50">
        <v>117835250</v>
      </c>
      <c r="G28" s="50">
        <v>30574563243</v>
      </c>
      <c r="H28" s="50">
        <v>-30574565076</v>
      </c>
      <c r="I28" s="50">
        <v>-1833</v>
      </c>
    </row>
    <row r="29" spans="1:9" ht="23.1" customHeight="1">
      <c r="A29" s="50" t="s">
        <v>292</v>
      </c>
      <c r="B29" s="50">
        <v>0</v>
      </c>
      <c r="C29" s="50">
        <v>0</v>
      </c>
      <c r="D29" s="50">
        <v>0</v>
      </c>
      <c r="E29" s="50">
        <f t="shared" si="0"/>
        <v>0</v>
      </c>
      <c r="F29" s="50">
        <v>575801</v>
      </c>
      <c r="G29" s="50">
        <v>8533817308</v>
      </c>
      <c r="H29" s="50">
        <v>-8190515288</v>
      </c>
      <c r="I29" s="50">
        <v>343302020</v>
      </c>
    </row>
    <row r="30" spans="1:9" ht="23.1" customHeight="1">
      <c r="A30" s="50" t="s">
        <v>293</v>
      </c>
      <c r="B30" s="50">
        <v>0</v>
      </c>
      <c r="C30" s="50">
        <v>0</v>
      </c>
      <c r="D30" s="50">
        <v>0</v>
      </c>
      <c r="E30" s="50">
        <f t="shared" si="0"/>
        <v>0</v>
      </c>
      <c r="F30" s="50">
        <v>10000000</v>
      </c>
      <c r="G30" s="50">
        <v>20392273783</v>
      </c>
      <c r="H30" s="50">
        <v>-20116703917</v>
      </c>
      <c r="I30" s="50">
        <v>275569866</v>
      </c>
    </row>
    <row r="31" spans="1:9" ht="23.1" customHeight="1">
      <c r="A31" s="50" t="s">
        <v>294</v>
      </c>
      <c r="B31" s="50">
        <v>0</v>
      </c>
      <c r="C31" s="50">
        <v>0</v>
      </c>
      <c r="D31" s="50">
        <v>0</v>
      </c>
      <c r="E31" s="50">
        <f t="shared" si="0"/>
        <v>0</v>
      </c>
      <c r="F31" s="50">
        <v>6278136</v>
      </c>
      <c r="G31" s="50">
        <v>28904332370</v>
      </c>
      <c r="H31" s="50">
        <v>-23823607629</v>
      </c>
      <c r="I31" s="50">
        <v>5080724741</v>
      </c>
    </row>
    <row r="32" spans="1:9" ht="23.1" customHeight="1">
      <c r="A32" s="50" t="s">
        <v>295</v>
      </c>
      <c r="B32" s="50">
        <v>0</v>
      </c>
      <c r="C32" s="50">
        <v>0</v>
      </c>
      <c r="D32" s="50">
        <v>0</v>
      </c>
      <c r="E32" s="50">
        <f t="shared" si="0"/>
        <v>0</v>
      </c>
      <c r="F32" s="50">
        <v>1024644</v>
      </c>
      <c r="G32" s="50">
        <v>6699158705</v>
      </c>
      <c r="H32" s="50">
        <v>-6103827005</v>
      </c>
      <c r="I32" s="50">
        <v>595331700</v>
      </c>
    </row>
    <row r="33" spans="1:9" ht="23.1" customHeight="1">
      <c r="A33" s="50" t="s">
        <v>33</v>
      </c>
      <c r="B33" s="50">
        <v>0</v>
      </c>
      <c r="C33" s="50">
        <v>0</v>
      </c>
      <c r="D33" s="50">
        <v>0</v>
      </c>
      <c r="E33" s="50">
        <f t="shared" si="0"/>
        <v>0</v>
      </c>
      <c r="F33" s="50">
        <v>200000</v>
      </c>
      <c r="G33" s="50">
        <v>753489907</v>
      </c>
      <c r="H33" s="50">
        <v>-733575192</v>
      </c>
      <c r="I33" s="50">
        <v>19914715</v>
      </c>
    </row>
    <row r="34" spans="1:9" ht="23.1" customHeight="1">
      <c r="A34" s="50" t="s">
        <v>296</v>
      </c>
      <c r="B34" s="50">
        <v>0</v>
      </c>
      <c r="C34" s="50">
        <v>0</v>
      </c>
      <c r="D34" s="50">
        <v>0</v>
      </c>
      <c r="E34" s="50">
        <f t="shared" si="0"/>
        <v>0</v>
      </c>
      <c r="F34" s="50">
        <v>518</v>
      </c>
      <c r="G34" s="50">
        <v>3104960</v>
      </c>
      <c r="H34" s="50">
        <v>-3020691</v>
      </c>
      <c r="I34" s="50">
        <v>84269</v>
      </c>
    </row>
    <row r="35" spans="1:9" ht="23.1" customHeight="1">
      <c r="A35" s="50" t="s">
        <v>297</v>
      </c>
      <c r="B35" s="50">
        <v>0</v>
      </c>
      <c r="C35" s="50">
        <v>0</v>
      </c>
      <c r="D35" s="50">
        <v>0</v>
      </c>
      <c r="E35" s="50">
        <f t="shared" si="0"/>
        <v>0</v>
      </c>
      <c r="F35" s="50">
        <v>2000</v>
      </c>
      <c r="G35" s="50">
        <v>20278627</v>
      </c>
      <c r="H35" s="50">
        <v>-15783427</v>
      </c>
      <c r="I35" s="50">
        <v>4495200</v>
      </c>
    </row>
    <row r="36" spans="1:9" ht="23.1" customHeight="1">
      <c r="A36" s="50" t="s">
        <v>35</v>
      </c>
      <c r="B36" s="50">
        <v>30391000</v>
      </c>
      <c r="C36" s="50">
        <v>9339566285</v>
      </c>
      <c r="D36" s="50">
        <v>-9906074242</v>
      </c>
      <c r="E36" s="50">
        <f t="shared" si="0"/>
        <v>-566507957</v>
      </c>
      <c r="F36" s="50">
        <v>478512000</v>
      </c>
      <c r="G36" s="50">
        <v>187410426266</v>
      </c>
      <c r="H36" s="50">
        <v>-187813246040</v>
      </c>
      <c r="I36" s="50">
        <v>-402819774</v>
      </c>
    </row>
    <row r="37" spans="1:9" ht="23.1" customHeight="1">
      <c r="A37" s="50" t="s">
        <v>27</v>
      </c>
      <c r="B37" s="50">
        <v>26000001</v>
      </c>
      <c r="C37" s="50">
        <v>56416314279</v>
      </c>
      <c r="D37" s="50">
        <v>-40927223940</v>
      </c>
      <c r="E37" s="50">
        <f t="shared" si="0"/>
        <v>15489090339</v>
      </c>
      <c r="F37" s="50">
        <v>461770001</v>
      </c>
      <c r="G37" s="50">
        <v>1020806590425</v>
      </c>
      <c r="H37" s="50">
        <v>-984709105211</v>
      </c>
      <c r="I37" s="50">
        <v>36097485214</v>
      </c>
    </row>
    <row r="38" spans="1:9" ht="23.1" customHeight="1">
      <c r="A38" s="50" t="s">
        <v>47</v>
      </c>
      <c r="B38" s="50">
        <v>151000</v>
      </c>
      <c r="C38" s="50">
        <v>2140417623</v>
      </c>
      <c r="D38" s="50">
        <v>-1869197970</v>
      </c>
      <c r="E38" s="50">
        <f t="shared" si="0"/>
        <v>271219653</v>
      </c>
      <c r="F38" s="50">
        <v>300000</v>
      </c>
      <c r="G38" s="50">
        <v>4926431642</v>
      </c>
      <c r="H38" s="50">
        <v>-3709604356</v>
      </c>
      <c r="I38" s="50">
        <v>1216827286</v>
      </c>
    </row>
    <row r="39" spans="1:9" ht="23.1" customHeight="1">
      <c r="A39" s="50" t="s">
        <v>298</v>
      </c>
      <c r="B39" s="50">
        <v>0</v>
      </c>
      <c r="C39" s="50">
        <v>0</v>
      </c>
      <c r="D39" s="50">
        <v>0</v>
      </c>
      <c r="E39" s="50">
        <f t="shared" si="0"/>
        <v>0</v>
      </c>
      <c r="F39" s="50">
        <v>188</v>
      </c>
      <c r="G39" s="50">
        <v>2825650</v>
      </c>
      <c r="H39" s="50">
        <v>-2745490</v>
      </c>
      <c r="I39" s="50">
        <v>80160</v>
      </c>
    </row>
    <row r="40" spans="1:9" ht="23.1" customHeight="1">
      <c r="A40" s="50" t="s">
        <v>22</v>
      </c>
      <c r="B40" s="50">
        <v>7957000</v>
      </c>
      <c r="C40" s="50">
        <v>31652946000</v>
      </c>
      <c r="D40" s="50">
        <v>-31652946000</v>
      </c>
      <c r="E40" s="50">
        <f t="shared" si="0"/>
        <v>0</v>
      </c>
      <c r="F40" s="50">
        <v>8604000</v>
      </c>
      <c r="G40" s="50">
        <v>34226712000</v>
      </c>
      <c r="H40" s="50">
        <v>-34226712000</v>
      </c>
      <c r="I40" s="50">
        <v>0</v>
      </c>
    </row>
    <row r="41" spans="1:9" ht="23.1" customHeight="1">
      <c r="A41" s="50" t="s">
        <v>21</v>
      </c>
      <c r="B41" s="50">
        <v>47336172</v>
      </c>
      <c r="C41" s="50">
        <v>63800165223</v>
      </c>
      <c r="D41" s="50">
        <v>-65943741147</v>
      </c>
      <c r="E41" s="50">
        <f t="shared" si="0"/>
        <v>-2143575924</v>
      </c>
      <c r="F41" s="50">
        <v>119951172</v>
      </c>
      <c r="G41" s="50">
        <v>192497117373</v>
      </c>
      <c r="H41" s="50">
        <v>-194640693297</v>
      </c>
      <c r="I41" s="50">
        <v>-2143575924</v>
      </c>
    </row>
    <row r="42" spans="1:9" ht="23.1" customHeight="1">
      <c r="A42" s="50" t="s">
        <v>39</v>
      </c>
      <c r="B42" s="50">
        <v>0</v>
      </c>
      <c r="C42" s="50">
        <v>0</v>
      </c>
      <c r="D42" s="50">
        <v>0</v>
      </c>
      <c r="E42" s="50">
        <f t="shared" si="0"/>
        <v>0</v>
      </c>
      <c r="F42" s="50">
        <v>400000</v>
      </c>
      <c r="G42" s="50">
        <v>705775512</v>
      </c>
      <c r="H42" s="50">
        <v>-577359677</v>
      </c>
      <c r="I42" s="50">
        <v>128415835</v>
      </c>
    </row>
    <row r="43" spans="1:9" ht="23.1" customHeight="1">
      <c r="A43" s="50" t="s">
        <v>299</v>
      </c>
      <c r="B43" s="50">
        <v>0</v>
      </c>
      <c r="C43" s="50">
        <v>0</v>
      </c>
      <c r="D43" s="50">
        <v>0</v>
      </c>
      <c r="E43" s="50">
        <f t="shared" si="0"/>
        <v>0</v>
      </c>
      <c r="F43" s="50">
        <v>595000</v>
      </c>
      <c r="G43" s="50">
        <v>18009949550</v>
      </c>
      <c r="H43" s="50">
        <v>-10523188725</v>
      </c>
      <c r="I43" s="50">
        <v>7486760825</v>
      </c>
    </row>
    <row r="44" spans="1:9" ht="23.1" customHeight="1">
      <c r="A44" s="50" t="s">
        <v>32</v>
      </c>
      <c r="B44" s="50">
        <v>0</v>
      </c>
      <c r="C44" s="50">
        <v>0</v>
      </c>
      <c r="D44" s="50">
        <v>0</v>
      </c>
      <c r="E44" s="50">
        <f t="shared" si="0"/>
        <v>0</v>
      </c>
      <c r="F44" s="50">
        <v>449000</v>
      </c>
      <c r="G44" s="50">
        <v>4902366380</v>
      </c>
      <c r="H44" s="50">
        <v>-2672944831</v>
      </c>
      <c r="I44" s="50">
        <v>2229421549</v>
      </c>
    </row>
    <row r="45" spans="1:9" ht="23.1" customHeight="1">
      <c r="A45" s="50" t="s">
        <v>300</v>
      </c>
      <c r="B45" s="50">
        <v>0</v>
      </c>
      <c r="C45" s="50">
        <v>0</v>
      </c>
      <c r="D45" s="50">
        <v>0</v>
      </c>
      <c r="E45" s="50">
        <f t="shared" si="0"/>
        <v>0</v>
      </c>
      <c r="F45" s="50">
        <v>5120</v>
      </c>
      <c r="G45" s="50">
        <v>18714229</v>
      </c>
      <c r="H45" s="50">
        <v>-16768918</v>
      </c>
      <c r="I45" s="50">
        <v>1945311</v>
      </c>
    </row>
    <row r="46" spans="1:9" ht="23.1" customHeight="1">
      <c r="A46" s="50" t="s">
        <v>49</v>
      </c>
      <c r="B46" s="50">
        <v>0</v>
      </c>
      <c r="C46" s="50">
        <v>0</v>
      </c>
      <c r="D46" s="50">
        <v>0</v>
      </c>
      <c r="E46" s="50">
        <f t="shared" si="0"/>
        <v>0</v>
      </c>
      <c r="F46" s="50">
        <v>249000</v>
      </c>
      <c r="G46" s="50">
        <v>2561815993</v>
      </c>
      <c r="H46" s="50">
        <v>-1755018588</v>
      </c>
      <c r="I46" s="50">
        <v>806797405</v>
      </c>
    </row>
    <row r="47" spans="1:9" ht="23.1" customHeight="1">
      <c r="A47" s="50" t="s">
        <v>43</v>
      </c>
      <c r="B47" s="50">
        <v>0</v>
      </c>
      <c r="C47" s="50">
        <v>0</v>
      </c>
      <c r="D47" s="50">
        <v>0</v>
      </c>
      <c r="E47" s="50">
        <f t="shared" si="0"/>
        <v>0</v>
      </c>
      <c r="F47" s="50">
        <v>800000</v>
      </c>
      <c r="G47" s="50">
        <v>14169685849</v>
      </c>
      <c r="H47" s="50">
        <v>-11445846189</v>
      </c>
      <c r="I47" s="50">
        <v>2723839660</v>
      </c>
    </row>
    <row r="48" spans="1:9" ht="23.1" customHeight="1">
      <c r="A48" s="50" t="s">
        <v>28</v>
      </c>
      <c r="B48" s="50">
        <v>0</v>
      </c>
      <c r="C48" s="50">
        <v>0</v>
      </c>
      <c r="D48" s="50">
        <v>0</v>
      </c>
      <c r="E48" s="50">
        <f t="shared" si="0"/>
        <v>0</v>
      </c>
      <c r="F48" s="50">
        <v>285750</v>
      </c>
      <c r="G48" s="50">
        <v>16233445584</v>
      </c>
      <c r="H48" s="50">
        <v>-12205093899</v>
      </c>
      <c r="I48" s="50">
        <v>4028351685</v>
      </c>
    </row>
    <row r="49" spans="1:9" ht="23.1" customHeight="1">
      <c r="A49" s="50" t="s">
        <v>34</v>
      </c>
      <c r="B49" s="50">
        <v>200000</v>
      </c>
      <c r="C49" s="50">
        <v>1200812444</v>
      </c>
      <c r="D49" s="50">
        <v>-1211898539</v>
      </c>
      <c r="E49" s="50">
        <f t="shared" si="0"/>
        <v>-11086095</v>
      </c>
      <c r="F49" s="50">
        <v>400000</v>
      </c>
      <c r="G49" s="50">
        <v>2389696257</v>
      </c>
      <c r="H49" s="50">
        <v>-2423868447</v>
      </c>
      <c r="I49" s="50">
        <v>-34172190</v>
      </c>
    </row>
    <row r="50" spans="1:9" ht="23.1" customHeight="1">
      <c r="A50" s="50" t="s">
        <v>46</v>
      </c>
      <c r="B50" s="50">
        <v>244000</v>
      </c>
      <c r="C50" s="50">
        <v>2309058889</v>
      </c>
      <c r="D50" s="50">
        <v>-1821812862</v>
      </c>
      <c r="E50" s="50">
        <f t="shared" si="0"/>
        <v>487246027</v>
      </c>
      <c r="F50" s="50">
        <v>244000</v>
      </c>
      <c r="G50" s="50">
        <v>2309058889</v>
      </c>
      <c r="H50" s="50">
        <v>-1821812862</v>
      </c>
      <c r="I50" s="50">
        <v>487246027</v>
      </c>
    </row>
    <row r="51" spans="1:9" ht="23.1" customHeight="1">
      <c r="A51" s="50" t="s">
        <v>38</v>
      </c>
      <c r="B51" s="50">
        <v>1740000</v>
      </c>
      <c r="C51" s="50">
        <v>5187615704</v>
      </c>
      <c r="D51" s="50">
        <v>-3857896989</v>
      </c>
      <c r="E51" s="50">
        <f t="shared" si="0"/>
        <v>1329718715</v>
      </c>
      <c r="F51" s="50">
        <v>1740000</v>
      </c>
      <c r="G51" s="50">
        <v>5187615704</v>
      </c>
      <c r="H51" s="50">
        <v>-3857896989</v>
      </c>
      <c r="I51" s="50">
        <v>1329718715</v>
      </c>
    </row>
    <row r="52" spans="1:9" ht="23.1" customHeight="1">
      <c r="A52" s="50" t="s">
        <v>24</v>
      </c>
      <c r="B52" s="50">
        <v>115597</v>
      </c>
      <c r="C52" s="50">
        <v>231315847</v>
      </c>
      <c r="D52" s="50">
        <v>-187985811</v>
      </c>
      <c r="E52" s="50">
        <f t="shared" si="0"/>
        <v>43330036</v>
      </c>
      <c r="F52" s="50">
        <v>115597</v>
      </c>
      <c r="G52" s="50">
        <v>231315847</v>
      </c>
      <c r="H52" s="50">
        <v>-187985811</v>
      </c>
      <c r="I52" s="50">
        <v>43330036</v>
      </c>
    </row>
    <row r="53" spans="1:9" ht="23.1" customHeight="1">
      <c r="A53" s="50" t="s">
        <v>45</v>
      </c>
      <c r="B53" s="50">
        <v>51318</v>
      </c>
      <c r="C53" s="50">
        <v>763149365</v>
      </c>
      <c r="D53" s="50">
        <v>-480619142</v>
      </c>
      <c r="E53" s="50">
        <f t="shared" si="0"/>
        <v>282530223</v>
      </c>
      <c r="F53" s="50">
        <v>51318</v>
      </c>
      <c r="G53" s="50">
        <v>763149365</v>
      </c>
      <c r="H53" s="50">
        <v>-480619142</v>
      </c>
      <c r="I53" s="50">
        <v>282530223</v>
      </c>
    </row>
    <row r="54" spans="1:9" ht="23.1" customHeight="1">
      <c r="A54" s="50" t="s">
        <v>301</v>
      </c>
      <c r="B54" s="50">
        <v>0</v>
      </c>
      <c r="C54" s="50">
        <v>0</v>
      </c>
      <c r="D54" s="50">
        <v>0</v>
      </c>
      <c r="E54" s="50">
        <f t="shared" si="0"/>
        <v>0</v>
      </c>
      <c r="F54" s="50">
        <v>0</v>
      </c>
      <c r="G54" s="50">
        <v>1373815976</v>
      </c>
      <c r="H54" s="50">
        <v>-1249312226</v>
      </c>
      <c r="I54" s="50">
        <v>124503750</v>
      </c>
    </row>
    <row r="55" spans="1:9" ht="23.1" customHeight="1">
      <c r="A55" s="50" t="s">
        <v>302</v>
      </c>
      <c r="B55" s="50">
        <v>0</v>
      </c>
      <c r="C55" s="50">
        <v>0</v>
      </c>
      <c r="D55" s="50">
        <v>0</v>
      </c>
      <c r="E55" s="50">
        <f t="shared" si="0"/>
        <v>0</v>
      </c>
      <c r="F55" s="50">
        <v>0</v>
      </c>
      <c r="G55" s="50">
        <v>6938521145</v>
      </c>
      <c r="H55" s="50">
        <v>-7330342895</v>
      </c>
      <c r="I55" s="50">
        <v>-391821750</v>
      </c>
    </row>
    <row r="56" spans="1:9" ht="28.5" customHeight="1">
      <c r="A56" s="50" t="s">
        <v>98</v>
      </c>
      <c r="B56" s="50">
        <v>0</v>
      </c>
      <c r="C56" s="50">
        <v>0</v>
      </c>
      <c r="D56" s="50">
        <v>0</v>
      </c>
      <c r="E56" s="50">
        <f t="shared" si="0"/>
        <v>0</v>
      </c>
      <c r="F56" s="50">
        <v>1813300</v>
      </c>
      <c r="G56" s="50">
        <v>1812996339375</v>
      </c>
      <c r="H56" s="50">
        <v>-1813009639578</v>
      </c>
      <c r="I56" s="50">
        <v>-13300203</v>
      </c>
    </row>
    <row r="57" spans="1:9" ht="23.1" customHeight="1">
      <c r="A57" s="50" t="s">
        <v>95</v>
      </c>
      <c r="B57" s="50">
        <v>300000</v>
      </c>
      <c r="C57" s="50">
        <v>299953125000</v>
      </c>
      <c r="D57" s="50">
        <v>-299959951456</v>
      </c>
      <c r="E57" s="50">
        <f t="shared" si="0"/>
        <v>-6826456</v>
      </c>
      <c r="F57" s="50">
        <v>1060000</v>
      </c>
      <c r="G57" s="50">
        <v>1059815375000</v>
      </c>
      <c r="H57" s="50">
        <v>-1059684451456</v>
      </c>
      <c r="I57" s="50">
        <v>130923544</v>
      </c>
    </row>
    <row r="58" spans="1:9" ht="23.1" customHeight="1">
      <c r="A58" s="50" t="s">
        <v>114</v>
      </c>
      <c r="B58" s="50">
        <v>0</v>
      </c>
      <c r="C58" s="50">
        <v>0</v>
      </c>
      <c r="D58" s="50">
        <v>0</v>
      </c>
      <c r="E58" s="50">
        <f t="shared" si="0"/>
        <v>0</v>
      </c>
      <c r="F58" s="50">
        <v>572000</v>
      </c>
      <c r="G58" s="50">
        <v>534619248000</v>
      </c>
      <c r="H58" s="50">
        <v>-529752655860</v>
      </c>
      <c r="I58" s="50">
        <v>4866592140</v>
      </c>
    </row>
    <row r="59" spans="1:9" ht="23.1" customHeight="1">
      <c r="A59" s="50" t="s">
        <v>104</v>
      </c>
      <c r="B59" s="50">
        <v>379000</v>
      </c>
      <c r="C59" s="50">
        <v>342327649330</v>
      </c>
      <c r="D59" s="50">
        <v>-334871587472</v>
      </c>
      <c r="E59" s="50">
        <f t="shared" si="0"/>
        <v>7456061858</v>
      </c>
      <c r="F59" s="50">
        <v>679000</v>
      </c>
      <c r="G59" s="50">
        <v>642273274330</v>
      </c>
      <c r="H59" s="50">
        <v>-634762837472</v>
      </c>
      <c r="I59" s="50">
        <v>7510436858</v>
      </c>
    </row>
    <row r="60" spans="1:9" ht="23.1" customHeight="1">
      <c r="A60" s="50" t="s">
        <v>107</v>
      </c>
      <c r="B60" s="50">
        <v>0</v>
      </c>
      <c r="C60" s="50">
        <v>0</v>
      </c>
      <c r="D60" s="50">
        <v>0</v>
      </c>
      <c r="E60" s="50">
        <f t="shared" si="0"/>
        <v>0</v>
      </c>
      <c r="F60" s="50">
        <v>4500000</v>
      </c>
      <c r="G60" s="50">
        <v>4431743226877</v>
      </c>
      <c r="H60" s="50">
        <v>-4397619639404</v>
      </c>
      <c r="I60" s="50">
        <v>34123587473</v>
      </c>
    </row>
    <row r="61" spans="1:9" ht="23.1" customHeight="1">
      <c r="A61" s="50" t="s">
        <v>82</v>
      </c>
      <c r="B61" s="50">
        <v>0</v>
      </c>
      <c r="C61" s="50">
        <v>0</v>
      </c>
      <c r="D61" s="50">
        <v>0</v>
      </c>
      <c r="E61" s="50">
        <f t="shared" si="0"/>
        <v>0</v>
      </c>
      <c r="F61" s="50">
        <v>1800000</v>
      </c>
      <c r="G61" s="50">
        <v>1799718750000</v>
      </c>
      <c r="H61" s="50">
        <v>-1800000000000</v>
      </c>
      <c r="I61" s="50">
        <v>-281250000</v>
      </c>
    </row>
    <row r="62" spans="1:9" ht="23.1" customHeight="1">
      <c r="A62" s="50" t="s">
        <v>101</v>
      </c>
      <c r="B62" s="50">
        <v>0</v>
      </c>
      <c r="C62" s="50">
        <v>0</v>
      </c>
      <c r="D62" s="50">
        <v>0</v>
      </c>
      <c r="E62" s="50">
        <f t="shared" si="0"/>
        <v>0</v>
      </c>
      <c r="F62" s="50">
        <v>310000</v>
      </c>
      <c r="G62" s="50">
        <v>296030649688</v>
      </c>
      <c r="H62" s="50">
        <v>-294706280370</v>
      </c>
      <c r="I62" s="50">
        <v>1324369318</v>
      </c>
    </row>
    <row r="63" spans="1:9" ht="23.1" customHeight="1">
      <c r="A63" s="50" t="s">
        <v>86</v>
      </c>
      <c r="B63" s="50">
        <v>0</v>
      </c>
      <c r="C63" s="50">
        <v>0</v>
      </c>
      <c r="D63" s="50">
        <v>0</v>
      </c>
      <c r="E63" s="50">
        <f t="shared" si="0"/>
        <v>0</v>
      </c>
      <c r="F63" s="50">
        <v>700000</v>
      </c>
      <c r="G63" s="50">
        <v>699875625000</v>
      </c>
      <c r="H63" s="50">
        <v>-699937750000</v>
      </c>
      <c r="I63" s="50">
        <v>-62125000</v>
      </c>
    </row>
    <row r="64" spans="1:9" ht="23.1" customHeight="1">
      <c r="A64" s="50" t="s">
        <v>89</v>
      </c>
      <c r="B64" s="50">
        <v>1259100</v>
      </c>
      <c r="C64" s="50">
        <v>1251492414856</v>
      </c>
      <c r="D64" s="50">
        <v>-1251129588289</v>
      </c>
      <c r="E64" s="50">
        <f t="shared" si="0"/>
        <v>362826567</v>
      </c>
      <c r="F64" s="50">
        <v>1259100</v>
      </c>
      <c r="G64" s="50">
        <v>1251492414856</v>
      </c>
      <c r="H64" s="50">
        <v>-1251129588289</v>
      </c>
      <c r="I64" s="50">
        <v>362826567</v>
      </c>
    </row>
    <row r="65" spans="1:9" ht="23.1" customHeight="1">
      <c r="A65" s="50" t="s">
        <v>486</v>
      </c>
      <c r="B65" s="50">
        <v>0</v>
      </c>
      <c r="C65" s="50">
        <v>0</v>
      </c>
      <c r="D65" s="50">
        <v>0</v>
      </c>
      <c r="E65" s="50">
        <f t="shared" si="0"/>
        <v>0</v>
      </c>
      <c r="F65" s="50">
        <v>0</v>
      </c>
      <c r="G65" s="50">
        <v>-3250558039</v>
      </c>
      <c r="H65" s="50">
        <v>271179</v>
      </c>
      <c r="I65" s="50">
        <v>-3250286860</v>
      </c>
    </row>
    <row r="66" spans="1:9" ht="23.1" customHeight="1">
      <c r="A66" s="50" t="s">
        <v>487</v>
      </c>
      <c r="B66" s="50">
        <v>10922000</v>
      </c>
      <c r="C66" s="50">
        <v>11350725750</v>
      </c>
      <c r="D66" s="50">
        <v>-10554387976</v>
      </c>
      <c r="E66" s="50">
        <f t="shared" si="0"/>
        <v>796337774</v>
      </c>
      <c r="F66" s="50">
        <v>0</v>
      </c>
      <c r="G66" s="50">
        <v>13661012752</v>
      </c>
      <c r="H66" s="50">
        <v>-12864674978</v>
      </c>
      <c r="I66" s="50">
        <v>796337774</v>
      </c>
    </row>
    <row r="67" spans="1:9" ht="23.1" customHeight="1">
      <c r="A67" s="6" t="s">
        <v>488</v>
      </c>
      <c r="B67" s="50">
        <v>0</v>
      </c>
      <c r="C67" s="50">
        <v>0</v>
      </c>
      <c r="D67" s="50">
        <v>0</v>
      </c>
      <c r="E67" s="50">
        <f t="shared" si="0"/>
        <v>0</v>
      </c>
      <c r="F67" s="50">
        <v>3938000</v>
      </c>
      <c r="G67" s="50">
        <v>2932578868</v>
      </c>
      <c r="H67" s="50">
        <v>-5242550647</v>
      </c>
      <c r="I67" s="50">
        <v>-2309971779</v>
      </c>
    </row>
    <row r="68" spans="1:9" ht="23.1" customHeight="1">
      <c r="A68" s="6" t="s">
        <v>489</v>
      </c>
      <c r="B68" s="50">
        <v>0</v>
      </c>
      <c r="C68" s="50">
        <v>0</v>
      </c>
      <c r="D68" s="50">
        <v>0</v>
      </c>
      <c r="E68" s="50">
        <f t="shared" si="0"/>
        <v>0</v>
      </c>
      <c r="F68" s="50">
        <v>25269000</v>
      </c>
      <c r="G68" s="50">
        <v>37696872411</v>
      </c>
      <c r="H68" s="50">
        <v>-43734257533</v>
      </c>
      <c r="I68" s="50">
        <v>-6037385122</v>
      </c>
    </row>
    <row r="69" spans="1:9" ht="23.1" customHeight="1">
      <c r="A69" s="6" t="s">
        <v>490</v>
      </c>
      <c r="B69" s="50">
        <v>0</v>
      </c>
      <c r="C69" s="50">
        <v>0</v>
      </c>
      <c r="D69" s="50">
        <v>0</v>
      </c>
      <c r="E69" s="50">
        <f t="shared" si="0"/>
        <v>0</v>
      </c>
      <c r="F69" s="50">
        <v>0</v>
      </c>
      <c r="G69" s="50">
        <v>3827638972</v>
      </c>
      <c r="H69" s="50">
        <v>-4531812679</v>
      </c>
      <c r="I69" s="50">
        <v>-704173707</v>
      </c>
    </row>
    <row r="70" spans="1:9" ht="23.1" customHeight="1">
      <c r="A70" s="6" t="s">
        <v>491</v>
      </c>
      <c r="B70" s="50">
        <v>0</v>
      </c>
      <c r="C70" s="50">
        <v>0</v>
      </c>
      <c r="D70" s="50">
        <v>0</v>
      </c>
      <c r="E70" s="50">
        <f t="shared" si="0"/>
        <v>0</v>
      </c>
      <c r="F70" s="50">
        <v>96755000</v>
      </c>
      <c r="G70" s="50">
        <v>304257428691</v>
      </c>
      <c r="H70" s="50">
        <v>-296050166472</v>
      </c>
      <c r="I70" s="50">
        <v>8207262219</v>
      </c>
    </row>
    <row r="71" spans="1:9" ht="23.1" customHeight="1">
      <c r="A71" s="6" t="s">
        <v>492</v>
      </c>
      <c r="B71" s="50">
        <v>0</v>
      </c>
      <c r="C71" s="50">
        <v>0</v>
      </c>
      <c r="D71" s="50">
        <v>0</v>
      </c>
      <c r="E71" s="50">
        <f t="shared" si="0"/>
        <v>0</v>
      </c>
      <c r="F71" s="50">
        <v>9243000</v>
      </c>
      <c r="G71" s="50">
        <v>-50111899638</v>
      </c>
      <c r="H71" s="50">
        <v>492019572</v>
      </c>
      <c r="I71" s="50">
        <v>-49619880066</v>
      </c>
    </row>
    <row r="72" spans="1:9" ht="23.1" customHeight="1">
      <c r="A72" s="6" t="s">
        <v>493</v>
      </c>
      <c r="B72" s="50">
        <v>525000</v>
      </c>
      <c r="C72" s="50">
        <v>992013750</v>
      </c>
      <c r="D72" s="50">
        <v>-1257549811</v>
      </c>
      <c r="E72" s="50">
        <f t="shared" ref="E72:E135" si="1">C72+D72</f>
        <v>-265536061</v>
      </c>
      <c r="F72" s="50">
        <v>25000</v>
      </c>
      <c r="G72" s="50">
        <v>1181964826</v>
      </c>
      <c r="H72" s="50">
        <v>-1447500887</v>
      </c>
      <c r="I72" s="50">
        <v>-265536061</v>
      </c>
    </row>
    <row r="73" spans="1:9" ht="23.1" customHeight="1">
      <c r="A73" s="6" t="s">
        <v>494</v>
      </c>
      <c r="B73" s="50">
        <v>0</v>
      </c>
      <c r="C73" s="50">
        <v>0</v>
      </c>
      <c r="D73" s="50">
        <v>0</v>
      </c>
      <c r="E73" s="50">
        <f t="shared" si="1"/>
        <v>0</v>
      </c>
      <c r="F73" s="50">
        <v>0</v>
      </c>
      <c r="G73" s="50">
        <v>818738840</v>
      </c>
      <c r="H73" s="50">
        <v>757653</v>
      </c>
      <c r="I73" s="50">
        <v>819496493</v>
      </c>
    </row>
    <row r="74" spans="1:9" ht="23.1" customHeight="1">
      <c r="A74" s="6" t="s">
        <v>495</v>
      </c>
      <c r="B74" s="50">
        <v>0</v>
      </c>
      <c r="C74" s="50">
        <v>0</v>
      </c>
      <c r="D74" s="50">
        <v>0</v>
      </c>
      <c r="E74" s="50">
        <f t="shared" si="1"/>
        <v>0</v>
      </c>
      <c r="F74" s="50">
        <v>21019000</v>
      </c>
      <c r="G74" s="50">
        <v>77821363922</v>
      </c>
      <c r="H74" s="50">
        <v>-80935466354</v>
      </c>
      <c r="I74" s="50">
        <v>-3114102432</v>
      </c>
    </row>
    <row r="75" spans="1:9" ht="23.1" customHeight="1">
      <c r="A75" s="6" t="s">
        <v>496</v>
      </c>
      <c r="B75" s="50">
        <v>0</v>
      </c>
      <c r="C75" s="50">
        <v>0</v>
      </c>
      <c r="D75" s="50">
        <v>0</v>
      </c>
      <c r="E75" s="50">
        <f t="shared" si="1"/>
        <v>0</v>
      </c>
      <c r="F75" s="50">
        <v>0</v>
      </c>
      <c r="G75" s="50">
        <v>6813731287</v>
      </c>
      <c r="H75" s="50">
        <v>-6534981211</v>
      </c>
      <c r="I75" s="50">
        <v>278750076</v>
      </c>
    </row>
    <row r="76" spans="1:9" ht="23.1" customHeight="1">
      <c r="A76" s="6" t="s">
        <v>497</v>
      </c>
      <c r="B76" s="50">
        <v>0</v>
      </c>
      <c r="C76" s="50">
        <v>0</v>
      </c>
      <c r="D76" s="50">
        <v>0</v>
      </c>
      <c r="E76" s="50">
        <f t="shared" si="1"/>
        <v>0</v>
      </c>
      <c r="F76" s="50">
        <v>0</v>
      </c>
      <c r="G76" s="50">
        <v>175394765248</v>
      </c>
      <c r="H76" s="50">
        <v>-169330698515</v>
      </c>
      <c r="I76" s="50">
        <v>6064066733</v>
      </c>
    </row>
    <row r="77" spans="1:9" ht="23.1" customHeight="1">
      <c r="A77" s="6" t="s">
        <v>498</v>
      </c>
      <c r="B77" s="50">
        <v>0</v>
      </c>
      <c r="C77" s="50">
        <v>0</v>
      </c>
      <c r="D77" s="50">
        <v>0</v>
      </c>
      <c r="E77" s="50">
        <f t="shared" si="1"/>
        <v>0</v>
      </c>
      <c r="F77" s="50">
        <v>80813000</v>
      </c>
      <c r="G77" s="50">
        <v>-80833370</v>
      </c>
      <c r="H77" s="50">
        <v>80813000</v>
      </c>
      <c r="I77" s="50">
        <v>-20370</v>
      </c>
    </row>
    <row r="78" spans="1:9" ht="23.1" customHeight="1">
      <c r="A78" s="6" t="s">
        <v>499</v>
      </c>
      <c r="B78" s="50">
        <v>0</v>
      </c>
      <c r="C78" s="50">
        <v>0</v>
      </c>
      <c r="D78" s="50">
        <v>0</v>
      </c>
      <c r="E78" s="50">
        <f t="shared" si="1"/>
        <v>0</v>
      </c>
      <c r="F78" s="50">
        <v>1904000</v>
      </c>
      <c r="G78" s="50">
        <v>-22661414793</v>
      </c>
      <c r="H78" s="50">
        <v>704480064</v>
      </c>
      <c r="I78" s="50">
        <v>-21956934729</v>
      </c>
    </row>
    <row r="79" spans="1:9" ht="23.1" customHeight="1">
      <c r="A79" s="6" t="s">
        <v>500</v>
      </c>
      <c r="B79" s="50">
        <v>0</v>
      </c>
      <c r="C79" s="50">
        <v>0</v>
      </c>
      <c r="D79" s="50">
        <v>0</v>
      </c>
      <c r="E79" s="50">
        <f t="shared" si="1"/>
        <v>0</v>
      </c>
      <c r="F79" s="50">
        <v>148256000</v>
      </c>
      <c r="G79" s="50">
        <v>-2384810717</v>
      </c>
      <c r="H79" s="50">
        <v>2668628709</v>
      </c>
      <c r="I79" s="50">
        <v>283817992</v>
      </c>
    </row>
    <row r="80" spans="1:9" ht="23.1" customHeight="1">
      <c r="A80" s="6" t="s">
        <v>501</v>
      </c>
      <c r="B80" s="50">
        <v>0</v>
      </c>
      <c r="C80" s="50">
        <v>0</v>
      </c>
      <c r="D80" s="50">
        <v>0</v>
      </c>
      <c r="E80" s="50">
        <f t="shared" si="1"/>
        <v>0</v>
      </c>
      <c r="F80" s="50">
        <v>3583000</v>
      </c>
      <c r="G80" s="50">
        <v>-30400502482</v>
      </c>
      <c r="H80" s="50">
        <v>-544196436</v>
      </c>
      <c r="I80" s="50">
        <v>-30944698918</v>
      </c>
    </row>
    <row r="81" spans="1:9" ht="23.1" customHeight="1">
      <c r="A81" s="6" t="s">
        <v>502</v>
      </c>
      <c r="B81" s="50">
        <v>0</v>
      </c>
      <c r="C81" s="50">
        <v>0</v>
      </c>
      <c r="D81" s="50">
        <v>0</v>
      </c>
      <c r="E81" s="50">
        <f t="shared" si="1"/>
        <v>0</v>
      </c>
      <c r="F81" s="50">
        <v>0</v>
      </c>
      <c r="G81" s="50">
        <v>11345267935</v>
      </c>
      <c r="H81" s="50">
        <v>-11627042180</v>
      </c>
      <c r="I81" s="50">
        <v>-281774245</v>
      </c>
    </row>
    <row r="82" spans="1:9" ht="23.1" customHeight="1">
      <c r="A82" s="6" t="s">
        <v>503</v>
      </c>
      <c r="B82" s="50">
        <v>0</v>
      </c>
      <c r="C82" s="50">
        <v>0</v>
      </c>
      <c r="D82" s="50">
        <v>0</v>
      </c>
      <c r="E82" s="50">
        <f t="shared" si="1"/>
        <v>0</v>
      </c>
      <c r="F82" s="50">
        <v>90795000</v>
      </c>
      <c r="G82" s="50">
        <v>-23099913077</v>
      </c>
      <c r="H82" s="50">
        <v>1543947969</v>
      </c>
      <c r="I82" s="50">
        <v>-21555965108</v>
      </c>
    </row>
    <row r="83" spans="1:9" ht="23.1" customHeight="1">
      <c r="A83" s="6" t="s">
        <v>504</v>
      </c>
      <c r="B83" s="50">
        <v>0</v>
      </c>
      <c r="C83" s="50">
        <v>0</v>
      </c>
      <c r="D83" s="50">
        <v>0</v>
      </c>
      <c r="E83" s="50">
        <f t="shared" si="1"/>
        <v>0</v>
      </c>
      <c r="F83" s="50">
        <v>97546000</v>
      </c>
      <c r="G83" s="50">
        <v>-12999825774</v>
      </c>
      <c r="H83" s="50">
        <v>5444483759</v>
      </c>
      <c r="I83" s="50">
        <v>-7555342015</v>
      </c>
    </row>
    <row r="84" spans="1:9" ht="23.1" customHeight="1">
      <c r="A84" s="6" t="s">
        <v>505</v>
      </c>
      <c r="B84" s="50">
        <v>0</v>
      </c>
      <c r="C84" s="50">
        <v>0</v>
      </c>
      <c r="D84" s="50">
        <v>0</v>
      </c>
      <c r="E84" s="50">
        <f t="shared" si="1"/>
        <v>0</v>
      </c>
      <c r="F84" s="50">
        <v>157019000</v>
      </c>
      <c r="G84" s="50">
        <v>216797547103</v>
      </c>
      <c r="H84" s="50">
        <v>-258586756707</v>
      </c>
      <c r="I84" s="50">
        <v>-41789209604</v>
      </c>
    </row>
    <row r="85" spans="1:9" ht="23.1" customHeight="1">
      <c r="A85" s="6" t="s">
        <v>506</v>
      </c>
      <c r="B85" s="50">
        <v>0</v>
      </c>
      <c r="C85" s="50">
        <v>0</v>
      </c>
      <c r="D85" s="50">
        <v>0</v>
      </c>
      <c r="E85" s="50">
        <f t="shared" si="1"/>
        <v>0</v>
      </c>
      <c r="F85" s="50">
        <v>32939000</v>
      </c>
      <c r="G85" s="50">
        <v>266015856497</v>
      </c>
      <c r="H85" s="50">
        <v>-262458083810</v>
      </c>
      <c r="I85" s="50">
        <v>3557772687</v>
      </c>
    </row>
    <row r="86" spans="1:9" ht="23.1" customHeight="1">
      <c r="A86" s="6" t="s">
        <v>507</v>
      </c>
      <c r="B86" s="50">
        <v>0</v>
      </c>
      <c r="C86" s="50">
        <v>0</v>
      </c>
      <c r="D86" s="50">
        <v>0</v>
      </c>
      <c r="E86" s="50">
        <f t="shared" si="1"/>
        <v>0</v>
      </c>
      <c r="F86" s="50">
        <v>6390000</v>
      </c>
      <c r="G86" s="50">
        <v>392450204265</v>
      </c>
      <c r="H86" s="50">
        <v>-347666442382</v>
      </c>
      <c r="I86" s="50">
        <v>44783761883</v>
      </c>
    </row>
    <row r="87" spans="1:9" ht="23.1" customHeight="1">
      <c r="A87" s="6" t="s">
        <v>508</v>
      </c>
      <c r="B87" s="50">
        <v>0</v>
      </c>
      <c r="C87" s="50">
        <v>0</v>
      </c>
      <c r="D87" s="50">
        <v>0</v>
      </c>
      <c r="E87" s="50">
        <f t="shared" si="1"/>
        <v>0</v>
      </c>
      <c r="F87" s="50">
        <v>0</v>
      </c>
      <c r="G87" s="50">
        <v>165074052</v>
      </c>
      <c r="H87" s="50">
        <v>-180604688</v>
      </c>
      <c r="I87" s="50">
        <v>-15530636</v>
      </c>
    </row>
    <row r="88" spans="1:9" ht="23.1" customHeight="1">
      <c r="A88" s="6" t="s">
        <v>509</v>
      </c>
      <c r="B88" s="50">
        <v>50000</v>
      </c>
      <c r="C88" s="50">
        <v>99450000</v>
      </c>
      <c r="D88" s="50">
        <v>-122105815</v>
      </c>
      <c r="E88" s="50">
        <f t="shared" si="1"/>
        <v>-22655815</v>
      </c>
      <c r="F88" s="50">
        <v>10000</v>
      </c>
      <c r="G88" s="50">
        <v>111946782</v>
      </c>
      <c r="H88" s="50">
        <v>-134602597</v>
      </c>
      <c r="I88" s="50">
        <v>-22655815</v>
      </c>
    </row>
    <row r="89" spans="1:9" ht="23.1" customHeight="1">
      <c r="A89" s="6" t="s">
        <v>510</v>
      </c>
      <c r="B89" s="50">
        <v>0</v>
      </c>
      <c r="C89" s="50">
        <v>0</v>
      </c>
      <c r="D89" s="50">
        <v>0</v>
      </c>
      <c r="E89" s="50">
        <f t="shared" si="1"/>
        <v>0</v>
      </c>
      <c r="F89" s="50">
        <v>0</v>
      </c>
      <c r="G89" s="50">
        <v>2041731361</v>
      </c>
      <c r="H89" s="50">
        <v>-2425216897</v>
      </c>
      <c r="I89" s="50">
        <v>-383485536</v>
      </c>
    </row>
    <row r="90" spans="1:9" ht="23.1" customHeight="1">
      <c r="A90" s="6" t="s">
        <v>511</v>
      </c>
      <c r="B90" s="50">
        <v>0</v>
      </c>
      <c r="C90" s="50">
        <v>0</v>
      </c>
      <c r="D90" s="50">
        <v>0</v>
      </c>
      <c r="E90" s="50">
        <f t="shared" si="1"/>
        <v>0</v>
      </c>
      <c r="F90" s="50">
        <v>0</v>
      </c>
      <c r="G90" s="50">
        <v>1750920297</v>
      </c>
      <c r="H90" s="50">
        <v>452973</v>
      </c>
      <c r="I90" s="50">
        <v>1751373270</v>
      </c>
    </row>
    <row r="91" spans="1:9" ht="23.1" customHeight="1">
      <c r="A91" s="6" t="s">
        <v>512</v>
      </c>
      <c r="B91" s="50">
        <v>0</v>
      </c>
      <c r="C91" s="50">
        <v>0</v>
      </c>
      <c r="D91" s="50">
        <v>0</v>
      </c>
      <c r="E91" s="50">
        <f t="shared" si="1"/>
        <v>0</v>
      </c>
      <c r="F91" s="50">
        <v>0</v>
      </c>
      <c r="G91" s="50">
        <v>272961801896</v>
      </c>
      <c r="H91" s="50">
        <v>-226547756199</v>
      </c>
      <c r="I91" s="50">
        <v>46414045697</v>
      </c>
    </row>
    <row r="92" spans="1:9" ht="23.1" customHeight="1">
      <c r="A92" s="6" t="s">
        <v>513</v>
      </c>
      <c r="B92" s="50">
        <v>0</v>
      </c>
      <c r="C92" s="50">
        <v>0</v>
      </c>
      <c r="D92" s="50">
        <v>0</v>
      </c>
      <c r="E92" s="50">
        <f t="shared" si="1"/>
        <v>0</v>
      </c>
      <c r="F92" s="50">
        <v>71451000</v>
      </c>
      <c r="G92" s="50">
        <v>51303326088</v>
      </c>
      <c r="H92" s="50">
        <v>-46600365208</v>
      </c>
      <c r="I92" s="50">
        <v>4702960880</v>
      </c>
    </row>
    <row r="93" spans="1:9" ht="23.1" customHeight="1">
      <c r="A93" s="6" t="s">
        <v>514</v>
      </c>
      <c r="B93" s="50">
        <v>0</v>
      </c>
      <c r="C93" s="50">
        <v>0</v>
      </c>
      <c r="D93" s="50">
        <v>0</v>
      </c>
      <c r="E93" s="50">
        <f t="shared" si="1"/>
        <v>0</v>
      </c>
      <c r="F93" s="50">
        <v>26919000</v>
      </c>
      <c r="G93" s="50">
        <v>-11500827092</v>
      </c>
      <c r="H93" s="50">
        <v>4729528544</v>
      </c>
      <c r="I93" s="50">
        <v>-6771298548</v>
      </c>
    </row>
    <row r="94" spans="1:9" ht="23.1" customHeight="1">
      <c r="A94" s="6" t="s">
        <v>515</v>
      </c>
      <c r="B94" s="50">
        <v>0</v>
      </c>
      <c r="C94" s="50">
        <v>0</v>
      </c>
      <c r="D94" s="50">
        <v>0</v>
      </c>
      <c r="E94" s="50">
        <f t="shared" si="1"/>
        <v>0</v>
      </c>
      <c r="F94" s="50">
        <v>1000</v>
      </c>
      <c r="G94" s="50">
        <v>925717701</v>
      </c>
      <c r="H94" s="50">
        <v>-1118005592</v>
      </c>
      <c r="I94" s="50">
        <v>-192287891</v>
      </c>
    </row>
    <row r="95" spans="1:9" ht="23.1" customHeight="1">
      <c r="A95" s="6" t="s">
        <v>516</v>
      </c>
      <c r="B95" s="50">
        <v>0</v>
      </c>
      <c r="C95" s="50">
        <v>0</v>
      </c>
      <c r="D95" s="50">
        <v>0</v>
      </c>
      <c r="E95" s="50">
        <f t="shared" si="1"/>
        <v>0</v>
      </c>
      <c r="F95" s="50">
        <v>2150000</v>
      </c>
      <c r="G95" s="50">
        <v>112475041</v>
      </c>
      <c r="H95" s="50">
        <v>-151435891</v>
      </c>
      <c r="I95" s="50">
        <v>-38960850</v>
      </c>
    </row>
    <row r="96" spans="1:9" ht="23.1" customHeight="1">
      <c r="A96" s="6" t="s">
        <v>517</v>
      </c>
      <c r="B96" s="50">
        <v>0</v>
      </c>
      <c r="C96" s="50">
        <v>0</v>
      </c>
      <c r="D96" s="50">
        <v>0</v>
      </c>
      <c r="E96" s="50">
        <f t="shared" si="1"/>
        <v>0</v>
      </c>
      <c r="F96" s="50">
        <v>16654000</v>
      </c>
      <c r="G96" s="50">
        <v>303276922974</v>
      </c>
      <c r="H96" s="50">
        <v>-259612003062</v>
      </c>
      <c r="I96" s="50">
        <v>43664919912</v>
      </c>
    </row>
    <row r="97" spans="1:9" ht="23.1" customHeight="1">
      <c r="A97" s="6" t="s">
        <v>518</v>
      </c>
      <c r="B97" s="50">
        <v>0</v>
      </c>
      <c r="C97" s="50">
        <v>0</v>
      </c>
      <c r="D97" s="50">
        <v>0</v>
      </c>
      <c r="E97" s="50">
        <f t="shared" si="1"/>
        <v>0</v>
      </c>
      <c r="F97" s="50">
        <v>10960000</v>
      </c>
      <c r="G97" s="50">
        <v>7036382199</v>
      </c>
      <c r="H97" s="50">
        <v>-6795671728</v>
      </c>
      <c r="I97" s="50">
        <v>240710471</v>
      </c>
    </row>
    <row r="98" spans="1:9" ht="23.1" customHeight="1">
      <c r="A98" s="6" t="s">
        <v>519</v>
      </c>
      <c r="B98" s="50">
        <v>19085000</v>
      </c>
      <c r="C98" s="50">
        <v>41753883600</v>
      </c>
      <c r="D98" s="50">
        <v>-46102263201</v>
      </c>
      <c r="E98" s="50">
        <f t="shared" si="1"/>
        <v>-4348379601</v>
      </c>
      <c r="F98" s="50">
        <v>21000</v>
      </c>
      <c r="G98" s="50">
        <v>48640440895</v>
      </c>
      <c r="H98" s="50">
        <v>-52988820496</v>
      </c>
      <c r="I98" s="50">
        <v>-4348379601</v>
      </c>
    </row>
    <row r="99" spans="1:9" ht="23.1" customHeight="1">
      <c r="A99" s="6" t="s">
        <v>520</v>
      </c>
      <c r="B99" s="50">
        <v>0</v>
      </c>
      <c r="C99" s="50">
        <v>0</v>
      </c>
      <c r="D99" s="50">
        <v>0</v>
      </c>
      <c r="E99" s="50">
        <f t="shared" si="1"/>
        <v>0</v>
      </c>
      <c r="F99" s="50">
        <v>25358000</v>
      </c>
      <c r="G99" s="50">
        <v>78657242139</v>
      </c>
      <c r="H99" s="50">
        <v>-78431542240</v>
      </c>
      <c r="I99" s="50">
        <v>225699899</v>
      </c>
    </row>
    <row r="100" spans="1:9" ht="23.1" customHeight="1">
      <c r="A100" s="6" t="s">
        <v>521</v>
      </c>
      <c r="B100" s="50">
        <v>0</v>
      </c>
      <c r="C100" s="50">
        <v>0</v>
      </c>
      <c r="D100" s="50">
        <v>0</v>
      </c>
      <c r="E100" s="50">
        <f t="shared" si="1"/>
        <v>0</v>
      </c>
      <c r="F100" s="50">
        <v>0</v>
      </c>
      <c r="G100" s="50">
        <v>-1794740413</v>
      </c>
      <c r="H100" s="50">
        <v>-4165942143</v>
      </c>
      <c r="I100" s="50">
        <v>-5960682556</v>
      </c>
    </row>
    <row r="101" spans="1:9" ht="23.1" customHeight="1">
      <c r="A101" s="6" t="s">
        <v>522</v>
      </c>
      <c r="B101" s="50">
        <v>0</v>
      </c>
      <c r="C101" s="50">
        <v>0</v>
      </c>
      <c r="D101" s="50">
        <v>0</v>
      </c>
      <c r="E101" s="50">
        <f t="shared" si="1"/>
        <v>0</v>
      </c>
      <c r="F101" s="50">
        <v>1006000</v>
      </c>
      <c r="G101" s="50">
        <v>108678373410</v>
      </c>
      <c r="H101" s="50">
        <v>-93045745386</v>
      </c>
      <c r="I101" s="50">
        <v>15632628024</v>
      </c>
    </row>
    <row r="102" spans="1:9" ht="23.1" customHeight="1">
      <c r="A102" s="6" t="s">
        <v>523</v>
      </c>
      <c r="B102" s="50">
        <v>0</v>
      </c>
      <c r="C102" s="50">
        <v>0</v>
      </c>
      <c r="D102" s="50">
        <v>0</v>
      </c>
      <c r="E102" s="50">
        <f t="shared" si="1"/>
        <v>0</v>
      </c>
      <c r="F102" s="50">
        <v>172000000</v>
      </c>
      <c r="G102" s="50">
        <v>-172043514</v>
      </c>
      <c r="H102" s="50">
        <v>516000000</v>
      </c>
      <c r="I102" s="50">
        <v>343956486</v>
      </c>
    </row>
    <row r="103" spans="1:9" ht="23.1" customHeight="1">
      <c r="A103" s="6" t="s">
        <v>524</v>
      </c>
      <c r="B103" s="50">
        <v>0</v>
      </c>
      <c r="C103" s="50">
        <v>0</v>
      </c>
      <c r="D103" s="50">
        <v>0</v>
      </c>
      <c r="E103" s="50">
        <f t="shared" si="1"/>
        <v>0</v>
      </c>
      <c r="F103" s="50">
        <v>312000</v>
      </c>
      <c r="G103" s="50">
        <v>173043000</v>
      </c>
      <c r="H103" s="50">
        <v>-153183769</v>
      </c>
      <c r="I103" s="50">
        <v>19859231</v>
      </c>
    </row>
    <row r="104" spans="1:9" ht="23.1" customHeight="1">
      <c r="A104" s="6" t="s">
        <v>525</v>
      </c>
      <c r="B104" s="50">
        <v>0</v>
      </c>
      <c r="C104" s="50">
        <v>0</v>
      </c>
      <c r="D104" s="50">
        <v>0</v>
      </c>
      <c r="E104" s="50">
        <f t="shared" si="1"/>
        <v>0</v>
      </c>
      <c r="F104" s="50">
        <v>157038000</v>
      </c>
      <c r="G104" s="50">
        <v>-1063248777</v>
      </c>
      <c r="H104" s="50">
        <v>3775050374</v>
      </c>
      <c r="I104" s="50">
        <v>2711801597</v>
      </c>
    </row>
    <row r="105" spans="1:9" ht="23.1" customHeight="1">
      <c r="A105" s="6" t="s">
        <v>473</v>
      </c>
      <c r="B105" s="50">
        <v>0</v>
      </c>
      <c r="C105" s="50">
        <v>0</v>
      </c>
      <c r="D105" s="50">
        <v>0</v>
      </c>
      <c r="E105" s="50">
        <f t="shared" si="1"/>
        <v>0</v>
      </c>
      <c r="F105" s="50">
        <v>2703000</v>
      </c>
      <c r="G105" s="50">
        <v>26471721782</v>
      </c>
      <c r="H105" s="50">
        <v>-5239455837</v>
      </c>
      <c r="I105" s="50">
        <v>21232265945</v>
      </c>
    </row>
    <row r="106" spans="1:9" ht="23.1" customHeight="1">
      <c r="A106" s="6" t="s">
        <v>526</v>
      </c>
      <c r="B106" s="50">
        <v>0</v>
      </c>
      <c r="C106" s="50">
        <v>0</v>
      </c>
      <c r="D106" s="50">
        <v>0</v>
      </c>
      <c r="E106" s="50">
        <f t="shared" si="1"/>
        <v>0</v>
      </c>
      <c r="F106" s="50">
        <v>1000000</v>
      </c>
      <c r="G106" s="50">
        <v>9086860918</v>
      </c>
      <c r="H106" s="50">
        <v>-8909769512</v>
      </c>
      <c r="I106" s="50">
        <v>177091406</v>
      </c>
    </row>
    <row r="107" spans="1:9" ht="23.1" customHeight="1">
      <c r="A107" s="6" t="s">
        <v>527</v>
      </c>
      <c r="B107" s="50">
        <v>0</v>
      </c>
      <c r="C107" s="50">
        <v>0</v>
      </c>
      <c r="D107" s="50">
        <v>0</v>
      </c>
      <c r="E107" s="50">
        <f t="shared" si="1"/>
        <v>0</v>
      </c>
      <c r="F107" s="50">
        <v>0</v>
      </c>
      <c r="G107" s="50">
        <v>245757675</v>
      </c>
      <c r="H107" s="50">
        <v>-243406691</v>
      </c>
      <c r="I107" s="50">
        <v>2350984</v>
      </c>
    </row>
    <row r="108" spans="1:9" ht="23.1" customHeight="1">
      <c r="A108" s="6" t="s">
        <v>528</v>
      </c>
      <c r="B108" s="50">
        <v>0</v>
      </c>
      <c r="C108" s="50">
        <v>0</v>
      </c>
      <c r="D108" s="50">
        <v>0</v>
      </c>
      <c r="E108" s="50">
        <f t="shared" si="1"/>
        <v>0</v>
      </c>
      <c r="F108" s="50">
        <v>95509000</v>
      </c>
      <c r="G108" s="50">
        <v>76944186697</v>
      </c>
      <c r="H108" s="50">
        <v>-69325713522</v>
      </c>
      <c r="I108" s="50">
        <v>7618473175</v>
      </c>
    </row>
    <row r="109" spans="1:9" ht="23.1" customHeight="1">
      <c r="A109" s="6" t="s">
        <v>529</v>
      </c>
      <c r="B109" s="50">
        <v>0</v>
      </c>
      <c r="C109" s="50">
        <v>0</v>
      </c>
      <c r="D109" s="50">
        <v>0</v>
      </c>
      <c r="E109" s="50">
        <f t="shared" si="1"/>
        <v>0</v>
      </c>
      <c r="F109" s="50">
        <v>1000</v>
      </c>
      <c r="G109" s="50">
        <v>1608157920</v>
      </c>
      <c r="H109" s="50">
        <v>-1656643119</v>
      </c>
      <c r="I109" s="50">
        <v>-48485199</v>
      </c>
    </row>
    <row r="110" spans="1:9" ht="23.1" customHeight="1">
      <c r="A110" s="6" t="s">
        <v>530</v>
      </c>
      <c r="B110" s="50">
        <v>0</v>
      </c>
      <c r="C110" s="50">
        <v>0</v>
      </c>
      <c r="D110" s="50">
        <v>0</v>
      </c>
      <c r="E110" s="50">
        <f t="shared" si="1"/>
        <v>0</v>
      </c>
      <c r="F110" s="50">
        <v>0</v>
      </c>
      <c r="G110" s="50">
        <v>481152588</v>
      </c>
      <c r="H110" s="50">
        <v>-482996605</v>
      </c>
      <c r="I110" s="50">
        <v>-1844017</v>
      </c>
    </row>
    <row r="111" spans="1:9" ht="23.1" customHeight="1">
      <c r="A111" s="6" t="s">
        <v>531</v>
      </c>
      <c r="B111" s="50">
        <v>0</v>
      </c>
      <c r="C111" s="50">
        <v>0</v>
      </c>
      <c r="D111" s="50">
        <v>0</v>
      </c>
      <c r="E111" s="50">
        <f t="shared" si="1"/>
        <v>0</v>
      </c>
      <c r="F111" s="50">
        <v>40112000</v>
      </c>
      <c r="G111" s="50">
        <v>167269562234</v>
      </c>
      <c r="H111" s="50">
        <v>-186561176798</v>
      </c>
      <c r="I111" s="50">
        <v>-19291614564</v>
      </c>
    </row>
    <row r="112" spans="1:9" ht="23.1" customHeight="1">
      <c r="A112" s="6" t="s">
        <v>532</v>
      </c>
      <c r="B112" s="50">
        <v>0</v>
      </c>
      <c r="C112" s="50">
        <v>0</v>
      </c>
      <c r="D112" s="50">
        <v>0</v>
      </c>
      <c r="E112" s="50">
        <f t="shared" si="1"/>
        <v>0</v>
      </c>
      <c r="F112" s="50">
        <v>11696000</v>
      </c>
      <c r="G112" s="50">
        <v>39589804</v>
      </c>
      <c r="H112" s="50">
        <v>210538196</v>
      </c>
      <c r="I112" s="50">
        <v>250128000</v>
      </c>
    </row>
    <row r="113" spans="1:9" ht="23.1" customHeight="1">
      <c r="A113" s="6" t="s">
        <v>533</v>
      </c>
      <c r="B113" s="50">
        <v>0</v>
      </c>
      <c r="C113" s="50">
        <v>0</v>
      </c>
      <c r="D113" s="50">
        <v>0</v>
      </c>
      <c r="E113" s="50">
        <f t="shared" si="1"/>
        <v>0</v>
      </c>
      <c r="F113" s="50">
        <v>77600000</v>
      </c>
      <c r="G113" s="50">
        <v>146224732950</v>
      </c>
      <c r="H113" s="50">
        <v>-151787073417</v>
      </c>
      <c r="I113" s="50">
        <v>-5562340467</v>
      </c>
    </row>
    <row r="114" spans="1:9" ht="23.1" customHeight="1">
      <c r="A114" s="6" t="s">
        <v>534</v>
      </c>
      <c r="B114" s="50">
        <v>0</v>
      </c>
      <c r="C114" s="50">
        <v>0</v>
      </c>
      <c r="D114" s="50">
        <v>0</v>
      </c>
      <c r="E114" s="50">
        <f t="shared" si="1"/>
        <v>0</v>
      </c>
      <c r="F114" s="50">
        <v>3126000</v>
      </c>
      <c r="G114" s="50">
        <v>-5142353355</v>
      </c>
      <c r="H114" s="50">
        <v>225405158</v>
      </c>
      <c r="I114" s="50">
        <v>-4916948197</v>
      </c>
    </row>
    <row r="115" spans="1:9" ht="23.1" customHeight="1">
      <c r="A115" s="6" t="s">
        <v>535</v>
      </c>
      <c r="B115" s="50">
        <v>0</v>
      </c>
      <c r="C115" s="50">
        <v>0</v>
      </c>
      <c r="D115" s="50">
        <v>0</v>
      </c>
      <c r="E115" s="50">
        <f t="shared" si="1"/>
        <v>0</v>
      </c>
      <c r="F115" s="50">
        <v>1000</v>
      </c>
      <c r="G115" s="50">
        <v>-466190481</v>
      </c>
      <c r="H115" s="50">
        <v>240278</v>
      </c>
      <c r="I115" s="50">
        <v>-465950203</v>
      </c>
    </row>
    <row r="116" spans="1:9" ht="23.1" customHeight="1">
      <c r="A116" s="6" t="s">
        <v>536</v>
      </c>
      <c r="B116" s="50">
        <v>0</v>
      </c>
      <c r="C116" s="50">
        <v>0</v>
      </c>
      <c r="D116" s="50">
        <v>0</v>
      </c>
      <c r="E116" s="50">
        <f t="shared" si="1"/>
        <v>0</v>
      </c>
      <c r="F116" s="50">
        <v>0</v>
      </c>
      <c r="G116" s="50">
        <v>-11196943665</v>
      </c>
      <c r="H116" s="50">
        <v>483204</v>
      </c>
      <c r="I116" s="50">
        <v>-11196460461</v>
      </c>
    </row>
    <row r="117" spans="1:9" ht="23.1" customHeight="1">
      <c r="A117" s="6" t="s">
        <v>537</v>
      </c>
      <c r="B117" s="50">
        <v>0</v>
      </c>
      <c r="C117" s="50">
        <v>0</v>
      </c>
      <c r="D117" s="50">
        <v>0</v>
      </c>
      <c r="E117" s="50">
        <f t="shared" si="1"/>
        <v>0</v>
      </c>
      <c r="F117" s="50">
        <v>1143000</v>
      </c>
      <c r="G117" s="50">
        <v>-3282462681</v>
      </c>
      <c r="H117" s="50">
        <v>1188405410</v>
      </c>
      <c r="I117" s="50">
        <v>-2094057271</v>
      </c>
    </row>
    <row r="118" spans="1:9" ht="23.1" customHeight="1">
      <c r="A118" s="6" t="s">
        <v>538</v>
      </c>
      <c r="B118" s="50">
        <v>0</v>
      </c>
      <c r="C118" s="50">
        <v>0</v>
      </c>
      <c r="D118" s="50">
        <v>0</v>
      </c>
      <c r="E118" s="50">
        <f t="shared" si="1"/>
        <v>0</v>
      </c>
      <c r="F118" s="50">
        <v>0</v>
      </c>
      <c r="G118" s="50">
        <v>36671082917</v>
      </c>
      <c r="H118" s="50">
        <v>-22440806261</v>
      </c>
      <c r="I118" s="50">
        <v>14230276656</v>
      </c>
    </row>
    <row r="119" spans="1:9" ht="23.1" customHeight="1">
      <c r="A119" s="6" t="s">
        <v>539</v>
      </c>
      <c r="B119" s="50">
        <v>0</v>
      </c>
      <c r="C119" s="50">
        <v>0</v>
      </c>
      <c r="D119" s="50">
        <v>0</v>
      </c>
      <c r="E119" s="50">
        <f t="shared" si="1"/>
        <v>0</v>
      </c>
      <c r="F119" s="50">
        <v>0</v>
      </c>
      <c r="G119" s="50">
        <v>-886011170</v>
      </c>
      <c r="H119" s="50">
        <v>156092</v>
      </c>
      <c r="I119" s="50">
        <v>-885855078</v>
      </c>
    </row>
    <row r="120" spans="1:9" ht="23.1" customHeight="1">
      <c r="A120" s="6" t="s">
        <v>540</v>
      </c>
      <c r="B120" s="50">
        <v>0</v>
      </c>
      <c r="C120" s="50">
        <v>0</v>
      </c>
      <c r="D120" s="50">
        <v>0</v>
      </c>
      <c r="E120" s="50">
        <f t="shared" si="1"/>
        <v>0</v>
      </c>
      <c r="F120" s="50">
        <v>1203000</v>
      </c>
      <c r="G120" s="50">
        <v>59275704436</v>
      </c>
      <c r="H120" s="50">
        <v>-67271440840</v>
      </c>
      <c r="I120" s="50">
        <v>-7995736404</v>
      </c>
    </row>
    <row r="121" spans="1:9" ht="23.1" customHeight="1">
      <c r="A121" s="6" t="s">
        <v>541</v>
      </c>
      <c r="B121" s="50">
        <v>0</v>
      </c>
      <c r="C121" s="50">
        <v>0</v>
      </c>
      <c r="D121" s="50">
        <v>0</v>
      </c>
      <c r="E121" s="50">
        <f t="shared" si="1"/>
        <v>0</v>
      </c>
      <c r="F121" s="50">
        <v>6010000</v>
      </c>
      <c r="G121" s="50">
        <v>12108555671</v>
      </c>
      <c r="H121" s="50">
        <v>-15209483545</v>
      </c>
      <c r="I121" s="50">
        <v>-3100927874</v>
      </c>
    </row>
    <row r="122" spans="1:9" ht="23.1" customHeight="1">
      <c r="A122" s="6" t="s">
        <v>542</v>
      </c>
      <c r="B122" s="50">
        <v>0</v>
      </c>
      <c r="C122" s="50">
        <v>0</v>
      </c>
      <c r="D122" s="50">
        <v>0</v>
      </c>
      <c r="E122" s="50">
        <f t="shared" si="1"/>
        <v>0</v>
      </c>
      <c r="F122" s="50">
        <v>2000</v>
      </c>
      <c r="G122" s="50">
        <v>-2363241846</v>
      </c>
      <c r="H122" s="50">
        <v>1018312</v>
      </c>
      <c r="I122" s="50">
        <v>-2362223534</v>
      </c>
    </row>
    <row r="123" spans="1:9" ht="23.1" customHeight="1">
      <c r="A123" s="6" t="s">
        <v>543</v>
      </c>
      <c r="B123" s="50">
        <v>0</v>
      </c>
      <c r="C123" s="50">
        <v>0</v>
      </c>
      <c r="D123" s="50">
        <v>0</v>
      </c>
      <c r="E123" s="50">
        <f t="shared" si="1"/>
        <v>0</v>
      </c>
      <c r="F123" s="50">
        <v>21711000</v>
      </c>
      <c r="G123" s="50">
        <v>-14967046617</v>
      </c>
      <c r="H123" s="50">
        <v>15342625156</v>
      </c>
      <c r="I123" s="50">
        <v>375578539</v>
      </c>
    </row>
    <row r="124" spans="1:9" ht="23.1" customHeight="1">
      <c r="A124" s="6" t="s">
        <v>544</v>
      </c>
      <c r="B124" s="50">
        <v>0</v>
      </c>
      <c r="C124" s="50">
        <v>0</v>
      </c>
      <c r="D124" s="50">
        <v>0</v>
      </c>
      <c r="E124" s="50">
        <f t="shared" si="1"/>
        <v>0</v>
      </c>
      <c r="F124" s="50">
        <v>15052000</v>
      </c>
      <c r="G124" s="50">
        <v>-51186223750</v>
      </c>
      <c r="H124" s="50">
        <v>56768273516</v>
      </c>
      <c r="I124" s="50">
        <v>5582049766</v>
      </c>
    </row>
    <row r="125" spans="1:9" ht="23.1" customHeight="1">
      <c r="A125" s="6" t="s">
        <v>545</v>
      </c>
      <c r="B125" s="50">
        <v>500000</v>
      </c>
      <c r="C125" s="50">
        <v>895050000</v>
      </c>
      <c r="D125" s="50">
        <v>-1066108154</v>
      </c>
      <c r="E125" s="50">
        <f t="shared" si="1"/>
        <v>-171058154</v>
      </c>
      <c r="F125" s="50">
        <v>10000</v>
      </c>
      <c r="G125" s="50">
        <v>1212968115</v>
      </c>
      <c r="H125" s="50">
        <v>-1384026269</v>
      </c>
      <c r="I125" s="50">
        <v>-171058154</v>
      </c>
    </row>
    <row r="126" spans="1:9" ht="23.1" customHeight="1">
      <c r="A126" s="6" t="s">
        <v>546</v>
      </c>
      <c r="B126" s="50">
        <v>0</v>
      </c>
      <c r="C126" s="50">
        <v>0</v>
      </c>
      <c r="D126" s="50">
        <v>0</v>
      </c>
      <c r="E126" s="50">
        <f t="shared" si="1"/>
        <v>0</v>
      </c>
      <c r="F126" s="50">
        <v>100000</v>
      </c>
      <c r="G126" s="50">
        <v>674281485</v>
      </c>
      <c r="H126" s="50">
        <v>-624761902</v>
      </c>
      <c r="I126" s="50">
        <v>49519583</v>
      </c>
    </row>
    <row r="127" spans="1:9" ht="23.1" customHeight="1">
      <c r="A127" s="6" t="s">
        <v>547</v>
      </c>
      <c r="B127" s="50">
        <v>0</v>
      </c>
      <c r="C127" s="50">
        <v>0</v>
      </c>
      <c r="D127" s="50">
        <v>0</v>
      </c>
      <c r="E127" s="50">
        <f t="shared" si="1"/>
        <v>0</v>
      </c>
      <c r="F127" s="50">
        <v>711000</v>
      </c>
      <c r="G127" s="50">
        <v>145013667254</v>
      </c>
      <c r="H127" s="50">
        <v>-145494024505</v>
      </c>
      <c r="I127" s="50">
        <v>-480357251</v>
      </c>
    </row>
    <row r="128" spans="1:9" ht="23.1" customHeight="1">
      <c r="A128" s="6" t="s">
        <v>548</v>
      </c>
      <c r="B128" s="50">
        <v>0</v>
      </c>
      <c r="C128" s="50">
        <v>0</v>
      </c>
      <c r="D128" s="50">
        <v>0</v>
      </c>
      <c r="E128" s="50">
        <f t="shared" si="1"/>
        <v>0</v>
      </c>
      <c r="F128" s="50">
        <v>0</v>
      </c>
      <c r="G128" s="50">
        <v>13838508091</v>
      </c>
      <c r="H128" s="50">
        <v>-16858700871</v>
      </c>
      <c r="I128" s="50">
        <v>-3020192780</v>
      </c>
    </row>
    <row r="129" spans="1:9" ht="23.1" customHeight="1">
      <c r="A129" s="6" t="s">
        <v>549</v>
      </c>
      <c r="B129" s="50">
        <v>0</v>
      </c>
      <c r="C129" s="50">
        <v>0</v>
      </c>
      <c r="D129" s="50">
        <v>0</v>
      </c>
      <c r="E129" s="50">
        <f t="shared" si="1"/>
        <v>0</v>
      </c>
      <c r="F129" s="50">
        <v>0</v>
      </c>
      <c r="G129" s="50">
        <v>104554630</v>
      </c>
      <c r="H129" s="50">
        <v>-145382318</v>
      </c>
      <c r="I129" s="50">
        <v>-40827688</v>
      </c>
    </row>
    <row r="130" spans="1:9" ht="23.1" customHeight="1">
      <c r="A130" s="6" t="s">
        <v>550</v>
      </c>
      <c r="B130" s="50">
        <v>156000</v>
      </c>
      <c r="C130" s="50">
        <v>33813000</v>
      </c>
      <c r="D130" s="50">
        <v>42884674</v>
      </c>
      <c r="E130" s="50">
        <f t="shared" si="1"/>
        <v>76697674</v>
      </c>
      <c r="F130" s="50">
        <v>146000</v>
      </c>
      <c r="G130" s="50">
        <v>40311327</v>
      </c>
      <c r="H130" s="50">
        <v>36386347</v>
      </c>
      <c r="I130" s="50">
        <v>76697674</v>
      </c>
    </row>
    <row r="131" spans="1:9" ht="23.1" customHeight="1">
      <c r="A131" s="6" t="s">
        <v>551</v>
      </c>
      <c r="B131" s="50">
        <v>0</v>
      </c>
      <c r="C131" s="50">
        <v>0</v>
      </c>
      <c r="D131" s="50">
        <v>0</v>
      </c>
      <c r="E131" s="50">
        <f t="shared" si="1"/>
        <v>0</v>
      </c>
      <c r="F131" s="50">
        <v>-20000</v>
      </c>
      <c r="G131" s="50">
        <v>18495237</v>
      </c>
      <c r="H131" s="50">
        <v>-18495237</v>
      </c>
      <c r="I131" s="50">
        <v>0</v>
      </c>
    </row>
    <row r="132" spans="1:9" ht="23.1" customHeight="1">
      <c r="A132" s="6" t="s">
        <v>552</v>
      </c>
      <c r="B132" s="50">
        <v>0</v>
      </c>
      <c r="C132" s="50">
        <v>0</v>
      </c>
      <c r="D132" s="50">
        <v>0</v>
      </c>
      <c r="E132" s="50">
        <f t="shared" si="1"/>
        <v>0</v>
      </c>
      <c r="F132" s="50">
        <v>-10000</v>
      </c>
      <c r="G132" s="50">
        <v>3998970</v>
      </c>
      <c r="H132" s="50">
        <v>-3998970</v>
      </c>
      <c r="I132" s="50">
        <v>0</v>
      </c>
    </row>
    <row r="133" spans="1:9" ht="23.1" customHeight="1">
      <c r="A133" s="6" t="s">
        <v>553</v>
      </c>
      <c r="B133" s="50">
        <v>0</v>
      </c>
      <c r="C133" s="50">
        <v>0</v>
      </c>
      <c r="D133" s="50">
        <v>0</v>
      </c>
      <c r="E133" s="50">
        <f t="shared" si="1"/>
        <v>0</v>
      </c>
      <c r="F133" s="50">
        <v>0</v>
      </c>
      <c r="G133" s="50">
        <v>77500946</v>
      </c>
      <c r="H133" s="50">
        <v>-95098620</v>
      </c>
      <c r="I133" s="50">
        <v>-17597674</v>
      </c>
    </row>
    <row r="134" spans="1:9" ht="23.1" customHeight="1">
      <c r="A134" s="6" t="s">
        <v>554</v>
      </c>
      <c r="B134" s="50">
        <v>0</v>
      </c>
      <c r="C134" s="50">
        <v>0</v>
      </c>
      <c r="D134" s="50">
        <v>0</v>
      </c>
      <c r="E134" s="50">
        <f t="shared" si="1"/>
        <v>0</v>
      </c>
      <c r="F134" s="50">
        <v>0</v>
      </c>
      <c r="G134" s="50">
        <v>-2111683377</v>
      </c>
      <c r="H134" s="50">
        <v>49892</v>
      </c>
      <c r="I134" s="50">
        <v>-2111633485</v>
      </c>
    </row>
    <row r="135" spans="1:9" ht="23.1" customHeight="1">
      <c r="A135" s="6" t="s">
        <v>555</v>
      </c>
      <c r="B135" s="50">
        <v>0</v>
      </c>
      <c r="C135" s="50">
        <v>0</v>
      </c>
      <c r="D135" s="50">
        <v>0</v>
      </c>
      <c r="E135" s="50">
        <f t="shared" si="1"/>
        <v>0</v>
      </c>
      <c r="F135" s="50">
        <v>0</v>
      </c>
      <c r="G135" s="50">
        <v>2661853335</v>
      </c>
      <c r="H135" s="50">
        <v>-2542041946</v>
      </c>
      <c r="I135" s="50">
        <v>119811389</v>
      </c>
    </row>
    <row r="136" spans="1:9" ht="23.1" customHeight="1">
      <c r="A136" s="6" t="s">
        <v>556</v>
      </c>
      <c r="B136" s="50">
        <v>0</v>
      </c>
      <c r="C136" s="50">
        <v>0</v>
      </c>
      <c r="D136" s="50">
        <v>0</v>
      </c>
      <c r="E136" s="50">
        <f t="shared" ref="E136:E199" si="2">C136+D136</f>
        <v>0</v>
      </c>
      <c r="F136" s="50">
        <v>-12000</v>
      </c>
      <c r="G136" s="50">
        <v>3619070</v>
      </c>
      <c r="H136" s="50">
        <v>-3619070</v>
      </c>
      <c r="I136" s="50">
        <v>0</v>
      </c>
    </row>
    <row r="137" spans="1:9" ht="23.1" customHeight="1">
      <c r="A137" s="6" t="s">
        <v>557</v>
      </c>
      <c r="B137" s="50">
        <v>0</v>
      </c>
      <c r="C137" s="50">
        <v>0</v>
      </c>
      <c r="D137" s="50">
        <v>0</v>
      </c>
      <c r="E137" s="50">
        <f t="shared" si="2"/>
        <v>0</v>
      </c>
      <c r="F137" s="50">
        <v>0</v>
      </c>
      <c r="G137" s="50">
        <v>-2457510242</v>
      </c>
      <c r="H137" s="50">
        <v>-4201003270</v>
      </c>
      <c r="I137" s="50">
        <v>-6658513512</v>
      </c>
    </row>
    <row r="138" spans="1:9" ht="23.1" customHeight="1">
      <c r="A138" s="6" t="s">
        <v>558</v>
      </c>
      <c r="B138" s="50">
        <v>0</v>
      </c>
      <c r="C138" s="50">
        <v>0</v>
      </c>
      <c r="D138" s="50">
        <v>0</v>
      </c>
      <c r="E138" s="50">
        <f t="shared" si="2"/>
        <v>0</v>
      </c>
      <c r="F138" s="50">
        <v>18844000</v>
      </c>
      <c r="G138" s="50">
        <v>-39574725</v>
      </c>
      <c r="H138" s="50">
        <v>108632560</v>
      </c>
      <c r="I138" s="50">
        <v>69057835</v>
      </c>
    </row>
    <row r="139" spans="1:9" ht="23.1" customHeight="1">
      <c r="A139" s="6" t="s">
        <v>559</v>
      </c>
      <c r="B139" s="50">
        <v>940000</v>
      </c>
      <c r="C139" s="50">
        <v>4144081500</v>
      </c>
      <c r="D139" s="50">
        <v>-3496459062</v>
      </c>
      <c r="E139" s="50">
        <f t="shared" si="2"/>
        <v>647622438</v>
      </c>
      <c r="F139" s="50">
        <v>0</v>
      </c>
      <c r="G139" s="50">
        <v>5233255975</v>
      </c>
      <c r="H139" s="50">
        <v>-4585633537</v>
      </c>
      <c r="I139" s="50">
        <v>647622438</v>
      </c>
    </row>
    <row r="140" spans="1:9" ht="23.1" customHeight="1">
      <c r="A140" s="6" t="s">
        <v>560</v>
      </c>
      <c r="B140" s="50">
        <v>0</v>
      </c>
      <c r="C140" s="50">
        <v>0</v>
      </c>
      <c r="D140" s="50">
        <v>0</v>
      </c>
      <c r="E140" s="50">
        <f t="shared" si="2"/>
        <v>0</v>
      </c>
      <c r="F140" s="50">
        <v>-10000</v>
      </c>
      <c r="G140" s="50">
        <v>12035906</v>
      </c>
      <c r="H140" s="50">
        <v>-12035906</v>
      </c>
      <c r="I140" s="50">
        <v>0</v>
      </c>
    </row>
    <row r="141" spans="1:9" ht="23.1" customHeight="1">
      <c r="A141" s="6" t="s">
        <v>561</v>
      </c>
      <c r="B141" s="50">
        <v>0</v>
      </c>
      <c r="C141" s="50">
        <v>0</v>
      </c>
      <c r="D141" s="50">
        <v>0</v>
      </c>
      <c r="E141" s="50">
        <f t="shared" si="2"/>
        <v>0</v>
      </c>
      <c r="F141" s="50">
        <v>0</v>
      </c>
      <c r="G141" s="50">
        <v>-1522337853</v>
      </c>
      <c r="H141" s="50">
        <v>32982</v>
      </c>
      <c r="I141" s="50">
        <v>-1522304871</v>
      </c>
    </row>
    <row r="142" spans="1:9" ht="23.1" customHeight="1">
      <c r="A142" s="6" t="s">
        <v>562</v>
      </c>
      <c r="B142" s="50">
        <v>0</v>
      </c>
      <c r="C142" s="50">
        <v>0</v>
      </c>
      <c r="D142" s="50">
        <v>0</v>
      </c>
      <c r="E142" s="50">
        <f t="shared" si="2"/>
        <v>0</v>
      </c>
      <c r="F142" s="50">
        <v>6390000</v>
      </c>
      <c r="G142" s="50">
        <v>-33078495</v>
      </c>
      <c r="H142" s="50">
        <v>31950000</v>
      </c>
      <c r="I142" s="50">
        <v>-1128495</v>
      </c>
    </row>
    <row r="143" spans="1:9" ht="23.1" customHeight="1">
      <c r="A143" s="6" t="s">
        <v>563</v>
      </c>
      <c r="B143" s="50">
        <v>6553000</v>
      </c>
      <c r="C143" s="50">
        <v>15320869200</v>
      </c>
      <c r="D143" s="50">
        <v>-13978382774</v>
      </c>
      <c r="E143" s="50">
        <f t="shared" si="2"/>
        <v>1342486426</v>
      </c>
      <c r="F143" s="50">
        <v>20000</v>
      </c>
      <c r="G143" s="50">
        <v>19155805481</v>
      </c>
      <c r="H143" s="50">
        <v>-17813319055</v>
      </c>
      <c r="I143" s="50">
        <v>1342486426</v>
      </c>
    </row>
    <row r="144" spans="1:9" ht="23.1" customHeight="1">
      <c r="A144" s="6" t="s">
        <v>564</v>
      </c>
      <c r="B144" s="50">
        <v>0</v>
      </c>
      <c r="C144" s="50">
        <v>0</v>
      </c>
      <c r="D144" s="50">
        <v>0</v>
      </c>
      <c r="E144" s="50">
        <f t="shared" si="2"/>
        <v>0</v>
      </c>
      <c r="F144" s="50">
        <v>2566000</v>
      </c>
      <c r="G144" s="50">
        <v>0</v>
      </c>
      <c r="H144" s="50">
        <v>15396000</v>
      </c>
      <c r="I144" s="50">
        <v>15396000</v>
      </c>
    </row>
    <row r="145" spans="1:9" ht="23.1" customHeight="1">
      <c r="A145" s="6" t="s">
        <v>565</v>
      </c>
      <c r="B145" s="50">
        <v>0</v>
      </c>
      <c r="C145" s="50">
        <v>0</v>
      </c>
      <c r="D145" s="50">
        <v>0</v>
      </c>
      <c r="E145" s="50">
        <f t="shared" si="2"/>
        <v>0</v>
      </c>
      <c r="F145" s="50">
        <v>0</v>
      </c>
      <c r="G145" s="50">
        <v>10856257997</v>
      </c>
      <c r="H145" s="50">
        <v>-12484597827</v>
      </c>
      <c r="I145" s="50">
        <v>-1628339830</v>
      </c>
    </row>
    <row r="146" spans="1:9" ht="23.1" customHeight="1">
      <c r="A146" s="6" t="s">
        <v>566</v>
      </c>
      <c r="B146" s="50">
        <v>0</v>
      </c>
      <c r="C146" s="50">
        <v>0</v>
      </c>
      <c r="D146" s="50">
        <v>0</v>
      </c>
      <c r="E146" s="50">
        <f t="shared" si="2"/>
        <v>0</v>
      </c>
      <c r="F146" s="50">
        <v>0</v>
      </c>
      <c r="G146" s="50">
        <v>103278483430</v>
      </c>
      <c r="H146" s="50">
        <v>-97149760891</v>
      </c>
      <c r="I146" s="50">
        <v>6128722539</v>
      </c>
    </row>
    <row r="147" spans="1:9" ht="23.1" customHeight="1">
      <c r="A147" s="6" t="s">
        <v>567</v>
      </c>
      <c r="B147" s="50">
        <v>0</v>
      </c>
      <c r="C147" s="50">
        <v>0</v>
      </c>
      <c r="D147" s="50">
        <v>0</v>
      </c>
      <c r="E147" s="50">
        <f t="shared" si="2"/>
        <v>0</v>
      </c>
      <c r="F147" s="50">
        <v>0</v>
      </c>
      <c r="G147" s="50">
        <v>-1427852399</v>
      </c>
      <c r="H147" s="50">
        <v>142448</v>
      </c>
      <c r="I147" s="50">
        <v>-1427709951</v>
      </c>
    </row>
    <row r="148" spans="1:9" ht="23.1" customHeight="1">
      <c r="A148" s="6" t="s">
        <v>474</v>
      </c>
      <c r="B148" s="50">
        <v>0</v>
      </c>
      <c r="C148" s="50">
        <v>0</v>
      </c>
      <c r="D148" s="50">
        <v>0</v>
      </c>
      <c r="E148" s="50">
        <f t="shared" si="2"/>
        <v>0</v>
      </c>
      <c r="F148" s="50">
        <v>0</v>
      </c>
      <c r="G148" s="50">
        <v>-849784946</v>
      </c>
      <c r="H148" s="50">
        <v>12217</v>
      </c>
      <c r="I148" s="50">
        <v>-849772729</v>
      </c>
    </row>
    <row r="149" spans="1:9" ht="23.1" customHeight="1">
      <c r="A149" s="6" t="s">
        <v>568</v>
      </c>
      <c r="B149" s="50">
        <v>0</v>
      </c>
      <c r="C149" s="50">
        <v>0</v>
      </c>
      <c r="D149" s="50">
        <v>0</v>
      </c>
      <c r="E149" s="50">
        <f t="shared" si="2"/>
        <v>0</v>
      </c>
      <c r="F149" s="50">
        <v>0</v>
      </c>
      <c r="G149" s="50">
        <v>21111563499</v>
      </c>
      <c r="H149" s="50">
        <v>5860739</v>
      </c>
      <c r="I149" s="50">
        <v>21117424238</v>
      </c>
    </row>
    <row r="150" spans="1:9" ht="23.1" customHeight="1">
      <c r="A150" s="6" t="s">
        <v>569</v>
      </c>
      <c r="B150" s="50">
        <v>0</v>
      </c>
      <c r="C150" s="50">
        <v>0</v>
      </c>
      <c r="D150" s="50">
        <v>0</v>
      </c>
      <c r="E150" s="50">
        <f t="shared" si="2"/>
        <v>0</v>
      </c>
      <c r="F150" s="50">
        <v>-90000</v>
      </c>
      <c r="G150" s="50">
        <v>71981460</v>
      </c>
      <c r="H150" s="50">
        <v>-71981460</v>
      </c>
      <c r="I150" s="50">
        <v>0</v>
      </c>
    </row>
    <row r="151" spans="1:9" ht="23.1" customHeight="1">
      <c r="A151" s="6" t="s">
        <v>570</v>
      </c>
      <c r="B151" s="50">
        <v>0</v>
      </c>
      <c r="C151" s="50">
        <v>0</v>
      </c>
      <c r="D151" s="50">
        <v>0</v>
      </c>
      <c r="E151" s="50">
        <f t="shared" si="2"/>
        <v>0</v>
      </c>
      <c r="F151" s="50">
        <v>3000000</v>
      </c>
      <c r="G151" s="50">
        <v>23543007938</v>
      </c>
      <c r="H151" s="50">
        <v>-25555899377</v>
      </c>
      <c r="I151" s="50">
        <v>-2012891439</v>
      </c>
    </row>
    <row r="152" spans="1:9" ht="23.1" customHeight="1">
      <c r="A152" s="6" t="s">
        <v>571</v>
      </c>
      <c r="B152" s="50">
        <v>2800000</v>
      </c>
      <c r="C152" s="50">
        <v>2637811800</v>
      </c>
      <c r="D152" s="50">
        <v>-2914028127</v>
      </c>
      <c r="E152" s="50">
        <f t="shared" si="2"/>
        <v>-276216327</v>
      </c>
      <c r="F152" s="50">
        <v>0</v>
      </c>
      <c r="G152" s="50">
        <v>3029710860</v>
      </c>
      <c r="H152" s="50">
        <v>-3305927187</v>
      </c>
      <c r="I152" s="50">
        <v>-276216327</v>
      </c>
    </row>
    <row r="153" spans="1:9" ht="23.1" customHeight="1">
      <c r="A153" s="6" t="s">
        <v>572</v>
      </c>
      <c r="B153" s="50">
        <v>-53000</v>
      </c>
      <c r="C153" s="50">
        <v>65833045</v>
      </c>
      <c r="D153" s="50">
        <v>-65833045</v>
      </c>
      <c r="E153" s="50">
        <f t="shared" si="2"/>
        <v>0</v>
      </c>
      <c r="F153" s="50">
        <v>-54000</v>
      </c>
      <c r="G153" s="50">
        <v>66282930</v>
      </c>
      <c r="H153" s="50">
        <v>-66282930</v>
      </c>
      <c r="I153" s="50">
        <v>0</v>
      </c>
    </row>
    <row r="154" spans="1:9" ht="23.1" customHeight="1">
      <c r="A154" s="6" t="s">
        <v>573</v>
      </c>
      <c r="B154" s="50">
        <v>608000</v>
      </c>
      <c r="C154" s="50">
        <v>1569519900</v>
      </c>
      <c r="D154" s="50">
        <v>-1301593498</v>
      </c>
      <c r="E154" s="50">
        <f t="shared" si="2"/>
        <v>267926402</v>
      </c>
      <c r="F154" s="50">
        <v>0</v>
      </c>
      <c r="G154" s="50">
        <v>1952141351</v>
      </c>
      <c r="H154" s="50">
        <v>-1684214949</v>
      </c>
      <c r="I154" s="50">
        <v>267926402</v>
      </c>
    </row>
    <row r="155" spans="1:9" ht="23.1" customHeight="1">
      <c r="A155" s="6" t="s">
        <v>574</v>
      </c>
      <c r="B155" s="50">
        <v>0</v>
      </c>
      <c r="C155" s="50">
        <v>0</v>
      </c>
      <c r="D155" s="50">
        <v>0</v>
      </c>
      <c r="E155" s="50">
        <f t="shared" si="2"/>
        <v>0</v>
      </c>
      <c r="F155" s="50">
        <v>419000</v>
      </c>
      <c r="G155" s="50">
        <v>-481974075</v>
      </c>
      <c r="H155" s="50">
        <v>137013000</v>
      </c>
      <c r="I155" s="50">
        <v>-344961075</v>
      </c>
    </row>
    <row r="156" spans="1:9" ht="23.1" customHeight="1">
      <c r="A156" s="6" t="s">
        <v>575</v>
      </c>
      <c r="B156" s="50">
        <v>0</v>
      </c>
      <c r="C156" s="50">
        <v>0</v>
      </c>
      <c r="D156" s="50">
        <v>0</v>
      </c>
      <c r="E156" s="50">
        <f t="shared" si="2"/>
        <v>0</v>
      </c>
      <c r="F156" s="50">
        <v>0</v>
      </c>
      <c r="G156" s="50">
        <v>981492420</v>
      </c>
      <c r="H156" s="50">
        <v>-862072740</v>
      </c>
      <c r="I156" s="50">
        <v>119419680</v>
      </c>
    </row>
    <row r="157" spans="1:9" ht="23.1" customHeight="1">
      <c r="A157" s="6" t="s">
        <v>576</v>
      </c>
      <c r="B157" s="50">
        <v>35000</v>
      </c>
      <c r="C157" s="50">
        <v>83538000</v>
      </c>
      <c r="D157" s="50">
        <v>-79258365</v>
      </c>
      <c r="E157" s="50">
        <f t="shared" si="2"/>
        <v>4279635</v>
      </c>
      <c r="F157" s="50">
        <v>0</v>
      </c>
      <c r="G157" s="50">
        <v>93335480</v>
      </c>
      <c r="H157" s="50">
        <v>-89055845</v>
      </c>
      <c r="I157" s="50">
        <v>4279635</v>
      </c>
    </row>
    <row r="158" spans="1:9" ht="23.1" customHeight="1">
      <c r="A158" s="6" t="s">
        <v>577</v>
      </c>
      <c r="B158" s="50">
        <v>0</v>
      </c>
      <c r="C158" s="50">
        <v>0</v>
      </c>
      <c r="D158" s="50">
        <v>0</v>
      </c>
      <c r="E158" s="50">
        <f t="shared" si="2"/>
        <v>0</v>
      </c>
      <c r="F158" s="50">
        <v>877000</v>
      </c>
      <c r="G158" s="50">
        <v>38133650979</v>
      </c>
      <c r="H158" s="50">
        <v>-42176708047</v>
      </c>
      <c r="I158" s="50">
        <v>-4043057068</v>
      </c>
    </row>
    <row r="159" spans="1:9" ht="23.1" customHeight="1">
      <c r="A159" s="6" t="s">
        <v>578</v>
      </c>
      <c r="B159" s="50">
        <v>0</v>
      </c>
      <c r="C159" s="50">
        <v>0</v>
      </c>
      <c r="D159" s="50">
        <v>0</v>
      </c>
      <c r="E159" s="50">
        <f t="shared" si="2"/>
        <v>0</v>
      </c>
      <c r="F159" s="50">
        <v>680000</v>
      </c>
      <c r="G159" s="50">
        <v>-3663585000</v>
      </c>
      <c r="H159" s="50">
        <v>4544982555</v>
      </c>
      <c r="I159" s="50">
        <v>881397555</v>
      </c>
    </row>
    <row r="160" spans="1:9" ht="23.1" customHeight="1">
      <c r="A160" s="6" t="s">
        <v>579</v>
      </c>
      <c r="B160" s="50">
        <v>0</v>
      </c>
      <c r="C160" s="50">
        <v>0</v>
      </c>
      <c r="D160" s="50">
        <v>0</v>
      </c>
      <c r="E160" s="50">
        <f t="shared" si="2"/>
        <v>0</v>
      </c>
      <c r="F160" s="50">
        <v>1005000</v>
      </c>
      <c r="G160" s="50">
        <v>1069044657</v>
      </c>
      <c r="H160" s="50">
        <v>-653607646</v>
      </c>
      <c r="I160" s="50">
        <v>415437011</v>
      </c>
    </row>
    <row r="161" spans="1:9" ht="23.1" customHeight="1">
      <c r="A161" s="6" t="s">
        <v>580</v>
      </c>
      <c r="B161" s="50">
        <v>0</v>
      </c>
      <c r="C161" s="50">
        <v>0</v>
      </c>
      <c r="D161" s="50">
        <v>0</v>
      </c>
      <c r="E161" s="50">
        <f t="shared" si="2"/>
        <v>0</v>
      </c>
      <c r="F161" s="50">
        <v>0</v>
      </c>
      <c r="G161" s="50">
        <v>14256420718</v>
      </c>
      <c r="H161" s="50">
        <v>-13876275958</v>
      </c>
      <c r="I161" s="50">
        <v>380144760</v>
      </c>
    </row>
    <row r="162" spans="1:9" ht="23.1" customHeight="1">
      <c r="A162" s="6" t="s">
        <v>581</v>
      </c>
      <c r="B162" s="50">
        <v>0</v>
      </c>
      <c r="C162" s="50">
        <v>0</v>
      </c>
      <c r="D162" s="50">
        <v>0</v>
      </c>
      <c r="E162" s="50">
        <f t="shared" si="2"/>
        <v>0</v>
      </c>
      <c r="F162" s="50">
        <v>0</v>
      </c>
      <c r="G162" s="50">
        <v>5457511443</v>
      </c>
      <c r="H162" s="50">
        <v>-4062649308</v>
      </c>
      <c r="I162" s="50">
        <v>1394862135</v>
      </c>
    </row>
    <row r="163" spans="1:9" ht="23.1" customHeight="1">
      <c r="A163" s="6" t="s">
        <v>475</v>
      </c>
      <c r="B163" s="50">
        <v>0</v>
      </c>
      <c r="C163" s="50">
        <v>0</v>
      </c>
      <c r="D163" s="50">
        <v>0</v>
      </c>
      <c r="E163" s="50">
        <f t="shared" si="2"/>
        <v>0</v>
      </c>
      <c r="F163" s="50">
        <v>1</v>
      </c>
      <c r="G163" s="50">
        <v>4691950</v>
      </c>
      <c r="H163" s="50">
        <v>-4669396</v>
      </c>
      <c r="I163" s="50">
        <v>22554</v>
      </c>
    </row>
    <row r="164" spans="1:9" ht="23.1" customHeight="1">
      <c r="A164" s="6" t="s">
        <v>476</v>
      </c>
      <c r="B164" s="50">
        <v>0</v>
      </c>
      <c r="C164" s="50">
        <v>0</v>
      </c>
      <c r="D164" s="50">
        <v>0</v>
      </c>
      <c r="E164" s="50">
        <f t="shared" si="2"/>
        <v>0</v>
      </c>
      <c r="F164" s="50">
        <v>4004000</v>
      </c>
      <c r="G164" s="50">
        <v>37943227103</v>
      </c>
      <c r="H164" s="50">
        <v>-20229186718</v>
      </c>
      <c r="I164" s="50">
        <v>17714040385</v>
      </c>
    </row>
    <row r="165" spans="1:9" ht="23.1" customHeight="1">
      <c r="A165" s="6" t="s">
        <v>582</v>
      </c>
      <c r="B165" s="50">
        <v>14068000</v>
      </c>
      <c r="C165" s="50">
        <v>69843735000</v>
      </c>
      <c r="D165" s="50">
        <v>-60969699428</v>
      </c>
      <c r="E165" s="50">
        <f t="shared" si="2"/>
        <v>8874035572</v>
      </c>
      <c r="F165" s="50">
        <v>0</v>
      </c>
      <c r="G165" s="50">
        <v>78394490629</v>
      </c>
      <c r="H165" s="50">
        <v>-69520455057</v>
      </c>
      <c r="I165" s="50">
        <v>8874035572</v>
      </c>
    </row>
    <row r="166" spans="1:9" ht="23.1" customHeight="1">
      <c r="A166" s="6" t="s">
        <v>583</v>
      </c>
      <c r="B166" s="50">
        <v>0</v>
      </c>
      <c r="C166" s="50">
        <v>0</v>
      </c>
      <c r="D166" s="50">
        <v>0</v>
      </c>
      <c r="E166" s="50">
        <f t="shared" si="2"/>
        <v>0</v>
      </c>
      <c r="F166" s="50">
        <v>0</v>
      </c>
      <c r="G166" s="50">
        <v>30900172056</v>
      </c>
      <c r="H166" s="50">
        <v>-31665334700</v>
      </c>
      <c r="I166" s="50">
        <v>-765162644</v>
      </c>
    </row>
    <row r="167" spans="1:9" ht="23.1" customHeight="1">
      <c r="A167" s="6" t="s">
        <v>584</v>
      </c>
      <c r="B167" s="50">
        <v>0</v>
      </c>
      <c r="C167" s="50">
        <v>0</v>
      </c>
      <c r="D167" s="50">
        <v>0</v>
      </c>
      <c r="E167" s="50">
        <f t="shared" si="2"/>
        <v>0</v>
      </c>
      <c r="F167" s="50">
        <v>0</v>
      </c>
      <c r="G167" s="50">
        <v>480148770120</v>
      </c>
      <c r="H167" s="50">
        <v>-384736368822</v>
      </c>
      <c r="I167" s="50">
        <v>95412401298</v>
      </c>
    </row>
    <row r="168" spans="1:9" ht="23.1" customHeight="1">
      <c r="A168" s="6" t="s">
        <v>585</v>
      </c>
      <c r="B168" s="50">
        <v>0</v>
      </c>
      <c r="C168" s="50">
        <v>0</v>
      </c>
      <c r="D168" s="50">
        <v>0</v>
      </c>
      <c r="E168" s="50">
        <f t="shared" si="2"/>
        <v>0</v>
      </c>
      <c r="F168" s="50">
        <v>0</v>
      </c>
      <c r="G168" s="50">
        <v>9818178793</v>
      </c>
      <c r="H168" s="50">
        <v>-8942227283</v>
      </c>
      <c r="I168" s="50">
        <v>875951510</v>
      </c>
    </row>
    <row r="169" spans="1:9" ht="23.1" customHeight="1">
      <c r="A169" s="6" t="s">
        <v>586</v>
      </c>
      <c r="B169" s="50">
        <v>5470000</v>
      </c>
      <c r="C169" s="50">
        <v>16179520500</v>
      </c>
      <c r="D169" s="50">
        <v>-10913263673</v>
      </c>
      <c r="E169" s="50">
        <f t="shared" si="2"/>
        <v>5266256827</v>
      </c>
      <c r="F169" s="50">
        <v>0</v>
      </c>
      <c r="G169" s="50">
        <v>22322371083</v>
      </c>
      <c r="H169" s="50">
        <v>-15033672269</v>
      </c>
      <c r="I169" s="50">
        <v>7288698814</v>
      </c>
    </row>
    <row r="170" spans="1:9" ht="23.1" customHeight="1">
      <c r="A170" s="6" t="s">
        <v>587</v>
      </c>
      <c r="B170" s="50">
        <v>0</v>
      </c>
      <c r="C170" s="50">
        <v>0</v>
      </c>
      <c r="D170" s="50">
        <v>0</v>
      </c>
      <c r="E170" s="50">
        <f t="shared" si="2"/>
        <v>0</v>
      </c>
      <c r="F170" s="50">
        <v>0</v>
      </c>
      <c r="G170" s="50">
        <v>22380623094</v>
      </c>
      <c r="H170" s="50">
        <v>-19942675596</v>
      </c>
      <c r="I170" s="50">
        <v>2437947498</v>
      </c>
    </row>
    <row r="171" spans="1:9" ht="23.1" customHeight="1">
      <c r="A171" s="6" t="s">
        <v>588</v>
      </c>
      <c r="B171" s="50">
        <v>0</v>
      </c>
      <c r="C171" s="50">
        <v>0</v>
      </c>
      <c r="D171" s="50">
        <v>0</v>
      </c>
      <c r="E171" s="50">
        <f t="shared" si="2"/>
        <v>0</v>
      </c>
      <c r="F171" s="50">
        <v>1060000</v>
      </c>
      <c r="G171" s="50">
        <v>360938001</v>
      </c>
      <c r="H171" s="50">
        <v>-984443941</v>
      </c>
      <c r="I171" s="50">
        <v>-623505940</v>
      </c>
    </row>
    <row r="172" spans="1:9" ht="23.1" customHeight="1">
      <c r="A172" s="6" t="s">
        <v>589</v>
      </c>
      <c r="B172" s="50">
        <v>0</v>
      </c>
      <c r="C172" s="50">
        <v>0</v>
      </c>
      <c r="D172" s="50">
        <v>0</v>
      </c>
      <c r="E172" s="50">
        <f t="shared" si="2"/>
        <v>0</v>
      </c>
      <c r="F172" s="50">
        <v>0</v>
      </c>
      <c r="G172" s="50">
        <v>6485907228</v>
      </c>
      <c r="H172" s="50">
        <v>2585919</v>
      </c>
      <c r="I172" s="50">
        <v>6488493147</v>
      </c>
    </row>
    <row r="173" spans="1:9" ht="23.1" customHeight="1">
      <c r="A173" s="6" t="s">
        <v>590</v>
      </c>
      <c r="B173" s="50">
        <v>0</v>
      </c>
      <c r="C173" s="50">
        <v>0</v>
      </c>
      <c r="D173" s="50">
        <v>0</v>
      </c>
      <c r="E173" s="50">
        <f t="shared" si="2"/>
        <v>0</v>
      </c>
      <c r="F173" s="50">
        <v>10000000</v>
      </c>
      <c r="G173" s="50">
        <v>5277205159</v>
      </c>
      <c r="H173" s="50">
        <v>-10938226448</v>
      </c>
      <c r="I173" s="50">
        <v>-5661021289</v>
      </c>
    </row>
    <row r="174" spans="1:9" ht="23.1" customHeight="1">
      <c r="A174" s="6" t="s">
        <v>591</v>
      </c>
      <c r="B174" s="50">
        <v>0</v>
      </c>
      <c r="C174" s="50">
        <v>0</v>
      </c>
      <c r="D174" s="50">
        <v>0</v>
      </c>
      <c r="E174" s="50">
        <f t="shared" si="2"/>
        <v>0</v>
      </c>
      <c r="F174" s="50">
        <v>0</v>
      </c>
      <c r="G174" s="50">
        <v>11409019755</v>
      </c>
      <c r="H174" s="50">
        <v>-8180809204</v>
      </c>
      <c r="I174" s="50">
        <v>3228210551</v>
      </c>
    </row>
    <row r="175" spans="1:9" ht="23.1" customHeight="1">
      <c r="A175" s="6" t="s">
        <v>592</v>
      </c>
      <c r="B175" s="50">
        <v>0</v>
      </c>
      <c r="C175" s="50">
        <v>0</v>
      </c>
      <c r="D175" s="50">
        <v>0</v>
      </c>
      <c r="E175" s="50">
        <f t="shared" si="2"/>
        <v>0</v>
      </c>
      <c r="F175" s="50">
        <v>0</v>
      </c>
      <c r="G175" s="50">
        <v>257885541</v>
      </c>
      <c r="H175" s="50">
        <v>-206765677</v>
      </c>
      <c r="I175" s="50">
        <v>51119864</v>
      </c>
    </row>
    <row r="176" spans="1:9" ht="23.1" customHeight="1">
      <c r="A176" s="6" t="s">
        <v>593</v>
      </c>
      <c r="B176" s="50">
        <v>0</v>
      </c>
      <c r="C176" s="50">
        <v>0</v>
      </c>
      <c r="D176" s="50">
        <v>0</v>
      </c>
      <c r="E176" s="50">
        <f t="shared" si="2"/>
        <v>0</v>
      </c>
      <c r="F176" s="50">
        <v>0</v>
      </c>
      <c r="G176" s="50">
        <v>67534562094</v>
      </c>
      <c r="H176" s="50">
        <v>-42341100767</v>
      </c>
      <c r="I176" s="50">
        <v>25193461327</v>
      </c>
    </row>
    <row r="177" spans="1:9" ht="23.1" customHeight="1">
      <c r="A177" s="6" t="s">
        <v>594</v>
      </c>
      <c r="B177" s="50">
        <v>0</v>
      </c>
      <c r="C177" s="50">
        <v>0</v>
      </c>
      <c r="D177" s="50">
        <v>0</v>
      </c>
      <c r="E177" s="50">
        <f t="shared" si="2"/>
        <v>0</v>
      </c>
      <c r="F177" s="50">
        <v>13970698</v>
      </c>
      <c r="G177" s="50">
        <v>9686009933</v>
      </c>
      <c r="H177" s="50">
        <v>-9597328100</v>
      </c>
      <c r="I177" s="50">
        <v>88681833</v>
      </c>
    </row>
    <row r="178" spans="1:9" ht="23.1" customHeight="1">
      <c r="A178" s="6" t="s">
        <v>595</v>
      </c>
      <c r="B178" s="50">
        <v>0</v>
      </c>
      <c r="C178" s="50">
        <v>0</v>
      </c>
      <c r="D178" s="50">
        <v>0</v>
      </c>
      <c r="E178" s="50">
        <f t="shared" si="2"/>
        <v>0</v>
      </c>
      <c r="F178" s="50">
        <v>205000</v>
      </c>
      <c r="G178" s="50">
        <v>326196000</v>
      </c>
      <c r="H178" s="50">
        <v>-316191862</v>
      </c>
      <c r="I178" s="50">
        <v>10004138</v>
      </c>
    </row>
    <row r="179" spans="1:9" ht="23.1" customHeight="1">
      <c r="A179" s="6" t="s">
        <v>596</v>
      </c>
      <c r="B179" s="50">
        <v>0</v>
      </c>
      <c r="C179" s="50">
        <v>0</v>
      </c>
      <c r="D179" s="50">
        <v>0</v>
      </c>
      <c r="E179" s="50">
        <f t="shared" si="2"/>
        <v>0</v>
      </c>
      <c r="F179" s="50">
        <v>3000</v>
      </c>
      <c r="G179" s="50">
        <v>5071950</v>
      </c>
      <c r="H179" s="50">
        <v>-4838696</v>
      </c>
      <c r="I179" s="50">
        <v>233254</v>
      </c>
    </row>
    <row r="180" spans="1:9" ht="23.1" customHeight="1">
      <c r="A180" s="6" t="s">
        <v>597</v>
      </c>
      <c r="B180" s="50">
        <v>0</v>
      </c>
      <c r="C180" s="50">
        <v>0</v>
      </c>
      <c r="D180" s="50">
        <v>0</v>
      </c>
      <c r="E180" s="50">
        <f t="shared" si="2"/>
        <v>0</v>
      </c>
      <c r="F180" s="50">
        <v>0</v>
      </c>
      <c r="G180" s="50">
        <v>2118453300</v>
      </c>
      <c r="H180" s="50">
        <v>-4266790</v>
      </c>
      <c r="I180" s="50">
        <v>2114186510</v>
      </c>
    </row>
    <row r="181" spans="1:9" ht="23.1" customHeight="1">
      <c r="A181" s="6" t="s">
        <v>598</v>
      </c>
      <c r="B181" s="50">
        <v>15708000</v>
      </c>
      <c r="C181" s="50">
        <v>65383783188</v>
      </c>
      <c r="D181" s="50">
        <v>-54866777729</v>
      </c>
      <c r="E181" s="50">
        <f t="shared" si="2"/>
        <v>10517005459</v>
      </c>
      <c r="F181" s="50">
        <v>0</v>
      </c>
      <c r="G181" s="50">
        <v>68793372024</v>
      </c>
      <c r="H181" s="50">
        <v>-58276366565</v>
      </c>
      <c r="I181" s="50">
        <v>10517005459</v>
      </c>
    </row>
    <row r="182" spans="1:9" ht="23.1" customHeight="1">
      <c r="A182" s="6" t="s">
        <v>599</v>
      </c>
      <c r="B182" s="50">
        <v>0</v>
      </c>
      <c r="C182" s="50">
        <v>0</v>
      </c>
      <c r="D182" s="50">
        <v>0</v>
      </c>
      <c r="E182" s="50">
        <f t="shared" si="2"/>
        <v>0</v>
      </c>
      <c r="F182" s="50">
        <v>0</v>
      </c>
      <c r="G182" s="50">
        <v>50153581791</v>
      </c>
      <c r="H182" s="50">
        <v>-37820300759</v>
      </c>
      <c r="I182" s="50">
        <v>12333281032</v>
      </c>
    </row>
    <row r="183" spans="1:9" ht="23.1" customHeight="1">
      <c r="A183" s="6" t="s">
        <v>600</v>
      </c>
      <c r="B183" s="50">
        <v>0</v>
      </c>
      <c r="C183" s="50">
        <v>0</v>
      </c>
      <c r="D183" s="50">
        <v>0</v>
      </c>
      <c r="E183" s="50">
        <f t="shared" si="2"/>
        <v>0</v>
      </c>
      <c r="F183" s="50">
        <v>0</v>
      </c>
      <c r="G183" s="50">
        <v>1519197217</v>
      </c>
      <c r="H183" s="50">
        <v>405546</v>
      </c>
      <c r="I183" s="50">
        <v>1519602763</v>
      </c>
    </row>
    <row r="184" spans="1:9" ht="23.1" customHeight="1">
      <c r="A184" s="6" t="s">
        <v>601</v>
      </c>
      <c r="B184" s="50">
        <v>0</v>
      </c>
      <c r="C184" s="50">
        <v>0</v>
      </c>
      <c r="D184" s="50">
        <v>0</v>
      </c>
      <c r="E184" s="50">
        <f t="shared" si="2"/>
        <v>0</v>
      </c>
      <c r="F184" s="50">
        <v>0</v>
      </c>
      <c r="G184" s="50">
        <v>3298254855</v>
      </c>
      <c r="H184" s="50">
        <v>876321</v>
      </c>
      <c r="I184" s="50">
        <v>3299131176</v>
      </c>
    </row>
    <row r="185" spans="1:9" ht="23.1" customHeight="1">
      <c r="A185" s="6" t="s">
        <v>477</v>
      </c>
      <c r="B185" s="50">
        <v>0</v>
      </c>
      <c r="C185" s="50">
        <v>0</v>
      </c>
      <c r="D185" s="50">
        <v>0</v>
      </c>
      <c r="E185" s="50">
        <f t="shared" si="2"/>
        <v>0</v>
      </c>
      <c r="F185" s="50">
        <v>2000000</v>
      </c>
      <c r="G185" s="50">
        <v>-10461927125</v>
      </c>
      <c r="H185" s="50">
        <v>-3198358438</v>
      </c>
      <c r="I185" s="50">
        <v>-13660285563</v>
      </c>
    </row>
    <row r="186" spans="1:9" ht="23.1" customHeight="1">
      <c r="A186" s="6" t="s">
        <v>478</v>
      </c>
      <c r="B186" s="50">
        <v>0</v>
      </c>
      <c r="C186" s="50">
        <v>0</v>
      </c>
      <c r="D186" s="50">
        <v>0</v>
      </c>
      <c r="E186" s="50">
        <f t="shared" si="2"/>
        <v>0</v>
      </c>
      <c r="F186" s="50">
        <v>0</v>
      </c>
      <c r="G186" s="50">
        <v>-10722848433</v>
      </c>
      <c r="H186" s="50">
        <v>693447</v>
      </c>
      <c r="I186" s="50">
        <v>-10722154986</v>
      </c>
    </row>
    <row r="187" spans="1:9" ht="23.1" customHeight="1">
      <c r="A187" s="6" t="s">
        <v>602</v>
      </c>
      <c r="B187" s="50">
        <v>0</v>
      </c>
      <c r="C187" s="50">
        <v>0</v>
      </c>
      <c r="D187" s="50">
        <v>0</v>
      </c>
      <c r="E187" s="50">
        <f t="shared" si="2"/>
        <v>0</v>
      </c>
      <c r="F187" s="50">
        <v>0</v>
      </c>
      <c r="G187" s="50">
        <v>44573716424</v>
      </c>
      <c r="H187" s="50">
        <v>6749201</v>
      </c>
      <c r="I187" s="50">
        <v>44580465625</v>
      </c>
    </row>
    <row r="188" spans="1:9" ht="23.1" customHeight="1">
      <c r="A188" s="6" t="s">
        <v>603</v>
      </c>
      <c r="B188" s="50">
        <v>0</v>
      </c>
      <c r="C188" s="50">
        <v>0</v>
      </c>
      <c r="D188" s="50">
        <v>0</v>
      </c>
      <c r="E188" s="50">
        <f t="shared" si="2"/>
        <v>0</v>
      </c>
      <c r="F188" s="50">
        <v>-20000</v>
      </c>
      <c r="G188" s="50">
        <v>9797477</v>
      </c>
      <c r="H188" s="50">
        <v>-9797477</v>
      </c>
      <c r="I188" s="50">
        <v>0</v>
      </c>
    </row>
    <row r="189" spans="1:9" ht="23.1" customHeight="1">
      <c r="A189" s="6" t="s">
        <v>604</v>
      </c>
      <c r="B189" s="50">
        <v>0</v>
      </c>
      <c r="C189" s="50">
        <v>0</v>
      </c>
      <c r="D189" s="50">
        <v>0</v>
      </c>
      <c r="E189" s="50">
        <f t="shared" si="2"/>
        <v>0</v>
      </c>
      <c r="F189" s="50">
        <v>0</v>
      </c>
      <c r="G189" s="50">
        <v>239915028</v>
      </c>
      <c r="H189" s="50">
        <v>73386</v>
      </c>
      <c r="I189" s="50">
        <v>239988414</v>
      </c>
    </row>
    <row r="190" spans="1:9" ht="23.1" customHeight="1">
      <c r="A190" s="6" t="s">
        <v>605</v>
      </c>
      <c r="B190" s="50">
        <v>0</v>
      </c>
      <c r="C190" s="50">
        <v>0</v>
      </c>
      <c r="D190" s="50">
        <v>0</v>
      </c>
      <c r="E190" s="50">
        <f t="shared" si="2"/>
        <v>0</v>
      </c>
      <c r="F190" s="50">
        <v>5002000</v>
      </c>
      <c r="G190" s="50">
        <v>4998735</v>
      </c>
      <c r="H190" s="50">
        <v>-190674761</v>
      </c>
      <c r="I190" s="50">
        <v>-185676026</v>
      </c>
    </row>
    <row r="191" spans="1:9" ht="23.1" customHeight="1">
      <c r="A191" s="6" t="s">
        <v>606</v>
      </c>
      <c r="B191" s="50">
        <v>0</v>
      </c>
      <c r="C191" s="50">
        <v>0</v>
      </c>
      <c r="D191" s="50">
        <v>0</v>
      </c>
      <c r="E191" s="50">
        <f t="shared" si="2"/>
        <v>0</v>
      </c>
      <c r="F191" s="50">
        <v>0</v>
      </c>
      <c r="G191" s="50">
        <v>1583365365</v>
      </c>
      <c r="H191" s="50">
        <v>-1791362419</v>
      </c>
      <c r="I191" s="50">
        <v>-207997054</v>
      </c>
    </row>
    <row r="192" spans="1:9" ht="23.1" customHeight="1">
      <c r="A192" s="6" t="s">
        <v>607</v>
      </c>
      <c r="B192" s="50">
        <v>0</v>
      </c>
      <c r="C192" s="50">
        <v>0</v>
      </c>
      <c r="D192" s="50">
        <v>0</v>
      </c>
      <c r="E192" s="50">
        <f t="shared" si="2"/>
        <v>0</v>
      </c>
      <c r="F192" s="50">
        <v>0</v>
      </c>
      <c r="G192" s="50">
        <v>14399760589</v>
      </c>
      <c r="H192" s="50">
        <v>4374349</v>
      </c>
      <c r="I192" s="50">
        <v>14404134938</v>
      </c>
    </row>
    <row r="193" spans="1:9" ht="23.1" customHeight="1">
      <c r="A193" s="6" t="s">
        <v>608</v>
      </c>
      <c r="B193" s="50">
        <v>0</v>
      </c>
      <c r="C193" s="50">
        <v>0</v>
      </c>
      <c r="D193" s="50">
        <v>0</v>
      </c>
      <c r="E193" s="50">
        <f t="shared" si="2"/>
        <v>0</v>
      </c>
      <c r="F193" s="50">
        <v>5340000</v>
      </c>
      <c r="G193" s="50">
        <v>3391975247</v>
      </c>
      <c r="H193" s="50">
        <v>-4816386747</v>
      </c>
      <c r="I193" s="50">
        <v>-1424411500</v>
      </c>
    </row>
    <row r="194" spans="1:9" ht="23.1" customHeight="1">
      <c r="A194" s="6" t="s">
        <v>609</v>
      </c>
      <c r="B194" s="50">
        <v>-9000000</v>
      </c>
      <c r="C194" s="50">
        <v>3574332434</v>
      </c>
      <c r="D194" s="50">
        <v>-3574332434</v>
      </c>
      <c r="E194" s="50">
        <f t="shared" si="2"/>
        <v>0</v>
      </c>
      <c r="F194" s="50">
        <v>-40709000</v>
      </c>
      <c r="G194" s="50">
        <v>12858668343</v>
      </c>
      <c r="H194" s="50">
        <v>-12858668343</v>
      </c>
      <c r="I194" s="50">
        <v>0</v>
      </c>
    </row>
    <row r="195" spans="1:9" ht="23.1" customHeight="1">
      <c r="A195" s="6" t="s">
        <v>610</v>
      </c>
      <c r="B195" s="50">
        <v>0</v>
      </c>
      <c r="C195" s="50">
        <v>0</v>
      </c>
      <c r="D195" s="50">
        <v>0</v>
      </c>
      <c r="E195" s="50">
        <f t="shared" si="2"/>
        <v>0</v>
      </c>
      <c r="F195" s="50">
        <v>7400000</v>
      </c>
      <c r="G195" s="50">
        <v>7398133</v>
      </c>
      <c r="H195" s="50">
        <v>-584948687</v>
      </c>
      <c r="I195" s="50">
        <v>-577550554</v>
      </c>
    </row>
    <row r="196" spans="1:9" ht="23.1" customHeight="1">
      <c r="A196" s="6" t="s">
        <v>611</v>
      </c>
      <c r="B196" s="50">
        <v>0</v>
      </c>
      <c r="C196" s="50">
        <v>0</v>
      </c>
      <c r="D196" s="50">
        <v>0</v>
      </c>
      <c r="E196" s="50">
        <f t="shared" si="2"/>
        <v>0</v>
      </c>
      <c r="F196" s="50">
        <v>0</v>
      </c>
      <c r="G196" s="50">
        <v>3998970</v>
      </c>
      <c r="H196" s="50">
        <v>1030</v>
      </c>
      <c r="I196" s="50">
        <v>4000000</v>
      </c>
    </row>
    <row r="197" spans="1:9" ht="23.1" customHeight="1">
      <c r="A197" s="6" t="s">
        <v>612</v>
      </c>
      <c r="B197" s="50">
        <v>0</v>
      </c>
      <c r="C197" s="50">
        <v>0</v>
      </c>
      <c r="D197" s="50">
        <v>0</v>
      </c>
      <c r="E197" s="50">
        <f t="shared" si="2"/>
        <v>0</v>
      </c>
      <c r="F197" s="50">
        <v>0</v>
      </c>
      <c r="G197" s="50">
        <v>-1051583</v>
      </c>
      <c r="H197" s="50">
        <v>1652</v>
      </c>
      <c r="I197" s="50">
        <v>-1049931</v>
      </c>
    </row>
    <row r="198" spans="1:9" ht="23.1" customHeight="1">
      <c r="A198" s="6" t="s">
        <v>613</v>
      </c>
      <c r="B198" s="50">
        <v>0</v>
      </c>
      <c r="C198" s="50">
        <v>0</v>
      </c>
      <c r="D198" s="50">
        <v>0</v>
      </c>
      <c r="E198" s="50">
        <f t="shared" si="2"/>
        <v>0</v>
      </c>
      <c r="F198" s="50">
        <v>0</v>
      </c>
      <c r="G198" s="50">
        <v>352862601</v>
      </c>
      <c r="H198" s="50">
        <v>202169</v>
      </c>
      <c r="I198" s="50">
        <v>353064770</v>
      </c>
    </row>
    <row r="199" spans="1:9" ht="23.1" customHeight="1">
      <c r="A199" s="6" t="s">
        <v>614</v>
      </c>
      <c r="B199" s="50">
        <v>0</v>
      </c>
      <c r="C199" s="50">
        <v>0</v>
      </c>
      <c r="D199" s="50">
        <v>0</v>
      </c>
      <c r="E199" s="50">
        <f t="shared" si="2"/>
        <v>0</v>
      </c>
      <c r="F199" s="50">
        <v>24130000</v>
      </c>
      <c r="G199" s="50">
        <v>-12393377314</v>
      </c>
      <c r="H199" s="50">
        <v>3765380906</v>
      </c>
      <c r="I199" s="50">
        <v>-8627996408</v>
      </c>
    </row>
    <row r="200" spans="1:9" ht="23.1" customHeight="1">
      <c r="A200" s="6" t="s">
        <v>615</v>
      </c>
      <c r="B200" s="50">
        <v>0</v>
      </c>
      <c r="C200" s="50">
        <v>0</v>
      </c>
      <c r="D200" s="50">
        <v>0</v>
      </c>
      <c r="E200" s="50">
        <f t="shared" ref="E200:E263" si="3">C200+D200</f>
        <v>0</v>
      </c>
      <c r="F200" s="50">
        <v>0</v>
      </c>
      <c r="G200" s="50">
        <v>37684554219</v>
      </c>
      <c r="H200" s="50">
        <v>-34371947378</v>
      </c>
      <c r="I200" s="50">
        <v>3312606841</v>
      </c>
    </row>
    <row r="201" spans="1:9" ht="23.1" customHeight="1">
      <c r="A201" s="6" t="s">
        <v>616</v>
      </c>
      <c r="B201" s="50">
        <v>0</v>
      </c>
      <c r="C201" s="50">
        <v>0</v>
      </c>
      <c r="D201" s="50">
        <v>0</v>
      </c>
      <c r="E201" s="50">
        <f t="shared" si="3"/>
        <v>0</v>
      </c>
      <c r="F201" s="50">
        <v>4636000</v>
      </c>
      <c r="G201" s="50">
        <v>15221916358</v>
      </c>
      <c r="H201" s="50">
        <v>-2675521117</v>
      </c>
      <c r="I201" s="50">
        <v>12546395241</v>
      </c>
    </row>
    <row r="202" spans="1:9" ht="23.1" customHeight="1">
      <c r="A202" s="6" t="s">
        <v>617</v>
      </c>
      <c r="B202" s="50">
        <v>0</v>
      </c>
      <c r="C202" s="50">
        <v>0</v>
      </c>
      <c r="D202" s="50">
        <v>0</v>
      </c>
      <c r="E202" s="50">
        <f t="shared" si="3"/>
        <v>0</v>
      </c>
      <c r="F202" s="50">
        <v>0</v>
      </c>
      <c r="G202" s="50">
        <v>9258287</v>
      </c>
      <c r="H202" s="50">
        <v>-6078291</v>
      </c>
      <c r="I202" s="50">
        <v>3179996</v>
      </c>
    </row>
    <row r="203" spans="1:9" ht="23.1" customHeight="1">
      <c r="A203" s="6" t="s">
        <v>618</v>
      </c>
      <c r="B203" s="50">
        <v>0</v>
      </c>
      <c r="C203" s="50">
        <v>0</v>
      </c>
      <c r="D203" s="50">
        <v>0</v>
      </c>
      <c r="E203" s="50">
        <f t="shared" si="3"/>
        <v>0</v>
      </c>
      <c r="F203" s="50">
        <v>369000</v>
      </c>
      <c r="G203" s="50">
        <v>-408673500</v>
      </c>
      <c r="H203" s="50">
        <v>427575443</v>
      </c>
      <c r="I203" s="50">
        <v>18901943</v>
      </c>
    </row>
    <row r="204" spans="1:9" ht="23.1" customHeight="1">
      <c r="A204" s="6" t="s">
        <v>619</v>
      </c>
      <c r="B204" s="50">
        <v>7156000</v>
      </c>
      <c r="C204" s="50">
        <v>8153259075</v>
      </c>
      <c r="D204" s="50">
        <v>-6825315436</v>
      </c>
      <c r="E204" s="50">
        <f t="shared" si="3"/>
        <v>1327943639</v>
      </c>
      <c r="F204" s="50">
        <v>0</v>
      </c>
      <c r="G204" s="50">
        <v>9761189951</v>
      </c>
      <c r="H204" s="50">
        <v>-8433246312</v>
      </c>
      <c r="I204" s="50">
        <v>1327943639</v>
      </c>
    </row>
    <row r="205" spans="1:9" ht="23.1" customHeight="1">
      <c r="A205" s="6" t="s">
        <v>620</v>
      </c>
      <c r="B205" s="50">
        <v>-32201000</v>
      </c>
      <c r="C205" s="50">
        <v>7695665000</v>
      </c>
      <c r="D205" s="50">
        <v>-7695665000</v>
      </c>
      <c r="E205" s="50">
        <f t="shared" si="3"/>
        <v>0</v>
      </c>
      <c r="F205" s="50">
        <v>-39461000</v>
      </c>
      <c r="G205" s="50">
        <v>9674875244</v>
      </c>
      <c r="H205" s="50">
        <v>-9674875244</v>
      </c>
      <c r="I205" s="50">
        <v>0</v>
      </c>
    </row>
    <row r="206" spans="1:9" ht="23.1" customHeight="1">
      <c r="A206" s="6" t="s">
        <v>621</v>
      </c>
      <c r="B206" s="50">
        <v>24890000</v>
      </c>
      <c r="C206" s="50">
        <v>30875495625</v>
      </c>
      <c r="D206" s="50">
        <v>-24868870817</v>
      </c>
      <c r="E206" s="50">
        <f t="shared" si="3"/>
        <v>6006624808</v>
      </c>
      <c r="F206" s="50">
        <v>0</v>
      </c>
      <c r="G206" s="50">
        <v>35374163049</v>
      </c>
      <c r="H206" s="50">
        <v>-29367538241</v>
      </c>
      <c r="I206" s="50">
        <v>6006624808</v>
      </c>
    </row>
    <row r="207" spans="1:9" ht="23.1" customHeight="1">
      <c r="A207" s="6" t="s">
        <v>622</v>
      </c>
      <c r="B207" s="50">
        <v>0</v>
      </c>
      <c r="C207" s="50">
        <v>0</v>
      </c>
      <c r="D207" s="50">
        <v>0</v>
      </c>
      <c r="E207" s="50">
        <f t="shared" si="3"/>
        <v>0</v>
      </c>
      <c r="F207" s="50">
        <v>0</v>
      </c>
      <c r="G207" s="50">
        <v>24214262893</v>
      </c>
      <c r="H207" s="50">
        <v>-15679552128</v>
      </c>
      <c r="I207" s="50">
        <v>8534710765</v>
      </c>
    </row>
    <row r="208" spans="1:9" ht="23.1" customHeight="1">
      <c r="A208" s="6" t="s">
        <v>623</v>
      </c>
      <c r="B208" s="50">
        <v>0</v>
      </c>
      <c r="C208" s="50">
        <v>0</v>
      </c>
      <c r="D208" s="50">
        <v>0</v>
      </c>
      <c r="E208" s="50">
        <f t="shared" si="3"/>
        <v>0</v>
      </c>
      <c r="F208" s="50">
        <v>0</v>
      </c>
      <c r="G208" s="50">
        <v>684880844</v>
      </c>
      <c r="H208" s="50">
        <v>11571214</v>
      </c>
      <c r="I208" s="50">
        <v>696452058</v>
      </c>
    </row>
    <row r="209" spans="1:9" ht="23.1" customHeight="1">
      <c r="A209" s="6" t="s">
        <v>624</v>
      </c>
      <c r="B209" s="50">
        <v>0</v>
      </c>
      <c r="C209" s="50">
        <v>0</v>
      </c>
      <c r="D209" s="50">
        <v>0</v>
      </c>
      <c r="E209" s="50">
        <f t="shared" si="3"/>
        <v>0</v>
      </c>
      <c r="F209" s="50">
        <v>1000000</v>
      </c>
      <c r="G209" s="50">
        <v>3199176000</v>
      </c>
      <c r="H209" s="50">
        <v>-300253498</v>
      </c>
      <c r="I209" s="50">
        <v>2898922502</v>
      </c>
    </row>
    <row r="210" spans="1:9" ht="23.1" customHeight="1">
      <c r="A210" s="6" t="s">
        <v>625</v>
      </c>
      <c r="B210" s="50">
        <v>0</v>
      </c>
      <c r="C210" s="50">
        <v>0</v>
      </c>
      <c r="D210" s="50">
        <v>0</v>
      </c>
      <c r="E210" s="50">
        <f t="shared" si="3"/>
        <v>0</v>
      </c>
      <c r="F210" s="50">
        <v>0</v>
      </c>
      <c r="G210" s="50">
        <v>4160053</v>
      </c>
      <c r="H210" s="50">
        <v>-4137747</v>
      </c>
      <c r="I210" s="50">
        <v>22306</v>
      </c>
    </row>
    <row r="211" spans="1:9" ht="23.1" customHeight="1">
      <c r="A211" s="6" t="s">
        <v>626</v>
      </c>
      <c r="B211" s="50">
        <v>-533000</v>
      </c>
      <c r="C211" s="50">
        <v>173180398</v>
      </c>
      <c r="D211" s="50">
        <v>-173180398</v>
      </c>
      <c r="E211" s="50">
        <f t="shared" si="3"/>
        <v>0</v>
      </c>
      <c r="F211" s="50">
        <v>-932000</v>
      </c>
      <c r="G211" s="50">
        <v>294849061</v>
      </c>
      <c r="H211" s="50">
        <v>-294849061</v>
      </c>
      <c r="I211" s="50">
        <v>0</v>
      </c>
    </row>
    <row r="212" spans="1:9" ht="23.1" customHeight="1">
      <c r="A212" s="6" t="s">
        <v>627</v>
      </c>
      <c r="B212" s="50">
        <v>0</v>
      </c>
      <c r="C212" s="50">
        <v>0</v>
      </c>
      <c r="D212" s="50">
        <v>0</v>
      </c>
      <c r="E212" s="50">
        <f t="shared" si="3"/>
        <v>0</v>
      </c>
      <c r="F212" s="50">
        <v>1782000</v>
      </c>
      <c r="G212" s="50">
        <v>3919390500</v>
      </c>
      <c r="H212" s="50">
        <v>-779930521</v>
      </c>
      <c r="I212" s="50">
        <v>3139459979</v>
      </c>
    </row>
    <row r="213" spans="1:9" ht="23.1" customHeight="1">
      <c r="A213" s="6" t="s">
        <v>628</v>
      </c>
      <c r="B213" s="50">
        <v>0</v>
      </c>
      <c r="C213" s="50">
        <v>0</v>
      </c>
      <c r="D213" s="50">
        <v>0</v>
      </c>
      <c r="E213" s="50">
        <f t="shared" si="3"/>
        <v>0</v>
      </c>
      <c r="F213" s="50">
        <v>0</v>
      </c>
      <c r="G213" s="50">
        <v>6665465</v>
      </c>
      <c r="H213" s="50">
        <v>17122</v>
      </c>
      <c r="I213" s="50">
        <v>6682587</v>
      </c>
    </row>
    <row r="214" spans="1:9" ht="23.1" customHeight="1">
      <c r="A214" s="6" t="s">
        <v>479</v>
      </c>
      <c r="B214" s="50">
        <v>0</v>
      </c>
      <c r="C214" s="50">
        <v>0</v>
      </c>
      <c r="D214" s="50">
        <v>0</v>
      </c>
      <c r="E214" s="50">
        <f t="shared" si="3"/>
        <v>0</v>
      </c>
      <c r="F214" s="50">
        <v>5401000</v>
      </c>
      <c r="G214" s="50">
        <v>3789824862</v>
      </c>
      <c r="H214" s="50">
        <v>1819585323</v>
      </c>
      <c r="I214" s="50">
        <v>5609410185</v>
      </c>
    </row>
    <row r="215" spans="1:9" ht="23.1" customHeight="1">
      <c r="A215" s="6" t="s">
        <v>629</v>
      </c>
      <c r="B215" s="50">
        <v>8004000</v>
      </c>
      <c r="C215" s="50">
        <v>31652946000</v>
      </c>
      <c r="D215" s="50">
        <v>-27113430860</v>
      </c>
      <c r="E215" s="50">
        <f t="shared" si="3"/>
        <v>4539515140</v>
      </c>
      <c r="F215" s="50">
        <v>0</v>
      </c>
      <c r="G215" s="50">
        <v>35852864246</v>
      </c>
      <c r="H215" s="50">
        <v>-31313349106</v>
      </c>
      <c r="I215" s="50">
        <v>4539515140</v>
      </c>
    </row>
    <row r="216" spans="1:9" ht="23.1" customHeight="1">
      <c r="A216" s="6" t="s">
        <v>480</v>
      </c>
      <c r="B216" s="50">
        <v>0</v>
      </c>
      <c r="C216" s="50">
        <v>0</v>
      </c>
      <c r="D216" s="50">
        <v>0</v>
      </c>
      <c r="E216" s="50">
        <f t="shared" si="3"/>
        <v>0</v>
      </c>
      <c r="F216" s="50">
        <v>4301000</v>
      </c>
      <c r="G216" s="50">
        <v>8482609412</v>
      </c>
      <c r="H216" s="50">
        <v>-3999514956</v>
      </c>
      <c r="I216" s="50">
        <v>4483094456</v>
      </c>
    </row>
    <row r="217" spans="1:9" ht="23.1" customHeight="1">
      <c r="A217" s="6" t="s">
        <v>798</v>
      </c>
      <c r="B217" s="50">
        <v>0</v>
      </c>
      <c r="C217" s="50">
        <v>0</v>
      </c>
      <c r="D217" s="50">
        <v>0</v>
      </c>
      <c r="E217" s="50">
        <f t="shared" si="3"/>
        <v>0</v>
      </c>
      <c r="F217" s="50">
        <v>3003000</v>
      </c>
      <c r="G217" s="50">
        <v>-1166481173</v>
      </c>
      <c r="H217" s="50">
        <v>4411278580</v>
      </c>
      <c r="I217" s="50">
        <v>3244797407</v>
      </c>
    </row>
    <row r="218" spans="1:9" ht="23.1" customHeight="1">
      <c r="A218" s="6" t="s">
        <v>797</v>
      </c>
      <c r="B218" s="50">
        <v>0</v>
      </c>
      <c r="C218" s="50">
        <v>0</v>
      </c>
      <c r="D218" s="50">
        <v>0</v>
      </c>
      <c r="E218" s="50">
        <f t="shared" si="3"/>
        <v>0</v>
      </c>
      <c r="F218" s="50">
        <v>556000</v>
      </c>
      <c r="G218" s="50">
        <v>761523859</v>
      </c>
      <c r="H218" s="50">
        <v>-528245575</v>
      </c>
      <c r="I218" s="50">
        <v>233278284</v>
      </c>
    </row>
    <row r="219" spans="1:9" ht="23.1" customHeight="1">
      <c r="A219" s="6" t="s">
        <v>630</v>
      </c>
      <c r="B219" s="50">
        <v>0</v>
      </c>
      <c r="C219" s="50">
        <v>0</v>
      </c>
      <c r="D219" s="50">
        <v>0</v>
      </c>
      <c r="E219" s="50">
        <f t="shared" si="3"/>
        <v>0</v>
      </c>
      <c r="F219" s="50">
        <v>96000</v>
      </c>
      <c r="G219" s="50">
        <v>-70098043</v>
      </c>
      <c r="H219" s="50">
        <v>41856000</v>
      </c>
      <c r="I219" s="50">
        <v>-28242043</v>
      </c>
    </row>
    <row r="220" spans="1:9" ht="23.1" customHeight="1">
      <c r="A220" s="6" t="s">
        <v>631</v>
      </c>
      <c r="B220" s="50">
        <v>18147000</v>
      </c>
      <c r="C220" s="50">
        <v>-18004526</v>
      </c>
      <c r="D220" s="50">
        <v>8274455848</v>
      </c>
      <c r="E220" s="50">
        <f t="shared" si="3"/>
        <v>8256451322</v>
      </c>
      <c r="F220" s="50">
        <v>0</v>
      </c>
      <c r="G220" s="50">
        <v>11430427547</v>
      </c>
      <c r="H220" s="50">
        <v>2984339</v>
      </c>
      <c r="I220" s="50">
        <v>11433411886</v>
      </c>
    </row>
    <row r="221" spans="1:9" ht="23.1" customHeight="1">
      <c r="A221" s="6" t="s">
        <v>632</v>
      </c>
      <c r="B221" s="50">
        <v>0</v>
      </c>
      <c r="C221" s="50">
        <v>0</v>
      </c>
      <c r="D221" s="50">
        <v>0</v>
      </c>
      <c r="E221" s="50">
        <f t="shared" si="3"/>
        <v>0</v>
      </c>
      <c r="F221" s="50">
        <v>431548700</v>
      </c>
      <c r="G221" s="50">
        <v>117824197262</v>
      </c>
      <c r="H221" s="50">
        <v>-69128615105</v>
      </c>
      <c r="I221" s="50">
        <v>48695582157</v>
      </c>
    </row>
    <row r="222" spans="1:9" ht="23.1" customHeight="1">
      <c r="A222" s="6" t="s">
        <v>633</v>
      </c>
      <c r="B222" s="50">
        <v>0</v>
      </c>
      <c r="C222" s="50">
        <v>0</v>
      </c>
      <c r="D222" s="50">
        <v>0</v>
      </c>
      <c r="E222" s="50">
        <f t="shared" si="3"/>
        <v>0</v>
      </c>
      <c r="F222" s="50">
        <v>14485000</v>
      </c>
      <c r="G222" s="50">
        <v>37314997</v>
      </c>
      <c r="H222" s="50">
        <v>-2928747923</v>
      </c>
      <c r="I222" s="50">
        <v>-2891432926</v>
      </c>
    </row>
    <row r="223" spans="1:9" ht="23.1" customHeight="1">
      <c r="A223" s="6" t="s">
        <v>634</v>
      </c>
      <c r="B223" s="50">
        <v>0</v>
      </c>
      <c r="C223" s="50">
        <v>0</v>
      </c>
      <c r="D223" s="50">
        <v>0</v>
      </c>
      <c r="E223" s="50">
        <f t="shared" si="3"/>
        <v>0</v>
      </c>
      <c r="F223" s="50">
        <v>5852000</v>
      </c>
      <c r="G223" s="50">
        <v>1631053748</v>
      </c>
      <c r="H223" s="50">
        <v>-578509241</v>
      </c>
      <c r="I223" s="50">
        <v>1052544507</v>
      </c>
    </row>
    <row r="224" spans="1:9" ht="23.1" customHeight="1">
      <c r="A224" s="6" t="s">
        <v>635</v>
      </c>
      <c r="B224" s="50">
        <v>0</v>
      </c>
      <c r="C224" s="50">
        <v>0</v>
      </c>
      <c r="D224" s="50">
        <v>0</v>
      </c>
      <c r="E224" s="50">
        <f t="shared" si="3"/>
        <v>0</v>
      </c>
      <c r="F224" s="50">
        <v>23418000</v>
      </c>
      <c r="G224" s="50">
        <v>-51537709425</v>
      </c>
      <c r="H224" s="50">
        <v>52018207321</v>
      </c>
      <c r="I224" s="50">
        <v>480497896</v>
      </c>
    </row>
    <row r="225" spans="1:9" ht="23.1" customHeight="1">
      <c r="A225" s="6" t="s">
        <v>636</v>
      </c>
      <c r="B225" s="50">
        <v>0</v>
      </c>
      <c r="C225" s="50">
        <v>0</v>
      </c>
      <c r="D225" s="50">
        <v>0</v>
      </c>
      <c r="E225" s="50">
        <f t="shared" si="3"/>
        <v>0</v>
      </c>
      <c r="F225" s="50">
        <v>476000</v>
      </c>
      <c r="G225" s="50">
        <v>-295195989</v>
      </c>
      <c r="H225" s="50">
        <v>161840000</v>
      </c>
      <c r="I225" s="50">
        <v>-133355989</v>
      </c>
    </row>
    <row r="226" spans="1:9" ht="23.1" customHeight="1">
      <c r="A226" s="6" t="s">
        <v>481</v>
      </c>
      <c r="B226" s="50">
        <v>0</v>
      </c>
      <c r="C226" s="50">
        <v>0</v>
      </c>
      <c r="D226" s="50">
        <v>0</v>
      </c>
      <c r="E226" s="50">
        <f t="shared" si="3"/>
        <v>0</v>
      </c>
      <c r="F226" s="50">
        <v>2004000</v>
      </c>
      <c r="G226" s="50">
        <v>-6812205460</v>
      </c>
      <c r="H226" s="50">
        <v>8258798107</v>
      </c>
      <c r="I226" s="50">
        <v>1446592647</v>
      </c>
    </row>
    <row r="227" spans="1:9" ht="23.1" customHeight="1">
      <c r="A227" s="6" t="s">
        <v>637</v>
      </c>
      <c r="B227" s="50">
        <v>0</v>
      </c>
      <c r="C227" s="50">
        <v>0</v>
      </c>
      <c r="D227" s="50">
        <v>0</v>
      </c>
      <c r="E227" s="50">
        <f t="shared" si="3"/>
        <v>0</v>
      </c>
      <c r="F227" s="50">
        <v>954000</v>
      </c>
      <c r="G227" s="50">
        <v>13655472080</v>
      </c>
      <c r="H227" s="50">
        <v>1255019492</v>
      </c>
      <c r="I227" s="50">
        <v>14910491572</v>
      </c>
    </row>
    <row r="228" spans="1:9" ht="23.1" customHeight="1">
      <c r="A228" s="6" t="s">
        <v>638</v>
      </c>
      <c r="B228" s="50">
        <v>0</v>
      </c>
      <c r="C228" s="50">
        <v>0</v>
      </c>
      <c r="D228" s="50">
        <v>0</v>
      </c>
      <c r="E228" s="50">
        <f t="shared" si="3"/>
        <v>0</v>
      </c>
      <c r="F228" s="50">
        <v>0</v>
      </c>
      <c r="G228" s="50">
        <v>1221929231</v>
      </c>
      <c r="H228" s="50">
        <v>-363204170</v>
      </c>
      <c r="I228" s="50">
        <v>858725061</v>
      </c>
    </row>
    <row r="229" spans="1:9" ht="23.1" customHeight="1">
      <c r="A229" s="6" t="s">
        <v>639</v>
      </c>
      <c r="B229" s="50">
        <v>60433371</v>
      </c>
      <c r="C229" s="50">
        <v>108408958</v>
      </c>
      <c r="D229" s="50">
        <v>7456486859</v>
      </c>
      <c r="E229" s="50">
        <f t="shared" si="3"/>
        <v>7564895817</v>
      </c>
      <c r="F229" s="50">
        <v>18286371</v>
      </c>
      <c r="G229" s="50">
        <v>7837108364</v>
      </c>
      <c r="H229" s="50">
        <v>-272212547</v>
      </c>
      <c r="I229" s="50">
        <v>7564895817</v>
      </c>
    </row>
    <row r="230" spans="1:9" ht="23.1" customHeight="1">
      <c r="A230" s="6" t="s">
        <v>640</v>
      </c>
      <c r="B230" s="50">
        <v>0</v>
      </c>
      <c r="C230" s="50">
        <v>0</v>
      </c>
      <c r="D230" s="50">
        <v>0</v>
      </c>
      <c r="E230" s="50">
        <f t="shared" si="3"/>
        <v>0</v>
      </c>
      <c r="F230" s="50">
        <v>-885000</v>
      </c>
      <c r="G230" s="50">
        <v>844905387</v>
      </c>
      <c r="H230" s="50">
        <v>-844905387</v>
      </c>
      <c r="I230" s="50">
        <v>0</v>
      </c>
    </row>
    <row r="231" spans="1:9" ht="23.1" customHeight="1">
      <c r="A231" s="6" t="s">
        <v>641</v>
      </c>
      <c r="B231" s="50">
        <v>6375000</v>
      </c>
      <c r="C231" s="50">
        <v>17648794800</v>
      </c>
      <c r="D231" s="50">
        <v>-11996894089</v>
      </c>
      <c r="E231" s="50">
        <f t="shared" si="3"/>
        <v>5651900711</v>
      </c>
      <c r="F231" s="50">
        <v>0</v>
      </c>
      <c r="G231" s="50">
        <v>23490645378</v>
      </c>
      <c r="H231" s="50">
        <v>-17578150888</v>
      </c>
      <c r="I231" s="50">
        <v>5912494490</v>
      </c>
    </row>
    <row r="232" spans="1:9" ht="23.1" customHeight="1">
      <c r="A232" s="6" t="s">
        <v>642</v>
      </c>
      <c r="B232" s="50">
        <v>0</v>
      </c>
      <c r="C232" s="50">
        <v>0</v>
      </c>
      <c r="D232" s="50">
        <v>0</v>
      </c>
      <c r="E232" s="50">
        <f t="shared" si="3"/>
        <v>0</v>
      </c>
      <c r="F232" s="50">
        <v>0</v>
      </c>
      <c r="G232" s="50">
        <v>2383349638</v>
      </c>
      <c r="H232" s="50">
        <v>627626</v>
      </c>
      <c r="I232" s="50">
        <v>2383977264</v>
      </c>
    </row>
    <row r="233" spans="1:9" ht="23.1" customHeight="1">
      <c r="A233" s="6" t="s">
        <v>643</v>
      </c>
      <c r="B233" s="50">
        <v>0</v>
      </c>
      <c r="C233" s="50">
        <v>0</v>
      </c>
      <c r="D233" s="50">
        <v>0</v>
      </c>
      <c r="E233" s="50">
        <f t="shared" si="3"/>
        <v>0</v>
      </c>
      <c r="F233" s="50">
        <v>0</v>
      </c>
      <c r="G233" s="50">
        <v>276003959</v>
      </c>
      <c r="H233" s="50">
        <v>-2301509</v>
      </c>
      <c r="I233" s="50">
        <v>273702450</v>
      </c>
    </row>
    <row r="234" spans="1:9" ht="23.1" customHeight="1">
      <c r="A234" s="6" t="s">
        <v>644</v>
      </c>
      <c r="B234" s="50">
        <v>0</v>
      </c>
      <c r="C234" s="50">
        <v>0</v>
      </c>
      <c r="D234" s="50">
        <v>0</v>
      </c>
      <c r="E234" s="50">
        <f t="shared" si="3"/>
        <v>0</v>
      </c>
      <c r="F234" s="50">
        <v>1007000</v>
      </c>
      <c r="G234" s="50">
        <v>-3140251200</v>
      </c>
      <c r="H234" s="50">
        <v>3147190100</v>
      </c>
      <c r="I234" s="50">
        <v>6938900</v>
      </c>
    </row>
    <row r="235" spans="1:9" ht="23.1" customHeight="1">
      <c r="A235" s="6" t="s">
        <v>645</v>
      </c>
      <c r="B235" s="50">
        <v>0</v>
      </c>
      <c r="C235" s="50">
        <v>0</v>
      </c>
      <c r="D235" s="50">
        <v>0</v>
      </c>
      <c r="E235" s="50">
        <f t="shared" si="3"/>
        <v>0</v>
      </c>
      <c r="F235" s="50">
        <v>1000</v>
      </c>
      <c r="G235" s="50">
        <v>-3001500</v>
      </c>
      <c r="H235" s="50">
        <v>3007208</v>
      </c>
      <c r="I235" s="50">
        <v>5708</v>
      </c>
    </row>
    <row r="236" spans="1:9" ht="23.1" customHeight="1">
      <c r="A236" s="6" t="s">
        <v>795</v>
      </c>
      <c r="B236" s="50">
        <v>0</v>
      </c>
      <c r="C236" s="50">
        <v>0</v>
      </c>
      <c r="D236" s="50">
        <v>0</v>
      </c>
      <c r="E236" s="50">
        <f t="shared" si="3"/>
        <v>0</v>
      </c>
      <c r="F236" s="50">
        <v>3002000</v>
      </c>
      <c r="G236" s="50">
        <v>7182789968</v>
      </c>
      <c r="H236" s="50">
        <v>-2702639437</v>
      </c>
      <c r="I236" s="50">
        <v>4480150531</v>
      </c>
    </row>
    <row r="237" spans="1:9" ht="23.1" customHeight="1">
      <c r="A237" s="6" t="s">
        <v>646</v>
      </c>
      <c r="B237" s="50">
        <v>0</v>
      </c>
      <c r="C237" s="50">
        <v>0</v>
      </c>
      <c r="D237" s="50">
        <v>0</v>
      </c>
      <c r="E237" s="50">
        <f t="shared" si="3"/>
        <v>0</v>
      </c>
      <c r="F237" s="50">
        <v>0</v>
      </c>
      <c r="G237" s="50">
        <v>-5358123936</v>
      </c>
      <c r="H237" s="50">
        <v>382387</v>
      </c>
      <c r="I237" s="50">
        <v>-5357741549</v>
      </c>
    </row>
    <row r="238" spans="1:9" ht="23.1" customHeight="1">
      <c r="A238" s="6" t="s">
        <v>647</v>
      </c>
      <c r="B238" s="50">
        <v>0</v>
      </c>
      <c r="C238" s="50">
        <v>0</v>
      </c>
      <c r="D238" s="50">
        <v>0</v>
      </c>
      <c r="E238" s="50">
        <f t="shared" si="3"/>
        <v>0</v>
      </c>
      <c r="F238" s="50">
        <v>0</v>
      </c>
      <c r="G238" s="50">
        <v>41074427</v>
      </c>
      <c r="H238" s="50">
        <v>10573</v>
      </c>
      <c r="I238" s="50">
        <v>41085000</v>
      </c>
    </row>
    <row r="239" spans="1:9" ht="23.1" customHeight="1">
      <c r="A239" s="6" t="s">
        <v>648</v>
      </c>
      <c r="B239" s="50">
        <v>0</v>
      </c>
      <c r="C239" s="50">
        <v>0</v>
      </c>
      <c r="D239" s="50">
        <v>0</v>
      </c>
      <c r="E239" s="50">
        <f t="shared" si="3"/>
        <v>0</v>
      </c>
      <c r="F239" s="50">
        <v>2412000</v>
      </c>
      <c r="G239" s="50">
        <v>-574462068</v>
      </c>
      <c r="H239" s="50">
        <v>268782284</v>
      </c>
      <c r="I239" s="50">
        <v>-305679784</v>
      </c>
    </row>
    <row r="240" spans="1:9" ht="23.1" customHeight="1">
      <c r="A240" s="6" t="s">
        <v>649</v>
      </c>
      <c r="B240" s="50">
        <v>0</v>
      </c>
      <c r="C240" s="50">
        <v>0</v>
      </c>
      <c r="D240" s="50">
        <v>0</v>
      </c>
      <c r="E240" s="50">
        <f t="shared" si="3"/>
        <v>0</v>
      </c>
      <c r="F240" s="50">
        <v>299040342</v>
      </c>
      <c r="G240" s="50">
        <v>37909903294</v>
      </c>
      <c r="H240" s="50">
        <v>-6015624604</v>
      </c>
      <c r="I240" s="50">
        <v>31894278690</v>
      </c>
    </row>
    <row r="241" spans="1:9" ht="23.1" customHeight="1">
      <c r="A241" s="6" t="s">
        <v>650</v>
      </c>
      <c r="B241" s="50">
        <v>0</v>
      </c>
      <c r="C241" s="50">
        <v>0</v>
      </c>
      <c r="D241" s="50">
        <v>0</v>
      </c>
      <c r="E241" s="50">
        <f t="shared" si="3"/>
        <v>0</v>
      </c>
      <c r="F241" s="50">
        <v>358482950</v>
      </c>
      <c r="G241" s="50">
        <v>25068076134</v>
      </c>
      <c r="H241" s="50">
        <v>-788889039</v>
      </c>
      <c r="I241" s="50">
        <v>24279187095</v>
      </c>
    </row>
    <row r="242" spans="1:9" ht="23.1" customHeight="1">
      <c r="A242" s="6" t="s">
        <v>651</v>
      </c>
      <c r="B242" s="50">
        <v>0</v>
      </c>
      <c r="C242" s="50">
        <v>0</v>
      </c>
      <c r="D242" s="50">
        <v>0</v>
      </c>
      <c r="E242" s="50">
        <f t="shared" si="3"/>
        <v>0</v>
      </c>
      <c r="F242" s="50">
        <v>0</v>
      </c>
      <c r="G242" s="50">
        <v>12637939221</v>
      </c>
      <c r="H242" s="50">
        <v>-1524718</v>
      </c>
      <c r="I242" s="50">
        <v>12636414503</v>
      </c>
    </row>
    <row r="243" spans="1:9" ht="23.1" customHeight="1">
      <c r="A243" s="6" t="s">
        <v>652</v>
      </c>
      <c r="B243" s="50">
        <v>0</v>
      </c>
      <c r="C243" s="50">
        <v>0</v>
      </c>
      <c r="D243" s="50">
        <v>0</v>
      </c>
      <c r="E243" s="50">
        <f t="shared" si="3"/>
        <v>0</v>
      </c>
      <c r="F243" s="50">
        <v>0</v>
      </c>
      <c r="G243" s="50">
        <v>1497342365</v>
      </c>
      <c r="H243" s="50">
        <v>515695</v>
      </c>
      <c r="I243" s="50">
        <v>1497858060</v>
      </c>
    </row>
    <row r="244" spans="1:9" ht="23.1" customHeight="1">
      <c r="A244" s="6" t="s">
        <v>653</v>
      </c>
      <c r="B244" s="50">
        <v>0</v>
      </c>
      <c r="C244" s="50">
        <v>0</v>
      </c>
      <c r="D244" s="50">
        <v>0</v>
      </c>
      <c r="E244" s="50">
        <f t="shared" si="3"/>
        <v>0</v>
      </c>
      <c r="F244" s="50">
        <v>0</v>
      </c>
      <c r="G244" s="50">
        <v>57455409967</v>
      </c>
      <c r="H244" s="50">
        <v>-48693435194</v>
      </c>
      <c r="I244" s="50">
        <v>8761974773</v>
      </c>
    </row>
    <row r="245" spans="1:9" ht="23.1" customHeight="1">
      <c r="A245" s="6" t="s">
        <v>654</v>
      </c>
      <c r="B245" s="50">
        <v>0</v>
      </c>
      <c r="C245" s="50">
        <v>0</v>
      </c>
      <c r="D245" s="50">
        <v>0</v>
      </c>
      <c r="E245" s="50">
        <f t="shared" si="3"/>
        <v>0</v>
      </c>
      <c r="F245" s="50">
        <v>3000</v>
      </c>
      <c r="G245" s="50">
        <v>6563700</v>
      </c>
      <c r="H245" s="50">
        <v>-6084589</v>
      </c>
      <c r="I245" s="50">
        <v>479111</v>
      </c>
    </row>
    <row r="246" spans="1:9" ht="23.1" customHeight="1">
      <c r="A246" s="6" t="s">
        <v>655</v>
      </c>
      <c r="B246" s="50">
        <v>0</v>
      </c>
      <c r="C246" s="50">
        <v>0</v>
      </c>
      <c r="D246" s="50">
        <v>0</v>
      </c>
      <c r="E246" s="50">
        <f t="shared" si="3"/>
        <v>0</v>
      </c>
      <c r="F246" s="50">
        <v>3582000</v>
      </c>
      <c r="G246" s="50">
        <v>8873048782</v>
      </c>
      <c r="H246" s="50">
        <v>-6131259239</v>
      </c>
      <c r="I246" s="50">
        <v>2741789543</v>
      </c>
    </row>
    <row r="247" spans="1:9" ht="23.1" customHeight="1">
      <c r="A247" s="6" t="s">
        <v>656</v>
      </c>
      <c r="B247" s="50">
        <v>0</v>
      </c>
      <c r="C247" s="50">
        <v>0</v>
      </c>
      <c r="D247" s="50">
        <v>0</v>
      </c>
      <c r="E247" s="50">
        <f t="shared" si="3"/>
        <v>0</v>
      </c>
      <c r="F247" s="50">
        <v>50000</v>
      </c>
      <c r="G247" s="50">
        <v>667517109</v>
      </c>
      <c r="H247" s="50">
        <v>-550618422</v>
      </c>
      <c r="I247" s="50">
        <v>116898687</v>
      </c>
    </row>
    <row r="248" spans="1:9" ht="23.1" customHeight="1">
      <c r="A248" s="6" t="s">
        <v>657</v>
      </c>
      <c r="B248" s="50">
        <v>0</v>
      </c>
      <c r="C248" s="50">
        <v>0</v>
      </c>
      <c r="D248" s="50">
        <v>0</v>
      </c>
      <c r="E248" s="50">
        <f t="shared" si="3"/>
        <v>0</v>
      </c>
      <c r="F248" s="50">
        <v>0</v>
      </c>
      <c r="G248" s="50">
        <v>3971165876</v>
      </c>
      <c r="H248" s="50">
        <v>1041506</v>
      </c>
      <c r="I248" s="50">
        <v>3972207382</v>
      </c>
    </row>
    <row r="249" spans="1:9" ht="23.1" customHeight="1">
      <c r="A249" s="6" t="s">
        <v>658</v>
      </c>
      <c r="B249" s="50">
        <v>0</v>
      </c>
      <c r="C249" s="50">
        <v>0</v>
      </c>
      <c r="D249" s="50">
        <v>0</v>
      </c>
      <c r="E249" s="50">
        <f t="shared" si="3"/>
        <v>0</v>
      </c>
      <c r="F249" s="50">
        <v>1190116</v>
      </c>
      <c r="G249" s="50">
        <v>1144039073</v>
      </c>
      <c r="H249" s="50">
        <v>-982500714</v>
      </c>
      <c r="I249" s="50">
        <v>161538359</v>
      </c>
    </row>
    <row r="250" spans="1:9" ht="23.1" customHeight="1">
      <c r="A250" s="6" t="s">
        <v>659</v>
      </c>
      <c r="B250" s="50">
        <v>0</v>
      </c>
      <c r="C250" s="50">
        <v>0</v>
      </c>
      <c r="D250" s="50">
        <v>0</v>
      </c>
      <c r="E250" s="50">
        <f t="shared" si="3"/>
        <v>0</v>
      </c>
      <c r="F250" s="50">
        <v>0</v>
      </c>
      <c r="G250" s="50">
        <v>3358782031</v>
      </c>
      <c r="H250" s="50">
        <v>-891323760</v>
      </c>
      <c r="I250" s="50">
        <v>2467458271</v>
      </c>
    </row>
    <row r="251" spans="1:9" ht="23.1" customHeight="1">
      <c r="A251" s="6" t="s">
        <v>660</v>
      </c>
      <c r="B251" s="50">
        <v>0</v>
      </c>
      <c r="C251" s="50">
        <v>0</v>
      </c>
      <c r="D251" s="50">
        <v>0</v>
      </c>
      <c r="E251" s="50">
        <f t="shared" si="3"/>
        <v>0</v>
      </c>
      <c r="F251" s="50">
        <v>0</v>
      </c>
      <c r="G251" s="50">
        <v>1167315372</v>
      </c>
      <c r="H251" s="50">
        <v>300628</v>
      </c>
      <c r="I251" s="50">
        <v>1167616000</v>
      </c>
    </row>
    <row r="252" spans="1:9" ht="23.1" customHeight="1">
      <c r="A252" s="6" t="s">
        <v>661</v>
      </c>
      <c r="B252" s="50">
        <v>0</v>
      </c>
      <c r="C252" s="50">
        <v>0</v>
      </c>
      <c r="D252" s="50">
        <v>0</v>
      </c>
      <c r="E252" s="50">
        <f t="shared" si="3"/>
        <v>0</v>
      </c>
      <c r="F252" s="50">
        <v>0</v>
      </c>
      <c r="G252" s="50">
        <v>1005621540</v>
      </c>
      <c r="H252" s="50">
        <v>261218</v>
      </c>
      <c r="I252" s="50">
        <v>1005882758</v>
      </c>
    </row>
    <row r="253" spans="1:9" ht="23.1" customHeight="1">
      <c r="A253" s="6" t="s">
        <v>662</v>
      </c>
      <c r="B253" s="50">
        <v>0</v>
      </c>
      <c r="C253" s="50">
        <v>0</v>
      </c>
      <c r="D253" s="50">
        <v>0</v>
      </c>
      <c r="E253" s="50">
        <f t="shared" si="3"/>
        <v>0</v>
      </c>
      <c r="F253" s="50">
        <v>73197400</v>
      </c>
      <c r="G253" s="50">
        <v>2986015775</v>
      </c>
      <c r="H253" s="50">
        <v>-147183426</v>
      </c>
      <c r="I253" s="50">
        <v>2838832349</v>
      </c>
    </row>
    <row r="254" spans="1:9" ht="23.1" customHeight="1">
      <c r="A254" s="6" t="s">
        <v>663</v>
      </c>
      <c r="B254" s="50">
        <v>0</v>
      </c>
      <c r="C254" s="50">
        <v>0</v>
      </c>
      <c r="D254" s="50">
        <v>0</v>
      </c>
      <c r="E254" s="50">
        <f t="shared" si="3"/>
        <v>0</v>
      </c>
      <c r="F254" s="50">
        <v>0</v>
      </c>
      <c r="G254" s="50">
        <v>498871002</v>
      </c>
      <c r="H254" s="50">
        <v>128750</v>
      </c>
      <c r="I254" s="50">
        <v>498999752</v>
      </c>
    </row>
    <row r="255" spans="1:9" ht="23.1" customHeight="1">
      <c r="A255" s="6" t="s">
        <v>664</v>
      </c>
      <c r="B255" s="50">
        <v>0</v>
      </c>
      <c r="C255" s="50">
        <v>0</v>
      </c>
      <c r="D255" s="50">
        <v>0</v>
      </c>
      <c r="E255" s="50">
        <f t="shared" si="3"/>
        <v>0</v>
      </c>
      <c r="F255" s="50">
        <v>394950</v>
      </c>
      <c r="G255" s="50">
        <v>358998015</v>
      </c>
      <c r="H255" s="50">
        <v>-332404509</v>
      </c>
      <c r="I255" s="50">
        <v>26593506</v>
      </c>
    </row>
    <row r="256" spans="1:9" ht="23.1" customHeight="1">
      <c r="A256" s="6" t="s">
        <v>665</v>
      </c>
      <c r="B256" s="50">
        <v>0</v>
      </c>
      <c r="C256" s="50">
        <v>0</v>
      </c>
      <c r="D256" s="50">
        <v>0</v>
      </c>
      <c r="E256" s="50">
        <f t="shared" si="3"/>
        <v>0</v>
      </c>
      <c r="F256" s="50">
        <v>0</v>
      </c>
      <c r="G256" s="50">
        <v>7849266532</v>
      </c>
      <c r="H256" s="50">
        <v>2036632</v>
      </c>
      <c r="I256" s="50">
        <v>7851303164</v>
      </c>
    </row>
    <row r="257" spans="1:9" ht="23.1" customHeight="1">
      <c r="A257" s="6" t="s">
        <v>666</v>
      </c>
      <c r="B257" s="50">
        <v>0</v>
      </c>
      <c r="C257" s="50">
        <v>0</v>
      </c>
      <c r="D257" s="50">
        <v>0</v>
      </c>
      <c r="E257" s="50">
        <f t="shared" si="3"/>
        <v>0</v>
      </c>
      <c r="F257" s="50">
        <v>0</v>
      </c>
      <c r="G257" s="50">
        <v>25788425985</v>
      </c>
      <c r="H257" s="50">
        <v>6788206</v>
      </c>
      <c r="I257" s="50">
        <v>25795214191</v>
      </c>
    </row>
    <row r="258" spans="1:9" ht="23.1" customHeight="1">
      <c r="A258" s="6" t="s">
        <v>667</v>
      </c>
      <c r="B258" s="50">
        <v>0</v>
      </c>
      <c r="C258" s="50">
        <v>0</v>
      </c>
      <c r="D258" s="50">
        <v>0</v>
      </c>
      <c r="E258" s="50">
        <f t="shared" si="3"/>
        <v>0</v>
      </c>
      <c r="F258" s="50">
        <v>0</v>
      </c>
      <c r="G258" s="50">
        <v>900632362</v>
      </c>
      <c r="H258" s="50">
        <v>-540063502</v>
      </c>
      <c r="I258" s="50">
        <v>360568860</v>
      </c>
    </row>
    <row r="259" spans="1:9" ht="23.1" customHeight="1">
      <c r="A259" s="6" t="s">
        <v>668</v>
      </c>
      <c r="B259" s="50">
        <v>0</v>
      </c>
      <c r="C259" s="50">
        <v>0</v>
      </c>
      <c r="D259" s="50">
        <v>0</v>
      </c>
      <c r="E259" s="50">
        <f t="shared" si="3"/>
        <v>0</v>
      </c>
      <c r="F259" s="50">
        <v>0</v>
      </c>
      <c r="G259" s="50">
        <v>447771376</v>
      </c>
      <c r="H259" s="50">
        <v>-59396667</v>
      </c>
      <c r="I259" s="50">
        <v>388374709</v>
      </c>
    </row>
    <row r="260" spans="1:9" ht="23.1" customHeight="1">
      <c r="A260" s="6" t="s">
        <v>669</v>
      </c>
      <c r="B260" s="50">
        <v>0</v>
      </c>
      <c r="C260" s="50">
        <v>0</v>
      </c>
      <c r="D260" s="50">
        <v>0</v>
      </c>
      <c r="E260" s="50">
        <f t="shared" si="3"/>
        <v>0</v>
      </c>
      <c r="F260" s="50">
        <v>0</v>
      </c>
      <c r="G260" s="50">
        <v>137655019</v>
      </c>
      <c r="H260" s="50">
        <v>80261</v>
      </c>
      <c r="I260" s="50">
        <v>137735280</v>
      </c>
    </row>
    <row r="261" spans="1:9" ht="23.1" customHeight="1">
      <c r="A261" s="6" t="s">
        <v>670</v>
      </c>
      <c r="B261" s="50">
        <v>0</v>
      </c>
      <c r="C261" s="50">
        <v>0</v>
      </c>
      <c r="D261" s="50">
        <v>0</v>
      </c>
      <c r="E261" s="50">
        <f t="shared" si="3"/>
        <v>0</v>
      </c>
      <c r="F261" s="50">
        <v>0</v>
      </c>
      <c r="G261" s="50">
        <v>22009883695</v>
      </c>
      <c r="H261" s="50">
        <v>-14714409989</v>
      </c>
      <c r="I261" s="50">
        <v>7295473706</v>
      </c>
    </row>
    <row r="262" spans="1:9" ht="23.1" customHeight="1">
      <c r="A262" s="6" t="s">
        <v>671</v>
      </c>
      <c r="B262" s="50">
        <v>0</v>
      </c>
      <c r="C262" s="50">
        <v>0</v>
      </c>
      <c r="D262" s="50">
        <v>0</v>
      </c>
      <c r="E262" s="50">
        <f t="shared" si="3"/>
        <v>0</v>
      </c>
      <c r="F262" s="50">
        <v>0</v>
      </c>
      <c r="G262" s="50">
        <v>13982396234</v>
      </c>
      <c r="H262" s="50">
        <v>-13134968</v>
      </c>
      <c r="I262" s="50">
        <v>13969261266</v>
      </c>
    </row>
    <row r="263" spans="1:9" ht="23.1" customHeight="1">
      <c r="A263" s="6" t="s">
        <v>672</v>
      </c>
      <c r="B263" s="50">
        <v>0</v>
      </c>
      <c r="C263" s="50">
        <v>0</v>
      </c>
      <c r="D263" s="50">
        <v>0</v>
      </c>
      <c r="E263" s="50">
        <f t="shared" si="3"/>
        <v>0</v>
      </c>
      <c r="F263" s="50">
        <v>0</v>
      </c>
      <c r="G263" s="50">
        <v>7619927269</v>
      </c>
      <c r="H263" s="50">
        <v>2015652</v>
      </c>
      <c r="I263" s="50">
        <v>7621942921</v>
      </c>
    </row>
    <row r="264" spans="1:9" ht="23.1" customHeight="1">
      <c r="A264" s="6" t="s">
        <v>673</v>
      </c>
      <c r="B264" s="50">
        <v>23066939</v>
      </c>
      <c r="C264" s="50">
        <v>786179659</v>
      </c>
      <c r="D264" s="50">
        <v>3251233176</v>
      </c>
      <c r="E264" s="50">
        <f t="shared" ref="E264:E327" si="4">C264+D264</f>
        <v>4037412835</v>
      </c>
      <c r="F264" s="50">
        <v>9717939</v>
      </c>
      <c r="G264" s="50">
        <v>5025518770</v>
      </c>
      <c r="H264" s="50">
        <v>-988105935</v>
      </c>
      <c r="I264" s="50">
        <v>4037412835</v>
      </c>
    </row>
    <row r="265" spans="1:9" ht="23.1" customHeight="1">
      <c r="A265" s="6" t="s">
        <v>674</v>
      </c>
      <c r="B265" s="50">
        <v>0</v>
      </c>
      <c r="C265" s="50">
        <v>0</v>
      </c>
      <c r="D265" s="50">
        <v>0</v>
      </c>
      <c r="E265" s="50">
        <f t="shared" si="4"/>
        <v>0</v>
      </c>
      <c r="F265" s="50">
        <v>120000</v>
      </c>
      <c r="G265" s="50">
        <v>153849150</v>
      </c>
      <c r="H265" s="50">
        <v>-183312592</v>
      </c>
      <c r="I265" s="50">
        <v>-29463442</v>
      </c>
    </row>
    <row r="266" spans="1:9" ht="23.1" customHeight="1">
      <c r="A266" s="6" t="s">
        <v>675</v>
      </c>
      <c r="B266" s="50">
        <v>0</v>
      </c>
      <c r="C266" s="50">
        <v>0</v>
      </c>
      <c r="D266" s="50">
        <v>0</v>
      </c>
      <c r="E266" s="50">
        <f t="shared" si="4"/>
        <v>0</v>
      </c>
      <c r="F266" s="50">
        <v>5000</v>
      </c>
      <c r="G266" s="50">
        <v>9447750</v>
      </c>
      <c r="H266" s="50">
        <v>-10177306</v>
      </c>
      <c r="I266" s="50">
        <v>-729556</v>
      </c>
    </row>
    <row r="267" spans="1:9" ht="23.1" customHeight="1">
      <c r="A267" s="6" t="s">
        <v>482</v>
      </c>
      <c r="B267" s="50">
        <v>0</v>
      </c>
      <c r="C267" s="50">
        <v>0</v>
      </c>
      <c r="D267" s="50">
        <v>0</v>
      </c>
      <c r="E267" s="50">
        <f t="shared" si="4"/>
        <v>0</v>
      </c>
      <c r="F267" s="50">
        <v>130000</v>
      </c>
      <c r="G267" s="50">
        <v>1026735548</v>
      </c>
      <c r="H267" s="50">
        <v>-99160895</v>
      </c>
      <c r="I267" s="50">
        <v>927574653</v>
      </c>
    </row>
    <row r="268" spans="1:9" ht="23.1" customHeight="1">
      <c r="A268" s="6" t="s">
        <v>676</v>
      </c>
      <c r="B268" s="50">
        <v>0</v>
      </c>
      <c r="C268" s="50">
        <v>0</v>
      </c>
      <c r="D268" s="50">
        <v>0</v>
      </c>
      <c r="E268" s="50">
        <f t="shared" si="4"/>
        <v>0</v>
      </c>
      <c r="F268" s="50">
        <v>461000</v>
      </c>
      <c r="G268" s="50">
        <v>15209084</v>
      </c>
      <c r="H268" s="50">
        <v>-15212995</v>
      </c>
      <c r="I268" s="50">
        <v>-3911</v>
      </c>
    </row>
    <row r="269" spans="1:9" ht="23.1" customHeight="1">
      <c r="A269" s="6" t="s">
        <v>677</v>
      </c>
      <c r="B269" s="50">
        <v>-1000000</v>
      </c>
      <c r="C269" s="50">
        <v>624839072</v>
      </c>
      <c r="D269" s="50">
        <v>-624839072</v>
      </c>
      <c r="E269" s="50">
        <f t="shared" si="4"/>
        <v>0</v>
      </c>
      <c r="F269" s="50">
        <v>-49388000</v>
      </c>
      <c r="G269" s="50">
        <v>27393751577</v>
      </c>
      <c r="H269" s="50">
        <v>-27393751577</v>
      </c>
      <c r="I269" s="50">
        <v>0</v>
      </c>
    </row>
    <row r="270" spans="1:9" ht="23.1" customHeight="1">
      <c r="A270" s="6" t="s">
        <v>678</v>
      </c>
      <c r="B270" s="50">
        <v>19817000</v>
      </c>
      <c r="C270" s="50">
        <v>-378633385</v>
      </c>
      <c r="D270" s="50">
        <v>3282606000</v>
      </c>
      <c r="E270" s="50">
        <f t="shared" si="4"/>
        <v>2903972615</v>
      </c>
      <c r="F270" s="50">
        <v>0</v>
      </c>
      <c r="G270" s="50">
        <v>2903127439</v>
      </c>
      <c r="H270" s="50">
        <v>845176</v>
      </c>
      <c r="I270" s="50">
        <v>2903972615</v>
      </c>
    </row>
    <row r="271" spans="1:9" ht="23.1" customHeight="1">
      <c r="A271" s="6" t="s">
        <v>679</v>
      </c>
      <c r="B271" s="50">
        <v>17000000</v>
      </c>
      <c r="C271" s="50">
        <v>2971556087</v>
      </c>
      <c r="D271" s="50">
        <v>-787852564</v>
      </c>
      <c r="E271" s="50">
        <f t="shared" si="4"/>
        <v>2183703523</v>
      </c>
      <c r="F271" s="50">
        <v>0</v>
      </c>
      <c r="G271" s="50">
        <v>9673859836</v>
      </c>
      <c r="H271" s="50">
        <v>-7490156313</v>
      </c>
      <c r="I271" s="50">
        <v>2183703523</v>
      </c>
    </row>
    <row r="272" spans="1:9" ht="23.1" customHeight="1">
      <c r="A272" s="6" t="s">
        <v>680</v>
      </c>
      <c r="B272" s="50">
        <v>0</v>
      </c>
      <c r="C272" s="50">
        <v>0</v>
      </c>
      <c r="D272" s="50">
        <v>0</v>
      </c>
      <c r="E272" s="50">
        <f t="shared" si="4"/>
        <v>0</v>
      </c>
      <c r="F272" s="50">
        <v>13419000</v>
      </c>
      <c r="G272" s="50">
        <v>0</v>
      </c>
      <c r="H272" s="50">
        <v>-1427616420</v>
      </c>
      <c r="I272" s="50">
        <v>-1427616420</v>
      </c>
    </row>
    <row r="273" spans="1:9" ht="23.1" customHeight="1">
      <c r="A273" s="6" t="s">
        <v>681</v>
      </c>
      <c r="B273" s="50">
        <v>16242000</v>
      </c>
      <c r="C273" s="50">
        <v>46697742000</v>
      </c>
      <c r="D273" s="50">
        <v>-34307023584</v>
      </c>
      <c r="E273" s="50">
        <f t="shared" si="4"/>
        <v>12390718416</v>
      </c>
      <c r="F273" s="50">
        <v>0</v>
      </c>
      <c r="G273" s="50">
        <v>52542370874</v>
      </c>
      <c r="H273" s="50">
        <v>-40037246186</v>
      </c>
      <c r="I273" s="50">
        <v>12505124688</v>
      </c>
    </row>
    <row r="274" spans="1:9" ht="23.1" customHeight="1">
      <c r="A274" s="6" t="s">
        <v>682</v>
      </c>
      <c r="B274" s="50">
        <v>0</v>
      </c>
      <c r="C274" s="50">
        <v>0</v>
      </c>
      <c r="D274" s="50">
        <v>0</v>
      </c>
      <c r="E274" s="50">
        <f t="shared" si="4"/>
        <v>0</v>
      </c>
      <c r="F274" s="50">
        <v>0</v>
      </c>
      <c r="G274" s="50">
        <v>24568775158</v>
      </c>
      <c r="H274" s="50">
        <v>6421615</v>
      </c>
      <c r="I274" s="50">
        <v>24575196773</v>
      </c>
    </row>
    <row r="275" spans="1:9" ht="23.1" customHeight="1">
      <c r="A275" s="6" t="s">
        <v>683</v>
      </c>
      <c r="B275" s="50">
        <v>0</v>
      </c>
      <c r="C275" s="50">
        <v>0</v>
      </c>
      <c r="D275" s="50">
        <v>0</v>
      </c>
      <c r="E275" s="50">
        <f t="shared" si="4"/>
        <v>0</v>
      </c>
      <c r="F275" s="50">
        <v>380000</v>
      </c>
      <c r="G275" s="50">
        <v>1977770595</v>
      </c>
      <c r="H275" s="50">
        <v>-436603122</v>
      </c>
      <c r="I275" s="50">
        <v>1541167473</v>
      </c>
    </row>
    <row r="276" spans="1:9" ht="23.1" customHeight="1">
      <c r="A276" s="6" t="s">
        <v>684</v>
      </c>
      <c r="B276" s="50">
        <v>147744000</v>
      </c>
      <c r="C276" s="50">
        <v>-588056556</v>
      </c>
      <c r="D276" s="50">
        <v>16608991377</v>
      </c>
      <c r="E276" s="50">
        <f t="shared" si="4"/>
        <v>16020934821</v>
      </c>
      <c r="F276" s="50">
        <v>0</v>
      </c>
      <c r="G276" s="50">
        <v>16161995875</v>
      </c>
      <c r="H276" s="50">
        <v>-141061054</v>
      </c>
      <c r="I276" s="50">
        <v>16020934821</v>
      </c>
    </row>
    <row r="277" spans="1:9" ht="23.1" customHeight="1">
      <c r="A277" s="6" t="s">
        <v>685</v>
      </c>
      <c r="B277" s="50">
        <v>131527000</v>
      </c>
      <c r="C277" s="50">
        <v>-246589832</v>
      </c>
      <c r="D277" s="50">
        <v>10245502555</v>
      </c>
      <c r="E277" s="50">
        <f t="shared" si="4"/>
        <v>9998912723</v>
      </c>
      <c r="F277" s="50">
        <v>0</v>
      </c>
      <c r="G277" s="50">
        <v>17633602217</v>
      </c>
      <c r="H277" s="50">
        <v>4682653</v>
      </c>
      <c r="I277" s="50">
        <v>17638284870</v>
      </c>
    </row>
    <row r="278" spans="1:9" ht="23.1" customHeight="1">
      <c r="A278" s="6" t="s">
        <v>686</v>
      </c>
      <c r="B278" s="50">
        <v>-12000000</v>
      </c>
      <c r="C278" s="50">
        <v>661829609</v>
      </c>
      <c r="D278" s="50">
        <v>-661829609</v>
      </c>
      <c r="E278" s="50">
        <f t="shared" si="4"/>
        <v>0</v>
      </c>
      <c r="F278" s="50">
        <v>-42167000</v>
      </c>
      <c r="G278" s="50">
        <v>5317227647</v>
      </c>
      <c r="H278" s="50">
        <v>-5317227647</v>
      </c>
      <c r="I278" s="50">
        <v>0</v>
      </c>
    </row>
    <row r="279" spans="1:9" ht="23.1" customHeight="1">
      <c r="A279" s="6" t="s">
        <v>687</v>
      </c>
      <c r="B279" s="50">
        <v>0</v>
      </c>
      <c r="C279" s="50">
        <v>0</v>
      </c>
      <c r="D279" s="50">
        <v>0</v>
      </c>
      <c r="E279" s="50">
        <f t="shared" si="4"/>
        <v>0</v>
      </c>
      <c r="F279" s="50">
        <v>0</v>
      </c>
      <c r="G279" s="50">
        <v>9962285528</v>
      </c>
      <c r="H279" s="50">
        <v>2683767</v>
      </c>
      <c r="I279" s="50">
        <v>9964969295</v>
      </c>
    </row>
    <row r="280" spans="1:9" ht="23.1" customHeight="1">
      <c r="A280" s="6" t="s">
        <v>688</v>
      </c>
      <c r="B280" s="50">
        <v>0</v>
      </c>
      <c r="C280" s="50">
        <v>0</v>
      </c>
      <c r="D280" s="50">
        <v>0</v>
      </c>
      <c r="E280" s="50">
        <f t="shared" si="4"/>
        <v>0</v>
      </c>
      <c r="F280" s="50">
        <v>7000000</v>
      </c>
      <c r="G280" s="50">
        <v>0</v>
      </c>
      <c r="H280" s="50">
        <v>-310579936</v>
      </c>
      <c r="I280" s="50">
        <v>-310579936</v>
      </c>
    </row>
    <row r="281" spans="1:9" ht="23.1" customHeight="1">
      <c r="A281" s="6" t="s">
        <v>689</v>
      </c>
      <c r="B281" s="50">
        <v>65548000</v>
      </c>
      <c r="C281" s="50">
        <v>-573695433</v>
      </c>
      <c r="D281" s="50">
        <v>3631640247</v>
      </c>
      <c r="E281" s="50">
        <f t="shared" si="4"/>
        <v>3057944814</v>
      </c>
      <c r="F281" s="50">
        <v>0</v>
      </c>
      <c r="G281" s="50">
        <v>7409076964</v>
      </c>
      <c r="H281" s="50">
        <v>2261213</v>
      </c>
      <c r="I281" s="50">
        <v>7411338177</v>
      </c>
    </row>
    <row r="282" spans="1:9" ht="23.1" customHeight="1">
      <c r="A282" s="6" t="s">
        <v>690</v>
      </c>
      <c r="B282" s="50">
        <v>4664000</v>
      </c>
      <c r="C282" s="50">
        <v>-4665180</v>
      </c>
      <c r="D282" s="50">
        <v>198573293</v>
      </c>
      <c r="E282" s="50">
        <f t="shared" si="4"/>
        <v>193908113</v>
      </c>
      <c r="F282" s="50">
        <v>0</v>
      </c>
      <c r="G282" s="50">
        <v>3595373940</v>
      </c>
      <c r="H282" s="50">
        <v>955578</v>
      </c>
      <c r="I282" s="50">
        <v>3596329518</v>
      </c>
    </row>
    <row r="283" spans="1:9" ht="23.1" customHeight="1">
      <c r="A283" s="6" t="s">
        <v>691</v>
      </c>
      <c r="B283" s="50">
        <v>8365000</v>
      </c>
      <c r="C283" s="50">
        <v>-27847152</v>
      </c>
      <c r="D283" s="50">
        <v>1664260000</v>
      </c>
      <c r="E283" s="50">
        <f t="shared" si="4"/>
        <v>1636412848</v>
      </c>
      <c r="F283" s="50">
        <v>0</v>
      </c>
      <c r="G283" s="50">
        <v>1635984320</v>
      </c>
      <c r="H283" s="50">
        <v>428528</v>
      </c>
      <c r="I283" s="50">
        <v>1636412848</v>
      </c>
    </row>
    <row r="284" spans="1:9" ht="23.1" customHeight="1">
      <c r="A284" s="6" t="s">
        <v>692</v>
      </c>
      <c r="B284" s="50">
        <v>0</v>
      </c>
      <c r="C284" s="50">
        <v>0</v>
      </c>
      <c r="D284" s="50">
        <v>0</v>
      </c>
      <c r="E284" s="50">
        <f t="shared" si="4"/>
        <v>0</v>
      </c>
      <c r="F284" s="50">
        <v>-12194000</v>
      </c>
      <c r="G284" s="50">
        <v>4820498415</v>
      </c>
      <c r="H284" s="50">
        <v>-4820498415</v>
      </c>
      <c r="I284" s="50">
        <v>0</v>
      </c>
    </row>
    <row r="285" spans="1:9" ht="23.1" customHeight="1">
      <c r="A285" s="6" t="s">
        <v>693</v>
      </c>
      <c r="B285" s="50">
        <v>1838000</v>
      </c>
      <c r="C285" s="50">
        <v>-1838466</v>
      </c>
      <c r="D285" s="50">
        <v>87665727</v>
      </c>
      <c r="E285" s="50">
        <f t="shared" si="4"/>
        <v>85827261</v>
      </c>
      <c r="F285" s="50">
        <v>0</v>
      </c>
      <c r="G285" s="50">
        <v>1492357062</v>
      </c>
      <c r="H285" s="50">
        <v>418624</v>
      </c>
      <c r="I285" s="50">
        <v>1492775686</v>
      </c>
    </row>
    <row r="286" spans="1:9" ht="23.1" customHeight="1">
      <c r="A286" s="6" t="s">
        <v>694</v>
      </c>
      <c r="B286" s="50">
        <v>66053000</v>
      </c>
      <c r="C286" s="50">
        <v>-198209683</v>
      </c>
      <c r="D286" s="50">
        <v>5343259387</v>
      </c>
      <c r="E286" s="50">
        <f t="shared" si="4"/>
        <v>5145049704</v>
      </c>
      <c r="F286" s="50">
        <v>-45353000</v>
      </c>
      <c r="G286" s="50">
        <v>8811493263</v>
      </c>
      <c r="H286" s="50">
        <v>-3666443559</v>
      </c>
      <c r="I286" s="50">
        <v>5145049704</v>
      </c>
    </row>
    <row r="287" spans="1:9" ht="23.1" customHeight="1">
      <c r="A287" s="6" t="s">
        <v>695</v>
      </c>
      <c r="B287" s="50">
        <v>25507000</v>
      </c>
      <c r="C287" s="50">
        <v>-25513480</v>
      </c>
      <c r="D287" s="50">
        <v>1929986000</v>
      </c>
      <c r="E287" s="50">
        <f t="shared" si="4"/>
        <v>1904472520</v>
      </c>
      <c r="F287" s="50">
        <v>0</v>
      </c>
      <c r="G287" s="50">
        <v>1903975597</v>
      </c>
      <c r="H287" s="50">
        <v>496923</v>
      </c>
      <c r="I287" s="50">
        <v>1904472520</v>
      </c>
    </row>
    <row r="288" spans="1:9" ht="23.1" customHeight="1">
      <c r="A288" s="6" t="s">
        <v>696</v>
      </c>
      <c r="B288" s="50">
        <v>0</v>
      </c>
      <c r="C288" s="50">
        <v>0</v>
      </c>
      <c r="D288" s="50">
        <v>0</v>
      </c>
      <c r="E288" s="50">
        <f t="shared" si="4"/>
        <v>0</v>
      </c>
      <c r="F288" s="50">
        <v>0</v>
      </c>
      <c r="G288" s="50">
        <v>10976210409</v>
      </c>
      <c r="H288" s="50">
        <v>2855829</v>
      </c>
      <c r="I288" s="50">
        <v>10979066238</v>
      </c>
    </row>
    <row r="289" spans="1:9" ht="23.1" customHeight="1">
      <c r="A289" s="6" t="s">
        <v>697</v>
      </c>
      <c r="B289" s="50">
        <v>0</v>
      </c>
      <c r="C289" s="50">
        <v>0</v>
      </c>
      <c r="D289" s="50">
        <v>0</v>
      </c>
      <c r="E289" s="50">
        <f t="shared" si="4"/>
        <v>0</v>
      </c>
      <c r="F289" s="50">
        <v>0</v>
      </c>
      <c r="G289" s="50">
        <v>435263493</v>
      </c>
      <c r="H289" s="50">
        <v>132824</v>
      </c>
      <c r="I289" s="50">
        <v>435396317</v>
      </c>
    </row>
    <row r="290" spans="1:9" ht="23.1" customHeight="1">
      <c r="A290" s="6" t="s">
        <v>698</v>
      </c>
      <c r="B290" s="50">
        <v>243000</v>
      </c>
      <c r="C290" s="50">
        <v>845822250</v>
      </c>
      <c r="D290" s="50">
        <v>-1003077511</v>
      </c>
      <c r="E290" s="50">
        <f t="shared" si="4"/>
        <v>-157255261</v>
      </c>
      <c r="F290" s="50">
        <v>1801000</v>
      </c>
      <c r="G290" s="50">
        <v>-2652788408</v>
      </c>
      <c r="H290" s="50">
        <v>290062489</v>
      </c>
      <c r="I290" s="50">
        <v>-2362725919</v>
      </c>
    </row>
    <row r="291" spans="1:9" ht="23.1" customHeight="1">
      <c r="A291" s="6" t="s">
        <v>699</v>
      </c>
      <c r="B291" s="50">
        <v>0</v>
      </c>
      <c r="C291" s="50">
        <v>0</v>
      </c>
      <c r="D291" s="50">
        <v>0</v>
      </c>
      <c r="E291" s="50">
        <f t="shared" si="4"/>
        <v>0</v>
      </c>
      <c r="F291" s="50">
        <v>-10000</v>
      </c>
      <c r="G291" s="50">
        <v>2499357</v>
      </c>
      <c r="H291" s="50">
        <v>-2499357</v>
      </c>
      <c r="I291" s="50">
        <v>0</v>
      </c>
    </row>
    <row r="292" spans="1:9" ht="23.1" customHeight="1">
      <c r="A292" s="6" t="s">
        <v>700</v>
      </c>
      <c r="B292" s="50">
        <v>7610000</v>
      </c>
      <c r="C292" s="50">
        <v>-121891348</v>
      </c>
      <c r="D292" s="50">
        <v>1118110000</v>
      </c>
      <c r="E292" s="50">
        <f t="shared" si="4"/>
        <v>996218652</v>
      </c>
      <c r="F292" s="50">
        <v>0</v>
      </c>
      <c r="G292" s="50">
        <v>995930760</v>
      </c>
      <c r="H292" s="50">
        <v>287892</v>
      </c>
      <c r="I292" s="50">
        <v>996218652</v>
      </c>
    </row>
    <row r="293" spans="1:9" ht="23.1" customHeight="1">
      <c r="A293" s="6" t="s">
        <v>701</v>
      </c>
      <c r="B293" s="50">
        <v>14232000</v>
      </c>
      <c r="C293" s="50">
        <v>130823804</v>
      </c>
      <c r="D293" s="50">
        <v>3422474675</v>
      </c>
      <c r="E293" s="50">
        <f t="shared" si="4"/>
        <v>3553298479</v>
      </c>
      <c r="F293" s="50">
        <v>0</v>
      </c>
      <c r="G293" s="50">
        <v>3565058327</v>
      </c>
      <c r="H293" s="50">
        <v>-11759848</v>
      </c>
      <c r="I293" s="50">
        <v>3553298479</v>
      </c>
    </row>
    <row r="294" spans="1:9" ht="23.1" customHeight="1">
      <c r="A294" s="6" t="s">
        <v>702</v>
      </c>
      <c r="B294" s="50">
        <v>1174000</v>
      </c>
      <c r="C294" s="50">
        <v>-8220110</v>
      </c>
      <c r="D294" s="50">
        <v>227710000</v>
      </c>
      <c r="E294" s="50">
        <f t="shared" si="4"/>
        <v>219489890</v>
      </c>
      <c r="F294" s="50">
        <v>0</v>
      </c>
      <c r="G294" s="50">
        <v>219431257</v>
      </c>
      <c r="H294" s="50">
        <v>58633</v>
      </c>
      <c r="I294" s="50">
        <v>219489890</v>
      </c>
    </row>
    <row r="295" spans="1:9" ht="23.1" customHeight="1">
      <c r="A295" s="6" t="s">
        <v>703</v>
      </c>
      <c r="B295" s="50">
        <v>-49548912</v>
      </c>
      <c r="C295" s="50">
        <v>10599841093</v>
      </c>
      <c r="D295" s="50">
        <v>-10599841093</v>
      </c>
      <c r="E295" s="50">
        <f t="shared" si="4"/>
        <v>0</v>
      </c>
      <c r="F295" s="50">
        <v>-55548912</v>
      </c>
      <c r="G295" s="50">
        <v>12574332531</v>
      </c>
      <c r="H295" s="50">
        <v>-12574332531</v>
      </c>
      <c r="I295" s="50">
        <v>0</v>
      </c>
    </row>
    <row r="296" spans="1:9" ht="23.1" customHeight="1">
      <c r="A296" s="6" t="s">
        <v>704</v>
      </c>
      <c r="B296" s="50">
        <v>0</v>
      </c>
      <c r="C296" s="50">
        <v>0</v>
      </c>
      <c r="D296" s="50">
        <v>0</v>
      </c>
      <c r="E296" s="50">
        <f t="shared" si="4"/>
        <v>0</v>
      </c>
      <c r="F296" s="50">
        <v>-3110000</v>
      </c>
      <c r="G296" s="50">
        <v>4419476698</v>
      </c>
      <c r="H296" s="50">
        <v>-4419476698</v>
      </c>
      <c r="I296" s="50">
        <v>0</v>
      </c>
    </row>
    <row r="297" spans="1:9" ht="23.1" customHeight="1">
      <c r="A297" s="6" t="s">
        <v>705</v>
      </c>
      <c r="B297" s="50">
        <v>0</v>
      </c>
      <c r="C297" s="50">
        <v>0</v>
      </c>
      <c r="D297" s="50">
        <v>0</v>
      </c>
      <c r="E297" s="50">
        <f t="shared" si="4"/>
        <v>0</v>
      </c>
      <c r="F297" s="50">
        <v>-247000</v>
      </c>
      <c r="G297" s="50">
        <v>54326010</v>
      </c>
      <c r="H297" s="50">
        <v>-54326010</v>
      </c>
      <c r="I297" s="50">
        <v>0</v>
      </c>
    </row>
    <row r="298" spans="1:9" ht="23.1" customHeight="1">
      <c r="A298" s="6" t="s">
        <v>706</v>
      </c>
      <c r="B298" s="50">
        <v>0</v>
      </c>
      <c r="C298" s="50">
        <v>0</v>
      </c>
      <c r="D298" s="50">
        <v>0</v>
      </c>
      <c r="E298" s="50">
        <f t="shared" si="4"/>
        <v>0</v>
      </c>
      <c r="F298" s="50">
        <v>0</v>
      </c>
      <c r="G298" s="50">
        <v>816664121</v>
      </c>
      <c r="H298" s="50">
        <v>211610</v>
      </c>
      <c r="I298" s="50">
        <v>816875731</v>
      </c>
    </row>
    <row r="299" spans="1:9" ht="23.1" customHeight="1">
      <c r="A299" s="6" t="s">
        <v>707</v>
      </c>
      <c r="B299" s="50">
        <v>0</v>
      </c>
      <c r="C299" s="50">
        <v>0</v>
      </c>
      <c r="D299" s="50">
        <v>0</v>
      </c>
      <c r="E299" s="50">
        <f t="shared" si="4"/>
        <v>0</v>
      </c>
      <c r="F299" s="50">
        <v>-1000000</v>
      </c>
      <c r="G299" s="50">
        <v>579850665</v>
      </c>
      <c r="H299" s="50">
        <v>-579850665</v>
      </c>
      <c r="I299" s="50">
        <v>0</v>
      </c>
    </row>
    <row r="300" spans="1:9" ht="23.1" customHeight="1">
      <c r="A300" s="6" t="s">
        <v>708</v>
      </c>
      <c r="B300" s="50">
        <v>0</v>
      </c>
      <c r="C300" s="50">
        <v>0</v>
      </c>
      <c r="D300" s="50">
        <v>0</v>
      </c>
      <c r="E300" s="50">
        <f t="shared" si="4"/>
        <v>0</v>
      </c>
      <c r="F300" s="50">
        <v>0</v>
      </c>
      <c r="G300" s="50">
        <v>937092040</v>
      </c>
      <c r="H300" s="50">
        <v>247148</v>
      </c>
      <c r="I300" s="50">
        <v>937339188</v>
      </c>
    </row>
    <row r="301" spans="1:9" ht="23.1" customHeight="1">
      <c r="A301" s="6" t="s">
        <v>709</v>
      </c>
      <c r="B301" s="50">
        <v>-12000000</v>
      </c>
      <c r="C301" s="50">
        <v>1892512584</v>
      </c>
      <c r="D301" s="50">
        <v>-1892512584</v>
      </c>
      <c r="E301" s="50">
        <f t="shared" si="4"/>
        <v>0</v>
      </c>
      <c r="F301" s="50">
        <v>-40754000</v>
      </c>
      <c r="G301" s="50">
        <v>5474037272</v>
      </c>
      <c r="H301" s="50">
        <v>-5474037272</v>
      </c>
      <c r="I301" s="50">
        <v>0</v>
      </c>
    </row>
    <row r="302" spans="1:9" ht="23.1" customHeight="1">
      <c r="A302" s="6" t="s">
        <v>710</v>
      </c>
      <c r="B302" s="50">
        <v>80000</v>
      </c>
      <c r="C302" s="50">
        <v>-160040</v>
      </c>
      <c r="D302" s="50">
        <v>15440000</v>
      </c>
      <c r="E302" s="50">
        <f t="shared" si="4"/>
        <v>15279960</v>
      </c>
      <c r="F302" s="50">
        <v>0</v>
      </c>
      <c r="G302" s="50">
        <v>15275993</v>
      </c>
      <c r="H302" s="50">
        <v>3967</v>
      </c>
      <c r="I302" s="50">
        <v>15279960</v>
      </c>
    </row>
    <row r="303" spans="1:9" ht="23.1" customHeight="1">
      <c r="A303" s="6" t="s">
        <v>711</v>
      </c>
      <c r="B303" s="50">
        <v>-1000000</v>
      </c>
      <c r="C303" s="50">
        <v>1039732204</v>
      </c>
      <c r="D303" s="50">
        <v>-1039732204</v>
      </c>
      <c r="E303" s="50">
        <f t="shared" si="4"/>
        <v>0</v>
      </c>
      <c r="F303" s="50">
        <v>-1602000</v>
      </c>
      <c r="G303" s="50">
        <v>1679997296</v>
      </c>
      <c r="H303" s="50">
        <v>-1679997296</v>
      </c>
      <c r="I303" s="50">
        <v>0</v>
      </c>
    </row>
    <row r="304" spans="1:9" ht="23.1" customHeight="1">
      <c r="A304" s="6" t="s">
        <v>712</v>
      </c>
      <c r="B304" s="50">
        <v>12042030</v>
      </c>
      <c r="C304" s="50">
        <v>3944286450</v>
      </c>
      <c r="D304" s="50">
        <v>-3427521041</v>
      </c>
      <c r="E304" s="50">
        <f t="shared" si="4"/>
        <v>516765409</v>
      </c>
      <c r="F304" s="50">
        <v>9312030</v>
      </c>
      <c r="G304" s="50">
        <v>4628652187</v>
      </c>
      <c r="H304" s="50">
        <v>-4111886778</v>
      </c>
      <c r="I304" s="50">
        <v>516765409</v>
      </c>
    </row>
    <row r="305" spans="1:9" ht="23.1" customHeight="1">
      <c r="A305" s="6" t="s">
        <v>713</v>
      </c>
      <c r="B305" s="50">
        <v>25492000</v>
      </c>
      <c r="C305" s="50">
        <v>-195002124</v>
      </c>
      <c r="D305" s="50">
        <v>1127176000</v>
      </c>
      <c r="E305" s="50">
        <f t="shared" si="4"/>
        <v>932173876</v>
      </c>
      <c r="F305" s="50">
        <v>0</v>
      </c>
      <c r="G305" s="50">
        <v>931883737</v>
      </c>
      <c r="H305" s="50">
        <v>290139</v>
      </c>
      <c r="I305" s="50">
        <v>932173876</v>
      </c>
    </row>
    <row r="306" spans="1:9" ht="23.1" customHeight="1">
      <c r="A306" s="6" t="s">
        <v>714</v>
      </c>
      <c r="B306" s="50">
        <v>0</v>
      </c>
      <c r="C306" s="50">
        <v>0</v>
      </c>
      <c r="D306" s="50">
        <v>0</v>
      </c>
      <c r="E306" s="50">
        <f t="shared" si="4"/>
        <v>0</v>
      </c>
      <c r="F306" s="50">
        <v>0</v>
      </c>
      <c r="G306" s="50">
        <v>670442689</v>
      </c>
      <c r="H306" s="50">
        <v>201478</v>
      </c>
      <c r="I306" s="50">
        <v>670644167</v>
      </c>
    </row>
    <row r="307" spans="1:9" ht="23.1" customHeight="1">
      <c r="A307" s="6" t="s">
        <v>715</v>
      </c>
      <c r="B307" s="50">
        <v>0</v>
      </c>
      <c r="C307" s="50">
        <v>0</v>
      </c>
      <c r="D307" s="50">
        <v>0</v>
      </c>
      <c r="E307" s="50">
        <f t="shared" si="4"/>
        <v>0</v>
      </c>
      <c r="F307" s="50">
        <v>371000</v>
      </c>
      <c r="G307" s="50">
        <v>664127100</v>
      </c>
      <c r="H307" s="50">
        <v>-832604251</v>
      </c>
      <c r="I307" s="50">
        <v>-168477151</v>
      </c>
    </row>
    <row r="308" spans="1:9" ht="23.1" customHeight="1">
      <c r="A308" s="6" t="s">
        <v>716</v>
      </c>
      <c r="B308" s="50">
        <v>-8800000</v>
      </c>
      <c r="C308" s="50">
        <v>608118440</v>
      </c>
      <c r="D308" s="50">
        <v>-608118440</v>
      </c>
      <c r="E308" s="50">
        <f t="shared" si="4"/>
        <v>0</v>
      </c>
      <c r="F308" s="50">
        <v>-40854000</v>
      </c>
      <c r="G308" s="50">
        <v>4216107352</v>
      </c>
      <c r="H308" s="50">
        <v>-4216107352</v>
      </c>
      <c r="I308" s="50">
        <v>0</v>
      </c>
    </row>
    <row r="309" spans="1:9" ht="23.1" customHeight="1">
      <c r="A309" s="6" t="s">
        <v>796</v>
      </c>
      <c r="B309" s="50">
        <v>0</v>
      </c>
      <c r="C309" s="50">
        <v>0</v>
      </c>
      <c r="D309" s="50">
        <v>0</v>
      </c>
      <c r="E309" s="50">
        <f t="shared" si="4"/>
        <v>0</v>
      </c>
      <c r="F309" s="50">
        <v>35000</v>
      </c>
      <c r="G309" s="50">
        <v>8747748</v>
      </c>
      <c r="H309" s="50">
        <v>-28004888</v>
      </c>
      <c r="I309" s="50">
        <v>-19257140</v>
      </c>
    </row>
    <row r="310" spans="1:9" ht="23.1" customHeight="1">
      <c r="A310" s="6" t="s">
        <v>717</v>
      </c>
      <c r="B310" s="50">
        <v>0</v>
      </c>
      <c r="C310" s="50">
        <v>0</v>
      </c>
      <c r="D310" s="50">
        <v>0</v>
      </c>
      <c r="E310" s="50">
        <f t="shared" si="4"/>
        <v>0</v>
      </c>
      <c r="F310" s="50">
        <v>-265000</v>
      </c>
      <c r="G310" s="50">
        <v>20134816</v>
      </c>
      <c r="H310" s="50">
        <v>-20134816</v>
      </c>
      <c r="I310" s="50">
        <v>0</v>
      </c>
    </row>
    <row r="311" spans="1:9" ht="23.1" customHeight="1">
      <c r="A311" s="6" t="s">
        <v>718</v>
      </c>
      <c r="B311" s="50">
        <v>-69413000</v>
      </c>
      <c r="C311" s="50">
        <v>12529906965</v>
      </c>
      <c r="D311" s="50">
        <v>-12529906965</v>
      </c>
      <c r="E311" s="50">
        <f t="shared" si="4"/>
        <v>0</v>
      </c>
      <c r="F311" s="50">
        <v>-89996000</v>
      </c>
      <c r="G311" s="50">
        <v>17251102035</v>
      </c>
      <c r="H311" s="50">
        <v>-17251102035</v>
      </c>
      <c r="I311" s="50">
        <v>0</v>
      </c>
    </row>
    <row r="312" spans="1:9" ht="23.1" customHeight="1">
      <c r="A312" s="6" t="s">
        <v>719</v>
      </c>
      <c r="B312" s="50">
        <v>-2000000</v>
      </c>
      <c r="C312" s="50">
        <v>69981976</v>
      </c>
      <c r="D312" s="50">
        <v>-69981976</v>
      </c>
      <c r="E312" s="50">
        <f t="shared" si="4"/>
        <v>0</v>
      </c>
      <c r="F312" s="50">
        <v>-61778000</v>
      </c>
      <c r="G312" s="50">
        <v>2490158730</v>
      </c>
      <c r="H312" s="50">
        <v>-2490158730</v>
      </c>
      <c r="I312" s="50">
        <v>0</v>
      </c>
    </row>
    <row r="313" spans="1:9" ht="23.1" customHeight="1">
      <c r="A313" s="6" t="s">
        <v>720</v>
      </c>
      <c r="B313" s="50">
        <v>-19792000</v>
      </c>
      <c r="C313" s="50">
        <v>783636275</v>
      </c>
      <c r="D313" s="50">
        <v>-783636275</v>
      </c>
      <c r="E313" s="50">
        <f t="shared" si="4"/>
        <v>0</v>
      </c>
      <c r="F313" s="50">
        <v>-344411000</v>
      </c>
      <c r="G313" s="50">
        <v>16627538238</v>
      </c>
      <c r="H313" s="50">
        <v>-16627538238</v>
      </c>
      <c r="I313" s="50">
        <v>0</v>
      </c>
    </row>
    <row r="314" spans="1:9" ht="23.1" customHeight="1">
      <c r="A314" s="6" t="s">
        <v>721</v>
      </c>
      <c r="B314" s="50">
        <v>-78899000</v>
      </c>
      <c r="C314" s="50">
        <v>6587317681</v>
      </c>
      <c r="D314" s="50">
        <v>-6587317681</v>
      </c>
      <c r="E314" s="50">
        <f t="shared" si="4"/>
        <v>0</v>
      </c>
      <c r="F314" s="50">
        <v>-247954000</v>
      </c>
      <c r="G314" s="50">
        <v>23659078210</v>
      </c>
      <c r="H314" s="50">
        <v>-23659078210</v>
      </c>
      <c r="I314" s="50">
        <v>0</v>
      </c>
    </row>
    <row r="315" spans="1:9" ht="23.1" customHeight="1">
      <c r="A315" s="6" t="s">
        <v>722</v>
      </c>
      <c r="B315" s="50">
        <v>1125000</v>
      </c>
      <c r="C315" s="50">
        <v>949299975</v>
      </c>
      <c r="D315" s="50">
        <v>-791370367</v>
      </c>
      <c r="E315" s="50">
        <f t="shared" si="4"/>
        <v>157929608</v>
      </c>
      <c r="F315" s="50">
        <v>0</v>
      </c>
      <c r="G315" s="50">
        <v>1488161183</v>
      </c>
      <c r="H315" s="50">
        <v>-1330231575</v>
      </c>
      <c r="I315" s="50">
        <v>157929608</v>
      </c>
    </row>
    <row r="316" spans="1:9" ht="23.1" customHeight="1">
      <c r="A316" s="6" t="s">
        <v>483</v>
      </c>
      <c r="B316" s="50">
        <v>0</v>
      </c>
      <c r="C316" s="50">
        <v>0</v>
      </c>
      <c r="D316" s="50">
        <v>0</v>
      </c>
      <c r="E316" s="50">
        <f t="shared" si="4"/>
        <v>0</v>
      </c>
      <c r="F316" s="50">
        <v>3003000</v>
      </c>
      <c r="G316" s="50">
        <v>-12018006000</v>
      </c>
      <c r="H316" s="50">
        <v>12959625113</v>
      </c>
      <c r="I316" s="50">
        <v>941619113</v>
      </c>
    </row>
    <row r="317" spans="1:9" ht="23.1" customHeight="1">
      <c r="A317" s="6" t="s">
        <v>484</v>
      </c>
      <c r="B317" s="50">
        <v>0</v>
      </c>
      <c r="C317" s="50">
        <v>0</v>
      </c>
      <c r="D317" s="50">
        <v>0</v>
      </c>
      <c r="E317" s="50">
        <f t="shared" si="4"/>
        <v>0</v>
      </c>
      <c r="F317" s="50">
        <v>1880000</v>
      </c>
      <c r="G317" s="50">
        <v>-5642820000</v>
      </c>
      <c r="H317" s="50">
        <v>5019773469</v>
      </c>
      <c r="I317" s="50">
        <v>-623046531</v>
      </c>
    </row>
    <row r="318" spans="1:9" ht="23.1" customHeight="1">
      <c r="A318" s="6" t="s">
        <v>485</v>
      </c>
      <c r="B318" s="50">
        <v>0</v>
      </c>
      <c r="C318" s="50">
        <v>0</v>
      </c>
      <c r="D318" s="50">
        <v>0</v>
      </c>
      <c r="E318" s="50">
        <f t="shared" si="4"/>
        <v>0</v>
      </c>
      <c r="F318" s="50">
        <v>890000</v>
      </c>
      <c r="G318" s="50">
        <v>-1776456000</v>
      </c>
      <c r="H318" s="50">
        <v>1476811888</v>
      </c>
      <c r="I318" s="50">
        <v>-299644112</v>
      </c>
    </row>
    <row r="319" spans="1:9" ht="23.1" customHeight="1">
      <c r="A319" s="6" t="s">
        <v>723</v>
      </c>
      <c r="B319" s="50">
        <v>0</v>
      </c>
      <c r="C319" s="50">
        <v>0</v>
      </c>
      <c r="D319" s="50">
        <v>0</v>
      </c>
      <c r="E319" s="50">
        <f t="shared" si="4"/>
        <v>0</v>
      </c>
      <c r="F319" s="50">
        <v>-342000</v>
      </c>
      <c r="G319" s="50">
        <v>9257619</v>
      </c>
      <c r="H319" s="50">
        <v>-9257619</v>
      </c>
      <c r="I319" s="50">
        <v>0</v>
      </c>
    </row>
    <row r="320" spans="1:9" ht="23.1" customHeight="1">
      <c r="A320" s="6" t="s">
        <v>724</v>
      </c>
      <c r="B320" s="50">
        <v>1901000</v>
      </c>
      <c r="C320" s="50">
        <v>11923992392</v>
      </c>
      <c r="D320" s="50">
        <v>-9817308748</v>
      </c>
      <c r="E320" s="50">
        <f t="shared" si="4"/>
        <v>2106683644</v>
      </c>
      <c r="F320" s="50">
        <v>0</v>
      </c>
      <c r="G320" s="50">
        <v>12875047434</v>
      </c>
      <c r="H320" s="50">
        <v>-10768363790</v>
      </c>
      <c r="I320" s="50">
        <v>2106683644</v>
      </c>
    </row>
    <row r="321" spans="1:9" ht="23.1" customHeight="1">
      <c r="A321" s="6" t="s">
        <v>725</v>
      </c>
      <c r="B321" s="50">
        <v>2000</v>
      </c>
      <c r="C321" s="50">
        <v>-8001</v>
      </c>
      <c r="D321" s="50">
        <v>40000</v>
      </c>
      <c r="E321" s="50">
        <f t="shared" si="4"/>
        <v>31999</v>
      </c>
      <c r="F321" s="50">
        <v>0</v>
      </c>
      <c r="G321" s="50">
        <v>31991</v>
      </c>
      <c r="H321" s="50">
        <v>8</v>
      </c>
      <c r="I321" s="50">
        <v>31999</v>
      </c>
    </row>
    <row r="322" spans="1:9" ht="23.1" customHeight="1">
      <c r="A322" s="6" t="s">
        <v>726</v>
      </c>
      <c r="B322" s="50">
        <v>-20994984</v>
      </c>
      <c r="C322" s="50">
        <v>7439724533</v>
      </c>
      <c r="D322" s="50">
        <v>-7854353176</v>
      </c>
      <c r="E322" s="50">
        <f t="shared" si="4"/>
        <v>-414628643</v>
      </c>
      <c r="F322" s="50">
        <v>-26219984</v>
      </c>
      <c r="G322" s="50">
        <v>8132948011</v>
      </c>
      <c r="H322" s="50">
        <v>-8547576654</v>
      </c>
      <c r="I322" s="50">
        <v>-414628643</v>
      </c>
    </row>
    <row r="323" spans="1:9" ht="23.1" customHeight="1">
      <c r="A323" s="6" t="s">
        <v>727</v>
      </c>
      <c r="B323" s="50">
        <v>-9199000</v>
      </c>
      <c r="C323" s="50">
        <v>3832426948</v>
      </c>
      <c r="D323" s="50">
        <v>-3832426948</v>
      </c>
      <c r="E323" s="50">
        <f t="shared" si="4"/>
        <v>0</v>
      </c>
      <c r="F323" s="50">
        <v>-44870000</v>
      </c>
      <c r="G323" s="50">
        <v>9665068871</v>
      </c>
      <c r="H323" s="50">
        <v>-9665068871</v>
      </c>
      <c r="I323" s="50">
        <v>0</v>
      </c>
    </row>
    <row r="324" spans="1:9" ht="23.1" customHeight="1">
      <c r="A324" s="6" t="s">
        <v>728</v>
      </c>
      <c r="B324" s="50">
        <v>-17003000</v>
      </c>
      <c r="C324" s="50">
        <v>10694636520</v>
      </c>
      <c r="D324" s="50">
        <v>-10694636520</v>
      </c>
      <c r="E324" s="50">
        <f t="shared" si="4"/>
        <v>0</v>
      </c>
      <c r="F324" s="50">
        <v>-99838000</v>
      </c>
      <c r="G324" s="50">
        <v>60413187313</v>
      </c>
      <c r="H324" s="50">
        <v>-60413187313</v>
      </c>
      <c r="I324" s="50">
        <v>0</v>
      </c>
    </row>
    <row r="325" spans="1:9" ht="23.1" customHeight="1">
      <c r="A325" s="6" t="s">
        <v>729</v>
      </c>
      <c r="B325" s="50">
        <v>-8478000</v>
      </c>
      <c r="C325" s="50">
        <v>4517989455</v>
      </c>
      <c r="D325" s="50">
        <v>-4517989455</v>
      </c>
      <c r="E325" s="50">
        <f t="shared" si="4"/>
        <v>0</v>
      </c>
      <c r="F325" s="50">
        <v>-16554000</v>
      </c>
      <c r="G325" s="50">
        <v>6595608360</v>
      </c>
      <c r="H325" s="50">
        <v>-6595608360</v>
      </c>
      <c r="I325" s="50">
        <v>0</v>
      </c>
    </row>
    <row r="326" spans="1:9" ht="23.1" customHeight="1">
      <c r="A326" s="6" t="s">
        <v>730</v>
      </c>
      <c r="B326" s="50">
        <v>-1431360</v>
      </c>
      <c r="C326" s="50">
        <v>1203535231</v>
      </c>
      <c r="D326" s="50">
        <v>-1894713034</v>
      </c>
      <c r="E326" s="50">
        <f t="shared" si="4"/>
        <v>-691177803</v>
      </c>
      <c r="F326" s="50">
        <v>-122268360</v>
      </c>
      <c r="G326" s="50">
        <v>28830586873</v>
      </c>
      <c r="H326" s="50">
        <v>-29521764676</v>
      </c>
      <c r="I326" s="50">
        <v>-691177803</v>
      </c>
    </row>
    <row r="327" spans="1:9" ht="23.1" customHeight="1">
      <c r="A327" s="6" t="s">
        <v>731</v>
      </c>
      <c r="B327" s="50">
        <v>0</v>
      </c>
      <c r="C327" s="50">
        <v>0</v>
      </c>
      <c r="D327" s="50">
        <v>0</v>
      </c>
      <c r="E327" s="50">
        <f t="shared" si="4"/>
        <v>0</v>
      </c>
      <c r="F327" s="50">
        <v>-384000</v>
      </c>
      <c r="G327" s="50">
        <v>90886593</v>
      </c>
      <c r="H327" s="50">
        <v>-90886593</v>
      </c>
      <c r="I327" s="50">
        <v>0</v>
      </c>
    </row>
    <row r="328" spans="1:9" ht="23.1" customHeight="1">
      <c r="A328" s="6" t="s">
        <v>732</v>
      </c>
      <c r="B328" s="50">
        <v>-130548000</v>
      </c>
      <c r="C328" s="50">
        <v>13691637987</v>
      </c>
      <c r="D328" s="50">
        <v>-13691637987</v>
      </c>
      <c r="E328" s="50">
        <f t="shared" ref="E328:E391" si="5">C328+D328</f>
        <v>0</v>
      </c>
      <c r="F328" s="50">
        <v>-168729000</v>
      </c>
      <c r="G328" s="50">
        <v>17269590536</v>
      </c>
      <c r="H328" s="50">
        <v>-17269590536</v>
      </c>
      <c r="I328" s="50">
        <v>0</v>
      </c>
    </row>
    <row r="329" spans="1:9" ht="23.1" customHeight="1">
      <c r="A329" s="6" t="s">
        <v>733</v>
      </c>
      <c r="B329" s="50">
        <v>0</v>
      </c>
      <c r="C329" s="50">
        <v>0</v>
      </c>
      <c r="D329" s="50">
        <v>0</v>
      </c>
      <c r="E329" s="50">
        <f t="shared" si="5"/>
        <v>0</v>
      </c>
      <c r="F329" s="50">
        <v>-1000000</v>
      </c>
      <c r="G329" s="50">
        <v>639835204</v>
      </c>
      <c r="H329" s="50">
        <v>-639835204</v>
      </c>
      <c r="I329" s="50">
        <v>0</v>
      </c>
    </row>
    <row r="330" spans="1:9" ht="23.1" customHeight="1">
      <c r="A330" s="6" t="s">
        <v>734</v>
      </c>
      <c r="B330" s="50">
        <v>-20171000</v>
      </c>
      <c r="C330" s="50">
        <v>1097480417</v>
      </c>
      <c r="D330" s="50">
        <v>-1097480417</v>
      </c>
      <c r="E330" s="50">
        <f t="shared" si="5"/>
        <v>0</v>
      </c>
      <c r="F330" s="50">
        <v>-37238000</v>
      </c>
      <c r="G330" s="50">
        <v>2143525029</v>
      </c>
      <c r="H330" s="50">
        <v>-2143525029</v>
      </c>
      <c r="I330" s="50">
        <v>0</v>
      </c>
    </row>
    <row r="331" spans="1:9" ht="23.1" customHeight="1">
      <c r="A331" s="6" t="s">
        <v>735</v>
      </c>
      <c r="B331" s="50">
        <v>0</v>
      </c>
      <c r="C331" s="50">
        <v>0</v>
      </c>
      <c r="D331" s="50">
        <v>0</v>
      </c>
      <c r="E331" s="50">
        <f t="shared" si="5"/>
        <v>0</v>
      </c>
      <c r="F331" s="50">
        <v>-1000000</v>
      </c>
      <c r="G331" s="50">
        <v>169956234</v>
      </c>
      <c r="H331" s="50">
        <v>-169956234</v>
      </c>
      <c r="I331" s="50">
        <v>0</v>
      </c>
    </row>
    <row r="332" spans="1:9" ht="23.1" customHeight="1">
      <c r="A332" s="6" t="s">
        <v>736</v>
      </c>
      <c r="B332" s="50">
        <v>0</v>
      </c>
      <c r="C332" s="50">
        <v>0</v>
      </c>
      <c r="D332" s="50">
        <v>0</v>
      </c>
      <c r="E332" s="50">
        <f t="shared" si="5"/>
        <v>0</v>
      </c>
      <c r="F332" s="50">
        <v>-3000000</v>
      </c>
      <c r="G332" s="50">
        <v>1038732462</v>
      </c>
      <c r="H332" s="50">
        <v>-1038732462</v>
      </c>
      <c r="I332" s="50">
        <v>0</v>
      </c>
    </row>
    <row r="333" spans="1:9" ht="23.1" customHeight="1">
      <c r="A333" s="6" t="s">
        <v>737</v>
      </c>
      <c r="B333" s="50">
        <v>0</v>
      </c>
      <c r="C333" s="50">
        <v>0</v>
      </c>
      <c r="D333" s="50">
        <v>0</v>
      </c>
      <c r="E333" s="50">
        <f t="shared" si="5"/>
        <v>0</v>
      </c>
      <c r="F333" s="50">
        <v>-3000000</v>
      </c>
      <c r="G333" s="50">
        <v>1349652381</v>
      </c>
      <c r="H333" s="50">
        <v>-1349652381</v>
      </c>
      <c r="I333" s="50">
        <v>0</v>
      </c>
    </row>
    <row r="334" spans="1:9" ht="23.1" customHeight="1">
      <c r="A334" s="6" t="s">
        <v>738</v>
      </c>
      <c r="B334" s="50">
        <v>-61000</v>
      </c>
      <c r="C334" s="50">
        <v>43299849</v>
      </c>
      <c r="D334" s="50">
        <v>-43299849</v>
      </c>
      <c r="E334" s="50">
        <f t="shared" si="5"/>
        <v>0</v>
      </c>
      <c r="F334" s="50">
        <v>-2061000</v>
      </c>
      <c r="G334" s="50">
        <v>603155653</v>
      </c>
      <c r="H334" s="50">
        <v>-603155653</v>
      </c>
      <c r="I334" s="50">
        <v>0</v>
      </c>
    </row>
    <row r="335" spans="1:9" ht="23.1" customHeight="1">
      <c r="A335" s="6" t="s">
        <v>739</v>
      </c>
      <c r="B335" s="50">
        <v>0</v>
      </c>
      <c r="C335" s="50">
        <v>0</v>
      </c>
      <c r="D335" s="50">
        <v>0</v>
      </c>
      <c r="E335" s="50">
        <f t="shared" si="5"/>
        <v>0</v>
      </c>
      <c r="F335" s="50">
        <v>-3000000</v>
      </c>
      <c r="G335" s="50">
        <v>2910250432</v>
      </c>
      <c r="H335" s="50">
        <v>-2910250432</v>
      </c>
      <c r="I335" s="50">
        <v>0</v>
      </c>
    </row>
    <row r="336" spans="1:9" ht="23.1" customHeight="1">
      <c r="A336" s="6" t="s">
        <v>740</v>
      </c>
      <c r="B336" s="50">
        <v>0</v>
      </c>
      <c r="C336" s="50">
        <v>0</v>
      </c>
      <c r="D336" s="50">
        <v>0</v>
      </c>
      <c r="E336" s="50">
        <f t="shared" si="5"/>
        <v>0</v>
      </c>
      <c r="F336" s="50">
        <v>-2000000</v>
      </c>
      <c r="G336" s="50">
        <v>1599588000</v>
      </c>
      <c r="H336" s="50">
        <v>-1599588000</v>
      </c>
      <c r="I336" s="50">
        <v>0</v>
      </c>
    </row>
    <row r="337" spans="1:9" ht="23.1" customHeight="1">
      <c r="A337" s="6" t="s">
        <v>741</v>
      </c>
      <c r="B337" s="50">
        <v>0</v>
      </c>
      <c r="C337" s="50">
        <v>0</v>
      </c>
      <c r="D337" s="50">
        <v>0</v>
      </c>
      <c r="E337" s="50">
        <f t="shared" si="5"/>
        <v>0</v>
      </c>
      <c r="F337" s="50">
        <v>-3000000</v>
      </c>
      <c r="G337" s="50">
        <v>3449111626</v>
      </c>
      <c r="H337" s="50">
        <v>-3449111626</v>
      </c>
      <c r="I337" s="50">
        <v>0</v>
      </c>
    </row>
    <row r="338" spans="1:9" ht="23.1" customHeight="1">
      <c r="A338" s="6" t="s">
        <v>742</v>
      </c>
      <c r="B338" s="50">
        <v>0</v>
      </c>
      <c r="C338" s="50">
        <v>0</v>
      </c>
      <c r="D338" s="50">
        <v>0</v>
      </c>
      <c r="E338" s="50">
        <f t="shared" si="5"/>
        <v>0</v>
      </c>
      <c r="F338" s="50">
        <v>-12916000</v>
      </c>
      <c r="G338" s="50">
        <v>8775699688</v>
      </c>
      <c r="H338" s="50">
        <v>-8775699688</v>
      </c>
      <c r="I338" s="50">
        <v>0</v>
      </c>
    </row>
    <row r="339" spans="1:9" ht="23.1" customHeight="1">
      <c r="A339" s="6" t="s">
        <v>743</v>
      </c>
      <c r="B339" s="50">
        <v>0</v>
      </c>
      <c r="C339" s="50">
        <v>0</v>
      </c>
      <c r="D339" s="50">
        <v>0</v>
      </c>
      <c r="E339" s="50">
        <f t="shared" si="5"/>
        <v>0</v>
      </c>
      <c r="F339" s="50">
        <v>-5507000</v>
      </c>
      <c r="G339" s="50">
        <v>1571097351</v>
      </c>
      <c r="H339" s="50">
        <v>-1571097351</v>
      </c>
      <c r="I339" s="50">
        <v>0</v>
      </c>
    </row>
    <row r="340" spans="1:9" ht="23.1" customHeight="1">
      <c r="A340" s="6" t="s">
        <v>744</v>
      </c>
      <c r="B340" s="50">
        <v>-2150000</v>
      </c>
      <c r="C340" s="50">
        <v>2384385874</v>
      </c>
      <c r="D340" s="50">
        <v>-2384385874</v>
      </c>
      <c r="E340" s="50">
        <f t="shared" si="5"/>
        <v>0</v>
      </c>
      <c r="F340" s="50">
        <v>-2462000</v>
      </c>
      <c r="G340" s="50">
        <v>2571537672</v>
      </c>
      <c r="H340" s="50">
        <v>-2571537672</v>
      </c>
      <c r="I340" s="50">
        <v>0</v>
      </c>
    </row>
    <row r="341" spans="1:9" ht="23.1" customHeight="1">
      <c r="A341" s="6" t="s">
        <v>745</v>
      </c>
      <c r="B341" s="50">
        <v>0</v>
      </c>
      <c r="C341" s="50">
        <v>0</v>
      </c>
      <c r="D341" s="50">
        <v>0</v>
      </c>
      <c r="E341" s="50">
        <f t="shared" si="5"/>
        <v>0</v>
      </c>
      <c r="F341" s="50">
        <v>-1510000</v>
      </c>
      <c r="G341" s="50">
        <v>603844470</v>
      </c>
      <c r="H341" s="50">
        <v>-603844470</v>
      </c>
      <c r="I341" s="50">
        <v>0</v>
      </c>
    </row>
    <row r="342" spans="1:9" ht="23.1" customHeight="1">
      <c r="A342" s="6" t="s">
        <v>746</v>
      </c>
      <c r="B342" s="50">
        <v>0</v>
      </c>
      <c r="C342" s="50">
        <v>0</v>
      </c>
      <c r="D342" s="50">
        <v>0</v>
      </c>
      <c r="E342" s="50">
        <f t="shared" si="5"/>
        <v>0</v>
      </c>
      <c r="F342" s="50">
        <v>-26602000</v>
      </c>
      <c r="G342" s="50">
        <v>8917733153</v>
      </c>
      <c r="H342" s="50">
        <v>-8917733153</v>
      </c>
      <c r="I342" s="50">
        <v>0</v>
      </c>
    </row>
    <row r="343" spans="1:9" ht="23.1" customHeight="1">
      <c r="A343" s="6" t="s">
        <v>747</v>
      </c>
      <c r="B343" s="50">
        <v>0</v>
      </c>
      <c r="C343" s="50">
        <v>0</v>
      </c>
      <c r="D343" s="50">
        <v>0</v>
      </c>
      <c r="E343" s="50">
        <f t="shared" si="5"/>
        <v>0</v>
      </c>
      <c r="F343" s="50">
        <v>-24478000</v>
      </c>
      <c r="G343" s="50">
        <v>11837502176</v>
      </c>
      <c r="H343" s="50">
        <v>-11837502176</v>
      </c>
      <c r="I343" s="50">
        <v>0</v>
      </c>
    </row>
    <row r="344" spans="1:9" ht="23.1" customHeight="1">
      <c r="A344" s="6" t="s">
        <v>748</v>
      </c>
      <c r="B344" s="50">
        <v>2240760</v>
      </c>
      <c r="C344" s="50">
        <v>-1276628030</v>
      </c>
      <c r="D344" s="50">
        <v>671191608</v>
      </c>
      <c r="E344" s="50">
        <f t="shared" si="5"/>
        <v>-605436422</v>
      </c>
      <c r="F344" s="50">
        <v>-19045240</v>
      </c>
      <c r="G344" s="50">
        <v>9591575795</v>
      </c>
      <c r="H344" s="50">
        <v>-10197012217</v>
      </c>
      <c r="I344" s="50">
        <v>-605436422</v>
      </c>
    </row>
    <row r="345" spans="1:9" ht="23.1" customHeight="1">
      <c r="A345" s="6" t="s">
        <v>749</v>
      </c>
      <c r="B345" s="50">
        <v>0</v>
      </c>
      <c r="C345" s="50">
        <v>0</v>
      </c>
      <c r="D345" s="50">
        <v>0</v>
      </c>
      <c r="E345" s="50">
        <f t="shared" si="5"/>
        <v>0</v>
      </c>
      <c r="F345" s="50">
        <v>-10000</v>
      </c>
      <c r="G345" s="50">
        <v>8897712</v>
      </c>
      <c r="H345" s="50">
        <v>-8897712</v>
      </c>
      <c r="I345" s="50">
        <v>0</v>
      </c>
    </row>
    <row r="346" spans="1:9" ht="23.1" customHeight="1">
      <c r="A346" s="6" t="s">
        <v>750</v>
      </c>
      <c r="B346" s="50">
        <v>1000000</v>
      </c>
      <c r="C346" s="50">
        <v>-5001284</v>
      </c>
      <c r="D346" s="50">
        <v>74000000</v>
      </c>
      <c r="E346" s="50">
        <f t="shared" si="5"/>
        <v>68998716</v>
      </c>
      <c r="F346" s="50">
        <v>0</v>
      </c>
      <c r="G346" s="50">
        <v>68979661</v>
      </c>
      <c r="H346" s="50">
        <v>19055</v>
      </c>
      <c r="I346" s="50">
        <v>68998716</v>
      </c>
    </row>
    <row r="347" spans="1:9" ht="23.1" customHeight="1">
      <c r="A347" s="6" t="s">
        <v>751</v>
      </c>
      <c r="B347" s="50">
        <v>0</v>
      </c>
      <c r="C347" s="50">
        <v>0</v>
      </c>
      <c r="D347" s="50">
        <v>0</v>
      </c>
      <c r="E347" s="50">
        <f t="shared" si="5"/>
        <v>0</v>
      </c>
      <c r="F347" s="50">
        <v>-1555000</v>
      </c>
      <c r="G347" s="50">
        <v>388649904</v>
      </c>
      <c r="H347" s="50">
        <v>-388649904</v>
      </c>
      <c r="I347" s="50">
        <v>0</v>
      </c>
    </row>
    <row r="348" spans="1:9" ht="23.1" customHeight="1">
      <c r="A348" s="6" t="s">
        <v>752</v>
      </c>
      <c r="B348" s="50">
        <v>0</v>
      </c>
      <c r="C348" s="50">
        <v>0</v>
      </c>
      <c r="D348" s="50">
        <v>0</v>
      </c>
      <c r="E348" s="50">
        <f t="shared" si="5"/>
        <v>0</v>
      </c>
      <c r="F348" s="50">
        <v>-11114000</v>
      </c>
      <c r="G348" s="50">
        <v>1091258961</v>
      </c>
      <c r="H348" s="50">
        <v>-1091258961</v>
      </c>
      <c r="I348" s="50">
        <v>0</v>
      </c>
    </row>
    <row r="349" spans="1:9" ht="23.1" customHeight="1">
      <c r="A349" s="6" t="s">
        <v>753</v>
      </c>
      <c r="B349" s="50">
        <v>0</v>
      </c>
      <c r="C349" s="50">
        <v>0</v>
      </c>
      <c r="D349" s="50">
        <v>0</v>
      </c>
      <c r="E349" s="50">
        <f t="shared" si="5"/>
        <v>0</v>
      </c>
      <c r="F349" s="50">
        <v>-1000</v>
      </c>
      <c r="G349" s="50">
        <v>174957</v>
      </c>
      <c r="H349" s="50">
        <v>-174957</v>
      </c>
      <c r="I349" s="50">
        <v>0</v>
      </c>
    </row>
    <row r="350" spans="1:9" ht="23.1" customHeight="1">
      <c r="A350" s="6" t="s">
        <v>754</v>
      </c>
      <c r="B350" s="50">
        <v>0</v>
      </c>
      <c r="C350" s="50">
        <v>0</v>
      </c>
      <c r="D350" s="50">
        <v>0</v>
      </c>
      <c r="E350" s="50">
        <f t="shared" si="5"/>
        <v>0</v>
      </c>
      <c r="F350" s="50">
        <v>-2000</v>
      </c>
      <c r="G350" s="50">
        <v>1039736</v>
      </c>
      <c r="H350" s="50">
        <v>-1039736</v>
      </c>
      <c r="I350" s="50">
        <v>0</v>
      </c>
    </row>
    <row r="351" spans="1:9" ht="23.1" customHeight="1">
      <c r="A351" s="6" t="s">
        <v>755</v>
      </c>
      <c r="B351" s="50">
        <v>0</v>
      </c>
      <c r="C351" s="50">
        <v>0</v>
      </c>
      <c r="D351" s="50">
        <v>0</v>
      </c>
      <c r="E351" s="50">
        <f t="shared" si="5"/>
        <v>0</v>
      </c>
      <c r="F351" s="50">
        <v>-3000000</v>
      </c>
      <c r="G351" s="50">
        <v>596846297</v>
      </c>
      <c r="H351" s="50">
        <v>-596846297</v>
      </c>
      <c r="I351" s="50">
        <v>0</v>
      </c>
    </row>
    <row r="352" spans="1:9" ht="23.1" customHeight="1">
      <c r="A352" s="6" t="s">
        <v>756</v>
      </c>
      <c r="B352" s="50">
        <v>-5015000</v>
      </c>
      <c r="C352" s="50">
        <v>1207139096</v>
      </c>
      <c r="D352" s="50">
        <v>-1207139096</v>
      </c>
      <c r="E352" s="50">
        <f t="shared" si="5"/>
        <v>0</v>
      </c>
      <c r="F352" s="50">
        <v>-10018000</v>
      </c>
      <c r="G352" s="50">
        <v>2457597026</v>
      </c>
      <c r="H352" s="50">
        <v>-2457597026</v>
      </c>
      <c r="I352" s="50">
        <v>0</v>
      </c>
    </row>
    <row r="353" spans="1:9" ht="23.1" customHeight="1">
      <c r="A353" s="6" t="s">
        <v>757</v>
      </c>
      <c r="B353" s="50">
        <v>-60724000</v>
      </c>
      <c r="C353" s="50">
        <v>17488875611</v>
      </c>
      <c r="D353" s="50">
        <v>-17488875611</v>
      </c>
      <c r="E353" s="50">
        <f t="shared" si="5"/>
        <v>0</v>
      </c>
      <c r="F353" s="50">
        <v>-87874000</v>
      </c>
      <c r="G353" s="50">
        <v>24821586978</v>
      </c>
      <c r="H353" s="50">
        <v>-24821586978</v>
      </c>
      <c r="I353" s="50">
        <v>0</v>
      </c>
    </row>
    <row r="354" spans="1:9" ht="23.1" customHeight="1">
      <c r="A354" s="6" t="s">
        <v>758</v>
      </c>
      <c r="B354" s="50">
        <v>0</v>
      </c>
      <c r="C354" s="50">
        <v>0</v>
      </c>
      <c r="D354" s="50">
        <v>0</v>
      </c>
      <c r="E354" s="50">
        <f t="shared" si="5"/>
        <v>0</v>
      </c>
      <c r="F354" s="50">
        <v>-2131000</v>
      </c>
      <c r="G354" s="50">
        <v>182481011</v>
      </c>
      <c r="H354" s="50">
        <v>-182481011</v>
      </c>
      <c r="I354" s="50">
        <v>0</v>
      </c>
    </row>
    <row r="355" spans="1:9" ht="23.1" customHeight="1">
      <c r="A355" s="6" t="s">
        <v>759</v>
      </c>
      <c r="B355" s="50">
        <v>-44473000</v>
      </c>
      <c r="C355" s="50">
        <v>6254930210</v>
      </c>
      <c r="D355" s="50">
        <v>-6254930210</v>
      </c>
      <c r="E355" s="50">
        <f t="shared" si="5"/>
        <v>0</v>
      </c>
      <c r="F355" s="50">
        <v>-55778000</v>
      </c>
      <c r="G355" s="50">
        <v>7894842914</v>
      </c>
      <c r="H355" s="50">
        <v>-7894842914</v>
      </c>
      <c r="I355" s="50">
        <v>0</v>
      </c>
    </row>
    <row r="356" spans="1:9" ht="23.1" customHeight="1">
      <c r="A356" s="6" t="s">
        <v>760</v>
      </c>
      <c r="B356" s="50">
        <v>0</v>
      </c>
      <c r="C356" s="50">
        <v>0</v>
      </c>
      <c r="D356" s="50">
        <v>0</v>
      </c>
      <c r="E356" s="50">
        <f t="shared" si="5"/>
        <v>0</v>
      </c>
      <c r="F356" s="50">
        <v>-20000</v>
      </c>
      <c r="G356" s="50">
        <v>5798508</v>
      </c>
      <c r="H356" s="50">
        <v>-5798508</v>
      </c>
      <c r="I356" s="50">
        <v>0</v>
      </c>
    </row>
    <row r="357" spans="1:9" ht="23.1" customHeight="1">
      <c r="A357" s="6" t="s">
        <v>761</v>
      </c>
      <c r="B357" s="50">
        <v>-14414000</v>
      </c>
      <c r="C357" s="50">
        <v>1688746070</v>
      </c>
      <c r="D357" s="50">
        <v>-1688746070</v>
      </c>
      <c r="E357" s="50">
        <f t="shared" si="5"/>
        <v>0</v>
      </c>
      <c r="F357" s="50">
        <v>-17434000</v>
      </c>
      <c r="G357" s="50">
        <v>2036236595</v>
      </c>
      <c r="H357" s="50">
        <v>-2036236595</v>
      </c>
      <c r="I357" s="50">
        <v>0</v>
      </c>
    </row>
    <row r="358" spans="1:9" ht="23.1" customHeight="1">
      <c r="A358" s="6" t="s">
        <v>762</v>
      </c>
      <c r="B358" s="50">
        <v>-1000000</v>
      </c>
      <c r="C358" s="50">
        <v>299922750</v>
      </c>
      <c r="D358" s="50">
        <v>-299922750</v>
      </c>
      <c r="E358" s="50">
        <f t="shared" si="5"/>
        <v>0</v>
      </c>
      <c r="F358" s="50">
        <v>-3000000</v>
      </c>
      <c r="G358" s="50">
        <v>929760526</v>
      </c>
      <c r="H358" s="50">
        <v>-929760526</v>
      </c>
      <c r="I358" s="50">
        <v>0</v>
      </c>
    </row>
    <row r="359" spans="1:9" ht="23.1" customHeight="1">
      <c r="A359" s="6" t="s">
        <v>763</v>
      </c>
      <c r="B359" s="50">
        <v>-99538000</v>
      </c>
      <c r="C359" s="50">
        <v>16302625453</v>
      </c>
      <c r="D359" s="50">
        <v>-16302625453</v>
      </c>
      <c r="E359" s="50">
        <f t="shared" si="5"/>
        <v>0</v>
      </c>
      <c r="F359" s="50">
        <v>-103070000</v>
      </c>
      <c r="G359" s="50">
        <v>16940235244</v>
      </c>
      <c r="H359" s="50">
        <v>-16940235244</v>
      </c>
      <c r="I359" s="50">
        <v>0</v>
      </c>
    </row>
    <row r="360" spans="1:9" ht="23.1" customHeight="1">
      <c r="A360" s="6" t="s">
        <v>764</v>
      </c>
      <c r="B360" s="50">
        <v>500000</v>
      </c>
      <c r="C360" s="50">
        <v>-2500643</v>
      </c>
      <c r="D360" s="50">
        <v>27500000</v>
      </c>
      <c r="E360" s="50">
        <f t="shared" si="5"/>
        <v>24999357</v>
      </c>
      <c r="F360" s="50">
        <v>0</v>
      </c>
      <c r="G360" s="50">
        <v>24992276</v>
      </c>
      <c r="H360" s="50">
        <v>7081</v>
      </c>
      <c r="I360" s="50">
        <v>24999357</v>
      </c>
    </row>
    <row r="361" spans="1:9" ht="23.1" customHeight="1">
      <c r="A361" s="6" t="s">
        <v>765</v>
      </c>
      <c r="B361" s="50">
        <v>-69164000</v>
      </c>
      <c r="C361" s="50">
        <v>22941841114</v>
      </c>
      <c r="D361" s="50">
        <v>-22941841114</v>
      </c>
      <c r="E361" s="50">
        <f t="shared" si="5"/>
        <v>0</v>
      </c>
      <c r="F361" s="50">
        <v>-70164000</v>
      </c>
      <c r="G361" s="50">
        <v>23296749702</v>
      </c>
      <c r="H361" s="50">
        <v>-23296749702</v>
      </c>
      <c r="I361" s="50">
        <v>0</v>
      </c>
    </row>
    <row r="362" spans="1:9" ht="23.1" customHeight="1">
      <c r="A362" s="6" t="s">
        <v>766</v>
      </c>
      <c r="B362" s="50">
        <v>-2710000</v>
      </c>
      <c r="C362" s="50">
        <v>712616454</v>
      </c>
      <c r="D362" s="50">
        <v>-712616454</v>
      </c>
      <c r="E362" s="50">
        <f t="shared" si="5"/>
        <v>0</v>
      </c>
      <c r="F362" s="50">
        <v>-2710000</v>
      </c>
      <c r="G362" s="50">
        <v>712616454</v>
      </c>
      <c r="H362" s="50">
        <v>-712616454</v>
      </c>
      <c r="I362" s="50">
        <v>0</v>
      </c>
    </row>
    <row r="363" spans="1:9" ht="23.1" customHeight="1">
      <c r="A363" s="6" t="s">
        <v>767</v>
      </c>
      <c r="B363" s="50">
        <v>-1950000</v>
      </c>
      <c r="C363" s="50">
        <v>982946829</v>
      </c>
      <c r="D363" s="50">
        <v>-982946829</v>
      </c>
      <c r="E363" s="50">
        <f t="shared" si="5"/>
        <v>0</v>
      </c>
      <c r="F363" s="50">
        <v>-1950000</v>
      </c>
      <c r="G363" s="50">
        <v>982946829</v>
      </c>
      <c r="H363" s="50">
        <v>-982946829</v>
      </c>
      <c r="I363" s="50">
        <v>0</v>
      </c>
    </row>
    <row r="364" spans="1:9" ht="23.1" customHeight="1">
      <c r="A364" s="6" t="s">
        <v>768</v>
      </c>
      <c r="B364" s="50">
        <v>-4000000</v>
      </c>
      <c r="C364" s="50">
        <v>1289667826</v>
      </c>
      <c r="D364" s="50">
        <v>-1289667826</v>
      </c>
      <c r="E364" s="50">
        <f t="shared" si="5"/>
        <v>0</v>
      </c>
      <c r="F364" s="50">
        <v>-4000000</v>
      </c>
      <c r="G364" s="50">
        <v>1289667826</v>
      </c>
      <c r="H364" s="50">
        <v>-1289667826</v>
      </c>
      <c r="I364" s="50">
        <v>0</v>
      </c>
    </row>
    <row r="365" spans="1:9" ht="23.1" customHeight="1">
      <c r="A365" s="6" t="s">
        <v>769</v>
      </c>
      <c r="B365" s="50">
        <v>-8700000</v>
      </c>
      <c r="C365" s="50">
        <v>1973491702</v>
      </c>
      <c r="D365" s="50">
        <v>-1973491702</v>
      </c>
      <c r="E365" s="50">
        <f t="shared" si="5"/>
        <v>0</v>
      </c>
      <c r="F365" s="50">
        <v>-8700000</v>
      </c>
      <c r="G365" s="50">
        <v>1973491702</v>
      </c>
      <c r="H365" s="50">
        <v>-1973491702</v>
      </c>
      <c r="I365" s="50">
        <v>0</v>
      </c>
    </row>
    <row r="366" spans="1:9" ht="23.1" customHeight="1">
      <c r="A366" s="6" t="s">
        <v>770</v>
      </c>
      <c r="B366" s="50">
        <v>-4001000</v>
      </c>
      <c r="C366" s="50">
        <v>1619992746</v>
      </c>
      <c r="D366" s="50">
        <v>-1619992746</v>
      </c>
      <c r="E366" s="50">
        <f t="shared" si="5"/>
        <v>0</v>
      </c>
      <c r="F366" s="50">
        <v>-4001000</v>
      </c>
      <c r="G366" s="50">
        <v>1619992746</v>
      </c>
      <c r="H366" s="50">
        <v>-1619992746</v>
      </c>
      <c r="I366" s="50">
        <v>0</v>
      </c>
    </row>
    <row r="367" spans="1:9" ht="23.1" customHeight="1">
      <c r="A367" s="6" t="s">
        <v>771</v>
      </c>
      <c r="B367" s="50">
        <v>-2713000</v>
      </c>
      <c r="C367" s="50">
        <v>780855953</v>
      </c>
      <c r="D367" s="50">
        <v>-780855953</v>
      </c>
      <c r="E367" s="50">
        <f t="shared" si="5"/>
        <v>0</v>
      </c>
      <c r="F367" s="50">
        <v>-2713000</v>
      </c>
      <c r="G367" s="50">
        <v>780855953</v>
      </c>
      <c r="H367" s="50">
        <v>-780855953</v>
      </c>
      <c r="I367" s="50">
        <v>0</v>
      </c>
    </row>
    <row r="368" spans="1:9" ht="23.1" customHeight="1">
      <c r="A368" s="6" t="s">
        <v>772</v>
      </c>
      <c r="B368" s="50">
        <v>-42721155</v>
      </c>
      <c r="C368" s="50">
        <v>17012926078</v>
      </c>
      <c r="D368" s="50">
        <v>-17012926078</v>
      </c>
      <c r="E368" s="50">
        <f t="shared" si="5"/>
        <v>0</v>
      </c>
      <c r="F368" s="50">
        <v>-42721155</v>
      </c>
      <c r="G368" s="50">
        <v>17012926078</v>
      </c>
      <c r="H368" s="50">
        <v>-17012926078</v>
      </c>
      <c r="I368" s="50">
        <v>0</v>
      </c>
    </row>
    <row r="369" spans="1:9" ht="23.1" customHeight="1">
      <c r="A369" s="6" t="s">
        <v>773</v>
      </c>
      <c r="B369" s="50">
        <v>-1000000</v>
      </c>
      <c r="C369" s="50">
        <v>539860954</v>
      </c>
      <c r="D369" s="50">
        <v>-539860954</v>
      </c>
      <c r="E369" s="50">
        <f t="shared" si="5"/>
        <v>0</v>
      </c>
      <c r="F369" s="50">
        <v>-1000000</v>
      </c>
      <c r="G369" s="50">
        <v>539860954</v>
      </c>
      <c r="H369" s="50">
        <v>-539860954</v>
      </c>
      <c r="I369" s="50">
        <v>0</v>
      </c>
    </row>
    <row r="370" spans="1:9" ht="23.1" customHeight="1">
      <c r="A370" s="6" t="s">
        <v>774</v>
      </c>
      <c r="B370" s="50">
        <v>-152000</v>
      </c>
      <c r="C370" s="50">
        <v>20666679</v>
      </c>
      <c r="D370" s="50">
        <v>-20666679</v>
      </c>
      <c r="E370" s="50">
        <f t="shared" si="5"/>
        <v>0</v>
      </c>
      <c r="F370" s="50">
        <v>-152000</v>
      </c>
      <c r="G370" s="50">
        <v>20666679</v>
      </c>
      <c r="H370" s="50">
        <v>-20666679</v>
      </c>
      <c r="I370" s="50">
        <v>0</v>
      </c>
    </row>
    <row r="371" spans="1:9" ht="23.1" customHeight="1">
      <c r="A371" s="6" t="s">
        <v>775</v>
      </c>
      <c r="B371" s="50">
        <v>30000</v>
      </c>
      <c r="C371" s="50">
        <v>22376250</v>
      </c>
      <c r="D371" s="50">
        <v>-25836225</v>
      </c>
      <c r="E371" s="50">
        <f t="shared" si="5"/>
        <v>-3459975</v>
      </c>
      <c r="F371" s="50">
        <v>30000</v>
      </c>
      <c r="G371" s="50">
        <v>22376250</v>
      </c>
      <c r="H371" s="50">
        <v>-25836225</v>
      </c>
      <c r="I371" s="50">
        <v>-3459975</v>
      </c>
    </row>
    <row r="372" spans="1:9" ht="23.1" customHeight="1">
      <c r="A372" s="6" t="s">
        <v>776</v>
      </c>
      <c r="B372" s="50">
        <v>-2000000</v>
      </c>
      <c r="C372" s="50">
        <v>999972446</v>
      </c>
      <c r="D372" s="50">
        <v>-999972446</v>
      </c>
      <c r="E372" s="50">
        <f t="shared" si="5"/>
        <v>0</v>
      </c>
      <c r="F372" s="50">
        <v>-2000000</v>
      </c>
      <c r="G372" s="50">
        <v>999972446</v>
      </c>
      <c r="H372" s="50">
        <v>-999972446</v>
      </c>
      <c r="I372" s="50">
        <v>0</v>
      </c>
    </row>
    <row r="373" spans="1:9" ht="23.1" customHeight="1">
      <c r="A373" s="6" t="s">
        <v>777</v>
      </c>
      <c r="B373" s="50">
        <v>-3554000</v>
      </c>
      <c r="C373" s="50">
        <v>1079256799</v>
      </c>
      <c r="D373" s="50">
        <v>-939215354</v>
      </c>
      <c r="E373" s="50">
        <f t="shared" si="5"/>
        <v>140041445</v>
      </c>
      <c r="F373" s="50">
        <v>-3554000</v>
      </c>
      <c r="G373" s="50">
        <v>1079256799</v>
      </c>
      <c r="H373" s="50">
        <v>-939215354</v>
      </c>
      <c r="I373" s="50">
        <v>140041445</v>
      </c>
    </row>
    <row r="374" spans="1:9" ht="23.1" customHeight="1">
      <c r="A374" s="6" t="s">
        <v>778</v>
      </c>
      <c r="B374" s="50">
        <v>-2516000</v>
      </c>
      <c r="C374" s="50">
        <v>549449501</v>
      </c>
      <c r="D374" s="50">
        <v>-549449501</v>
      </c>
      <c r="E374" s="50">
        <f t="shared" si="5"/>
        <v>0</v>
      </c>
      <c r="F374" s="50">
        <v>-2516000</v>
      </c>
      <c r="G374" s="50">
        <v>549449501</v>
      </c>
      <c r="H374" s="50">
        <v>-549449501</v>
      </c>
      <c r="I374" s="50">
        <v>0</v>
      </c>
    </row>
    <row r="375" spans="1:9" ht="23.1" customHeight="1">
      <c r="A375" s="6" t="s">
        <v>779</v>
      </c>
      <c r="B375" s="50">
        <v>-3205000</v>
      </c>
      <c r="C375" s="50">
        <v>2102958351</v>
      </c>
      <c r="D375" s="50">
        <v>-2102958351</v>
      </c>
      <c r="E375" s="50">
        <f t="shared" si="5"/>
        <v>0</v>
      </c>
      <c r="F375" s="50">
        <v>-3205000</v>
      </c>
      <c r="G375" s="50">
        <v>2102958351</v>
      </c>
      <c r="H375" s="50">
        <v>-2102958351</v>
      </c>
      <c r="I375" s="50">
        <v>0</v>
      </c>
    </row>
    <row r="376" spans="1:9" ht="23.1" customHeight="1">
      <c r="A376" s="6" t="s">
        <v>780</v>
      </c>
      <c r="B376" s="50">
        <v>-1000000</v>
      </c>
      <c r="C376" s="50">
        <v>449884125</v>
      </c>
      <c r="D376" s="50">
        <v>-449884125</v>
      </c>
      <c r="E376" s="50">
        <f t="shared" si="5"/>
        <v>0</v>
      </c>
      <c r="F376" s="50">
        <v>-1000000</v>
      </c>
      <c r="G376" s="50">
        <v>449884125</v>
      </c>
      <c r="H376" s="50">
        <v>-449884125</v>
      </c>
      <c r="I376" s="50">
        <v>0</v>
      </c>
    </row>
    <row r="377" spans="1:9" ht="23.1" customHeight="1">
      <c r="A377" s="6" t="s">
        <v>781</v>
      </c>
      <c r="B377" s="50">
        <v>-3000000</v>
      </c>
      <c r="C377" s="50">
        <v>719814600</v>
      </c>
      <c r="D377" s="50">
        <v>-719814600</v>
      </c>
      <c r="E377" s="50">
        <f t="shared" si="5"/>
        <v>0</v>
      </c>
      <c r="F377" s="50">
        <v>-3000000</v>
      </c>
      <c r="G377" s="50">
        <v>719814600</v>
      </c>
      <c r="H377" s="50">
        <v>-719814600</v>
      </c>
      <c r="I377" s="50">
        <v>0</v>
      </c>
    </row>
    <row r="378" spans="1:9" ht="23.1" customHeight="1">
      <c r="A378" s="6" t="s">
        <v>782</v>
      </c>
      <c r="B378" s="50">
        <v>-10202000</v>
      </c>
      <c r="C378" s="50">
        <v>3118556780</v>
      </c>
      <c r="D378" s="50">
        <v>-3118556780</v>
      </c>
      <c r="E378" s="50">
        <f t="shared" si="5"/>
        <v>0</v>
      </c>
      <c r="F378" s="50">
        <v>-10202000</v>
      </c>
      <c r="G378" s="50">
        <v>3118556780</v>
      </c>
      <c r="H378" s="50">
        <v>-3118556780</v>
      </c>
      <c r="I378" s="50">
        <v>0</v>
      </c>
    </row>
    <row r="379" spans="1:9" ht="23.1" customHeight="1">
      <c r="A379" s="6" t="s">
        <v>783</v>
      </c>
      <c r="B379" s="50">
        <v>-16863000</v>
      </c>
      <c r="C379" s="50">
        <v>6470653396</v>
      </c>
      <c r="D379" s="50">
        <v>-6470653396</v>
      </c>
      <c r="E379" s="50">
        <f t="shared" si="5"/>
        <v>0</v>
      </c>
      <c r="F379" s="50">
        <v>-16863000</v>
      </c>
      <c r="G379" s="50">
        <v>6470653396</v>
      </c>
      <c r="H379" s="50">
        <v>-6470653396</v>
      </c>
      <c r="I379" s="50">
        <v>0</v>
      </c>
    </row>
    <row r="380" spans="1:9" ht="23.1" customHeight="1">
      <c r="A380" s="6" t="s">
        <v>784</v>
      </c>
      <c r="B380" s="50">
        <v>-28446576</v>
      </c>
      <c r="C380" s="50">
        <v>7116056415</v>
      </c>
      <c r="D380" s="50">
        <v>-7116056415</v>
      </c>
      <c r="E380" s="50">
        <f t="shared" si="5"/>
        <v>0</v>
      </c>
      <c r="F380" s="50">
        <v>-28446576</v>
      </c>
      <c r="G380" s="50">
        <v>7116056415</v>
      </c>
      <c r="H380" s="50">
        <v>-7116056415</v>
      </c>
      <c r="I380" s="50">
        <v>0</v>
      </c>
    </row>
    <row r="381" spans="1:9" ht="23.1" customHeight="1">
      <c r="A381" s="6" t="s">
        <v>785</v>
      </c>
      <c r="B381" s="50">
        <v>-8508072</v>
      </c>
      <c r="C381" s="50">
        <v>1738654631</v>
      </c>
      <c r="D381" s="50">
        <v>-1738654631</v>
      </c>
      <c r="E381" s="50">
        <f t="shared" si="5"/>
        <v>0</v>
      </c>
      <c r="F381" s="50">
        <v>-8508072</v>
      </c>
      <c r="G381" s="50">
        <v>1738654631</v>
      </c>
      <c r="H381" s="50">
        <v>-1738654631</v>
      </c>
      <c r="I381" s="50">
        <v>0</v>
      </c>
    </row>
    <row r="382" spans="1:9" ht="23.1" customHeight="1">
      <c r="A382" s="6" t="s">
        <v>786</v>
      </c>
      <c r="B382" s="50">
        <v>-1539012</v>
      </c>
      <c r="C382" s="50">
        <v>830928864</v>
      </c>
      <c r="D382" s="50">
        <v>-830928864</v>
      </c>
      <c r="E382" s="50">
        <f t="shared" si="5"/>
        <v>0</v>
      </c>
      <c r="F382" s="50">
        <v>-1539012</v>
      </c>
      <c r="G382" s="50">
        <v>830928864</v>
      </c>
      <c r="H382" s="50">
        <v>-830928864</v>
      </c>
      <c r="I382" s="50">
        <v>0</v>
      </c>
    </row>
    <row r="383" spans="1:9" ht="23.1" customHeight="1">
      <c r="A383" s="6" t="s">
        <v>787</v>
      </c>
      <c r="B383" s="50">
        <v>1000000</v>
      </c>
      <c r="C383" s="50">
        <v>179953650</v>
      </c>
      <c r="D383" s="50">
        <v>-180000000</v>
      </c>
      <c r="E383" s="50">
        <f t="shared" si="5"/>
        <v>-46350</v>
      </c>
      <c r="F383" s="50">
        <v>1000000</v>
      </c>
      <c r="G383" s="50">
        <v>179953650</v>
      </c>
      <c r="H383" s="50">
        <v>-180000000</v>
      </c>
      <c r="I383" s="50">
        <v>-46350</v>
      </c>
    </row>
    <row r="384" spans="1:9" ht="23.1" customHeight="1">
      <c r="A384" s="6" t="s">
        <v>788</v>
      </c>
      <c r="B384" s="50">
        <v>-7889520</v>
      </c>
      <c r="C384" s="50">
        <v>1199850581</v>
      </c>
      <c r="D384" s="50">
        <v>-1199850581</v>
      </c>
      <c r="E384" s="50">
        <f t="shared" si="5"/>
        <v>0</v>
      </c>
      <c r="F384" s="50">
        <v>-7889520</v>
      </c>
      <c r="G384" s="50">
        <v>1199850581</v>
      </c>
      <c r="H384" s="50">
        <v>-1199850581</v>
      </c>
      <c r="I384" s="50">
        <v>0</v>
      </c>
    </row>
    <row r="385" spans="1:9" ht="23.1" customHeight="1">
      <c r="A385" s="6" t="s">
        <v>789</v>
      </c>
      <c r="B385" s="50">
        <v>-1008768</v>
      </c>
      <c r="C385" s="50">
        <v>105893367</v>
      </c>
      <c r="D385" s="50">
        <v>-105893367</v>
      </c>
      <c r="E385" s="50">
        <f t="shared" si="5"/>
        <v>0</v>
      </c>
      <c r="F385" s="50">
        <v>-1008768</v>
      </c>
      <c r="G385" s="50">
        <v>105893367</v>
      </c>
      <c r="H385" s="50">
        <v>-105893367</v>
      </c>
      <c r="I385" s="50">
        <v>0</v>
      </c>
    </row>
    <row r="386" spans="1:9" ht="23.1" customHeight="1">
      <c r="A386" s="6" t="s">
        <v>790</v>
      </c>
      <c r="B386" s="50">
        <v>-1000000</v>
      </c>
      <c r="C386" s="50">
        <v>343571513</v>
      </c>
      <c r="D386" s="50">
        <v>-343571513</v>
      </c>
      <c r="E386" s="50">
        <f t="shared" si="5"/>
        <v>0</v>
      </c>
      <c r="F386" s="50">
        <v>-1000000</v>
      </c>
      <c r="G386" s="50">
        <v>343571513</v>
      </c>
      <c r="H386" s="50">
        <v>-343571513</v>
      </c>
      <c r="I386" s="50">
        <v>0</v>
      </c>
    </row>
    <row r="387" spans="1:9" ht="23.1" customHeight="1">
      <c r="A387" s="6" t="s">
        <v>791</v>
      </c>
      <c r="B387" s="50">
        <v>-393000</v>
      </c>
      <c r="C387" s="50">
        <v>188591428</v>
      </c>
      <c r="D387" s="50">
        <v>-188591428</v>
      </c>
      <c r="E387" s="50">
        <f t="shared" si="5"/>
        <v>0</v>
      </c>
      <c r="F387" s="50">
        <v>-393000</v>
      </c>
      <c r="G387" s="50">
        <v>188591428</v>
      </c>
      <c r="H387" s="50">
        <v>-188591428</v>
      </c>
      <c r="I387" s="50">
        <v>0</v>
      </c>
    </row>
    <row r="388" spans="1:9" ht="23.1" customHeight="1">
      <c r="A388" s="6" t="s">
        <v>792</v>
      </c>
      <c r="B388" s="50">
        <v>-1000000</v>
      </c>
      <c r="C388" s="50">
        <v>155959835</v>
      </c>
      <c r="D388" s="50">
        <v>-155959835</v>
      </c>
      <c r="E388" s="50">
        <f t="shared" si="5"/>
        <v>0</v>
      </c>
      <c r="F388" s="50">
        <v>-1000000</v>
      </c>
      <c r="G388" s="50">
        <v>155959835</v>
      </c>
      <c r="H388" s="50">
        <v>-155959835</v>
      </c>
      <c r="I388" s="50">
        <v>0</v>
      </c>
    </row>
    <row r="389" spans="1:9" ht="23.1" customHeight="1">
      <c r="A389" s="6" t="s">
        <v>793</v>
      </c>
      <c r="B389" s="50">
        <v>-31034000</v>
      </c>
      <c r="C389" s="50">
        <v>1731133237</v>
      </c>
      <c r="D389" s="50">
        <v>-1731133237</v>
      </c>
      <c r="E389" s="50">
        <f t="shared" si="5"/>
        <v>0</v>
      </c>
      <c r="F389" s="50">
        <v>-31034000</v>
      </c>
      <c r="G389" s="50">
        <v>1731133237</v>
      </c>
      <c r="H389" s="50">
        <v>-1731133237</v>
      </c>
      <c r="I389" s="50">
        <v>0</v>
      </c>
    </row>
    <row r="390" spans="1:9" ht="23.1" customHeight="1">
      <c r="A390" s="6" t="s">
        <v>794</v>
      </c>
      <c r="B390" s="50">
        <v>-3544000</v>
      </c>
      <c r="C390" s="50">
        <v>419312022</v>
      </c>
      <c r="D390" s="50">
        <v>-419312022</v>
      </c>
      <c r="E390" s="50">
        <f t="shared" si="5"/>
        <v>0</v>
      </c>
      <c r="F390" s="50">
        <v>-3544000</v>
      </c>
      <c r="G390" s="50">
        <v>419312022</v>
      </c>
      <c r="H390" s="50">
        <v>-419312022</v>
      </c>
      <c r="I390" s="50">
        <v>0</v>
      </c>
    </row>
    <row r="391" spans="1:9" ht="23.1" customHeight="1">
      <c r="A391" s="50" t="s">
        <v>441</v>
      </c>
      <c r="B391" s="50">
        <v>0</v>
      </c>
      <c r="C391" s="50">
        <v>0</v>
      </c>
      <c r="D391" s="50">
        <v>0</v>
      </c>
      <c r="E391" s="50">
        <f t="shared" si="5"/>
        <v>0</v>
      </c>
      <c r="F391" s="50">
        <v>130001</v>
      </c>
      <c r="G391" s="50">
        <v>896876409106</v>
      </c>
      <c r="H391" s="50">
        <v>-797602874389</v>
      </c>
      <c r="I391" s="50">
        <v>99273534717</v>
      </c>
    </row>
    <row r="392" spans="1:9" ht="23.1" customHeight="1" thickBot="1">
      <c r="A392" s="50" t="s">
        <v>52</v>
      </c>
      <c r="B392" s="50"/>
      <c r="C392" s="54">
        <f>SUM(C7:C391)</f>
        <v>3068580453497</v>
      </c>
      <c r="D392" s="54">
        <f>SUM(D7:D391)</f>
        <v>-2917160820222</v>
      </c>
      <c r="E392" s="54">
        <f>SUM(E7:E391)</f>
        <v>151419633275</v>
      </c>
      <c r="F392" s="50"/>
      <c r="G392" s="54">
        <f>SUM(G7:G391)</f>
        <v>24431291137609</v>
      </c>
      <c r="H392" s="54">
        <f>SUM(H7:H391)</f>
        <v>-23420486428294</v>
      </c>
      <c r="I392" s="54">
        <f>SUM(I7:I391)</f>
        <v>1010804709315</v>
      </c>
    </row>
    <row r="393" spans="1:9" ht="23.1" customHeight="1" thickTop="1">
      <c r="A393" s="7" t="s">
        <v>53</v>
      </c>
      <c r="B393" s="8"/>
      <c r="C393" s="9"/>
      <c r="D393" s="9"/>
      <c r="E393" s="9"/>
      <c r="F393" s="8"/>
      <c r="G393" s="9"/>
      <c r="H393" s="9"/>
      <c r="I393" s="9"/>
    </row>
  </sheetData>
  <mergeCells count="7">
    <mergeCell ref="A1:I1"/>
    <mergeCell ref="A2:I2"/>
    <mergeCell ref="A3:I3"/>
    <mergeCell ref="B5:E5"/>
    <mergeCell ref="F5:I5"/>
    <mergeCell ref="A4:E4"/>
    <mergeCell ref="F4:I4"/>
  </mergeCells>
  <pageMargins left="0.7" right="0.7" top="0.75" bottom="0.75" header="0.3" footer="0.3"/>
  <pageSetup paperSize="9" orientation="landscape" horizontalDpi="4294967295" verticalDpi="4294967295"/>
  <headerFooter differentOddEven="1" differentFirst="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197"/>
  <sheetViews>
    <sheetView rightToLeft="1" topLeftCell="A175" zoomScaleNormal="100" zoomScaleSheetLayoutView="106" workbookViewId="0">
      <selection activeCell="I194" sqref="I194"/>
    </sheetView>
  </sheetViews>
  <sheetFormatPr defaultColWidth="9" defaultRowHeight="18.75"/>
  <cols>
    <col min="1" max="1" width="35.25" style="10" bestFit="1" customWidth="1"/>
    <col min="2" max="2" width="12.625" style="10" bestFit="1" customWidth="1"/>
    <col min="3" max="3" width="19.125" style="10" bestFit="1" customWidth="1"/>
    <col min="4" max="4" width="20.375" style="10" bestFit="1" customWidth="1"/>
    <col min="5" max="5" width="20.75" style="10" bestFit="1" customWidth="1"/>
    <col min="6" max="6" width="12.625" style="10" bestFit="1" customWidth="1"/>
    <col min="7" max="7" width="19.125" style="10" bestFit="1" customWidth="1"/>
    <col min="8" max="8" width="20.25" style="10" bestFit="1" customWidth="1"/>
    <col min="9" max="9" width="20.75" style="10" bestFit="1" customWidth="1"/>
    <col min="10" max="10" width="9" style="2" customWidth="1"/>
    <col min="11" max="16384" width="9" style="2"/>
  </cols>
  <sheetData>
    <row r="1" spans="1:9" ht="21">
      <c r="A1" s="75" t="s">
        <v>0</v>
      </c>
      <c r="B1" s="75"/>
      <c r="C1" s="75"/>
      <c r="D1" s="75"/>
      <c r="E1" s="75"/>
      <c r="F1" s="75"/>
      <c r="G1" s="75"/>
      <c r="H1" s="75"/>
      <c r="I1" s="75"/>
    </row>
    <row r="2" spans="1:9" ht="21">
      <c r="A2" s="75" t="s">
        <v>220</v>
      </c>
      <c r="B2" s="75"/>
      <c r="C2" s="75"/>
      <c r="D2" s="75"/>
      <c r="E2" s="75"/>
      <c r="F2" s="75"/>
      <c r="G2" s="75"/>
      <c r="H2" s="75"/>
      <c r="I2" s="75"/>
    </row>
    <row r="3" spans="1:9" ht="21">
      <c r="A3" s="75" t="s">
        <v>221</v>
      </c>
      <c r="B3" s="75"/>
      <c r="C3" s="75"/>
      <c r="D3" s="75"/>
      <c r="E3" s="75"/>
      <c r="F3" s="75"/>
      <c r="G3" s="75"/>
      <c r="H3" s="75"/>
      <c r="I3" s="75"/>
    </row>
    <row r="4" spans="1:9">
      <c r="A4" s="81" t="s">
        <v>442</v>
      </c>
      <c r="B4" s="81"/>
      <c r="C4" s="81"/>
      <c r="D4" s="81"/>
    </row>
    <row r="5" spans="1:9" ht="16.5" customHeight="1">
      <c r="B5" s="82" t="s">
        <v>233</v>
      </c>
      <c r="C5" s="82"/>
      <c r="D5" s="82"/>
      <c r="E5" s="82"/>
      <c r="F5" s="107" t="s">
        <v>234</v>
      </c>
      <c r="G5" s="107"/>
      <c r="H5" s="107"/>
      <c r="I5" s="107"/>
    </row>
    <row r="6" spans="1:9" ht="53.25" customHeight="1">
      <c r="A6" s="6" t="s">
        <v>223</v>
      </c>
      <c r="B6" s="5" t="s">
        <v>10</v>
      </c>
      <c r="C6" s="5" t="s">
        <v>12</v>
      </c>
      <c r="D6" s="5" t="s">
        <v>278</v>
      </c>
      <c r="E6" s="34" t="s">
        <v>443</v>
      </c>
      <c r="F6" s="5" t="s">
        <v>10</v>
      </c>
      <c r="G6" s="5" t="s">
        <v>12</v>
      </c>
      <c r="H6" s="5" t="s">
        <v>278</v>
      </c>
      <c r="I6" s="34" t="s">
        <v>443</v>
      </c>
    </row>
    <row r="7" spans="1:9" ht="23.1" customHeight="1">
      <c r="A7" s="50" t="s">
        <v>19</v>
      </c>
      <c r="B7" s="50">
        <v>74</v>
      </c>
      <c r="C7" s="50">
        <v>4720331</v>
      </c>
      <c r="D7" s="50">
        <v>-4057184</v>
      </c>
      <c r="E7" s="50">
        <v>663147</v>
      </c>
      <c r="F7" s="50">
        <v>74</v>
      </c>
      <c r="G7" s="50">
        <v>4720331</v>
      </c>
      <c r="H7" s="50">
        <v>-4057184</v>
      </c>
      <c r="I7" s="50">
        <v>663147</v>
      </c>
    </row>
    <row r="8" spans="1:9" ht="23.1" customHeight="1">
      <c r="A8" s="50" t="s">
        <v>20</v>
      </c>
      <c r="B8" s="50">
        <v>359375992</v>
      </c>
      <c r="C8" s="50">
        <v>126663943140</v>
      </c>
      <c r="D8" s="50">
        <v>-127306255239</v>
      </c>
      <c r="E8" s="50">
        <v>-642312099</v>
      </c>
      <c r="F8" s="50">
        <v>359375992</v>
      </c>
      <c r="G8" s="50">
        <v>126663943140</v>
      </c>
      <c r="H8" s="50">
        <v>-110853967431</v>
      </c>
      <c r="I8" s="50">
        <v>15809975709</v>
      </c>
    </row>
    <row r="9" spans="1:9" ht="23.1" customHeight="1">
      <c r="A9" s="50" t="s">
        <v>21</v>
      </c>
      <c r="B9" s="50">
        <v>248034492</v>
      </c>
      <c r="C9" s="50">
        <v>246558688</v>
      </c>
      <c r="D9" s="50">
        <v>-91898318344</v>
      </c>
      <c r="E9" s="50">
        <v>-91651759656</v>
      </c>
      <c r="F9" s="50">
        <v>248034492</v>
      </c>
      <c r="G9" s="50">
        <v>246558688</v>
      </c>
      <c r="H9" s="50">
        <v>-101424262276</v>
      </c>
      <c r="I9" s="50">
        <v>-101177703588</v>
      </c>
    </row>
    <row r="10" spans="1:9" ht="23.1" customHeight="1">
      <c r="A10" s="50" t="s">
        <v>22</v>
      </c>
      <c r="B10" s="50">
        <v>181102</v>
      </c>
      <c r="C10" s="50">
        <v>623746667</v>
      </c>
      <c r="D10" s="50">
        <v>-7647948748</v>
      </c>
      <c r="E10" s="50">
        <v>-7024202081</v>
      </c>
      <c r="F10" s="50">
        <v>181102</v>
      </c>
      <c r="G10" s="50">
        <v>623746667</v>
      </c>
      <c r="H10" s="50">
        <v>-504722185</v>
      </c>
      <c r="I10" s="50">
        <v>119024482</v>
      </c>
    </row>
    <row r="11" spans="1:9" ht="23.1" customHeight="1">
      <c r="A11" s="50" t="s">
        <v>23</v>
      </c>
      <c r="B11" s="50">
        <v>582254695</v>
      </c>
      <c r="C11" s="50">
        <v>2235288059684</v>
      </c>
      <c r="D11" s="50">
        <v>-1996102983570</v>
      </c>
      <c r="E11" s="50">
        <v>239185076114</v>
      </c>
      <c r="F11" s="50">
        <v>582254695</v>
      </c>
      <c r="G11" s="50">
        <v>2235288059684</v>
      </c>
      <c r="H11" s="50">
        <v>-1644084099022</v>
      </c>
      <c r="I11" s="50">
        <v>591203960662</v>
      </c>
    </row>
    <row r="12" spans="1:9" ht="23.1" customHeight="1">
      <c r="A12" s="50" t="s">
        <v>24</v>
      </c>
      <c r="B12" s="50">
        <v>0</v>
      </c>
      <c r="C12" s="50">
        <v>0</v>
      </c>
      <c r="D12" s="50">
        <v>-47917136</v>
      </c>
      <c r="E12" s="50">
        <v>-47917136</v>
      </c>
      <c r="F12" s="50">
        <v>0</v>
      </c>
      <c r="G12" s="50">
        <v>0</v>
      </c>
      <c r="H12" s="50">
        <v>0</v>
      </c>
      <c r="I12" s="50">
        <v>0</v>
      </c>
    </row>
    <row r="13" spans="1:9" ht="23.1" customHeight="1">
      <c r="A13" s="50" t="s">
        <v>25</v>
      </c>
      <c r="B13" s="50">
        <v>72759722</v>
      </c>
      <c r="C13" s="50">
        <v>285690866536</v>
      </c>
      <c r="D13" s="50">
        <v>-290527445974</v>
      </c>
      <c r="E13" s="50">
        <v>-4836579438</v>
      </c>
      <c r="F13" s="50">
        <v>72759722</v>
      </c>
      <c r="G13" s="50">
        <v>285690866536</v>
      </c>
      <c r="H13" s="50">
        <v>-260737485233</v>
      </c>
      <c r="I13" s="50">
        <v>24953381303</v>
      </c>
    </row>
    <row r="14" spans="1:9" ht="23.1" customHeight="1">
      <c r="A14" s="50" t="s">
        <v>26</v>
      </c>
      <c r="B14" s="50">
        <v>9848146</v>
      </c>
      <c r="C14" s="50">
        <v>42682435961</v>
      </c>
      <c r="D14" s="50">
        <v>-46725411707</v>
      </c>
      <c r="E14" s="50">
        <v>-4042975746</v>
      </c>
      <c r="F14" s="50">
        <v>9848146</v>
      </c>
      <c r="G14" s="50">
        <v>42682435961</v>
      </c>
      <c r="H14" s="50">
        <v>-42016393973</v>
      </c>
      <c r="I14" s="50">
        <v>666041988</v>
      </c>
    </row>
    <row r="15" spans="1:9" ht="23.1" customHeight="1">
      <c r="A15" s="50" t="s">
        <v>27</v>
      </c>
      <c r="B15" s="50">
        <v>487633157</v>
      </c>
      <c r="C15" s="50">
        <v>1048474753008</v>
      </c>
      <c r="D15" s="50">
        <v>-911833415764</v>
      </c>
      <c r="E15" s="50">
        <v>136641337244</v>
      </c>
      <c r="F15" s="50">
        <v>487633157</v>
      </c>
      <c r="G15" s="50">
        <v>1048474753008</v>
      </c>
      <c r="H15" s="50">
        <v>-773928361478</v>
      </c>
      <c r="I15" s="50">
        <v>274546391530</v>
      </c>
    </row>
    <row r="16" spans="1:9" ht="23.1" customHeight="1">
      <c r="A16" s="50" t="s">
        <v>28</v>
      </c>
      <c r="B16" s="50">
        <v>285750</v>
      </c>
      <c r="C16" s="50">
        <v>13620187314</v>
      </c>
      <c r="D16" s="50">
        <v>-14855803889</v>
      </c>
      <c r="E16" s="50">
        <v>-1235616575</v>
      </c>
      <c r="F16" s="50">
        <v>285750</v>
      </c>
      <c r="G16" s="50">
        <v>13620187314</v>
      </c>
      <c r="H16" s="50">
        <v>-12302260815</v>
      </c>
      <c r="I16" s="50">
        <v>1317926499</v>
      </c>
    </row>
    <row r="17" spans="1:9" ht="23.1" customHeight="1">
      <c r="A17" s="50" t="s">
        <v>29</v>
      </c>
      <c r="B17" s="50">
        <v>33522</v>
      </c>
      <c r="C17" s="50">
        <v>4238627615</v>
      </c>
      <c r="D17" s="50">
        <v>-4640164268</v>
      </c>
      <c r="E17" s="50">
        <v>-401536653</v>
      </c>
      <c r="F17" s="50">
        <v>33522</v>
      </c>
      <c r="G17" s="50">
        <v>4238627615</v>
      </c>
      <c r="H17" s="50">
        <v>-3632157311</v>
      </c>
      <c r="I17" s="50">
        <v>606470304</v>
      </c>
    </row>
    <row r="18" spans="1:9" ht="23.1" customHeight="1">
      <c r="A18" s="50" t="s">
        <v>30</v>
      </c>
      <c r="B18" s="50">
        <v>0</v>
      </c>
      <c r="C18" s="50">
        <v>0</v>
      </c>
      <c r="D18" s="50">
        <v>-678077497</v>
      </c>
      <c r="E18" s="50">
        <v>-678077497</v>
      </c>
      <c r="F18" s="50">
        <v>0</v>
      </c>
      <c r="G18" s="50">
        <v>0</v>
      </c>
      <c r="H18" s="50">
        <v>0</v>
      </c>
      <c r="I18" s="50">
        <v>0</v>
      </c>
    </row>
    <row r="19" spans="1:9" ht="23.1" customHeight="1">
      <c r="A19" s="50" t="s">
        <v>31</v>
      </c>
      <c r="B19" s="50">
        <v>26600000</v>
      </c>
      <c r="C19" s="50">
        <v>98363235600</v>
      </c>
      <c r="D19" s="50">
        <v>-108014467050</v>
      </c>
      <c r="E19" s="50">
        <v>-9651231450</v>
      </c>
      <c r="F19" s="50">
        <v>26600000</v>
      </c>
      <c r="G19" s="50">
        <v>98363235600</v>
      </c>
      <c r="H19" s="50">
        <v>-116742805199</v>
      </c>
      <c r="I19" s="50">
        <v>-18379569599</v>
      </c>
    </row>
    <row r="20" spans="1:9" ht="23.1" customHeight="1">
      <c r="A20" s="50" t="s">
        <v>32</v>
      </c>
      <c r="B20" s="50">
        <v>1000</v>
      </c>
      <c r="C20" s="50">
        <v>13906763</v>
      </c>
      <c r="D20" s="50">
        <v>-12992235</v>
      </c>
      <c r="E20" s="50">
        <v>914528</v>
      </c>
      <c r="F20" s="50">
        <v>1000</v>
      </c>
      <c r="G20" s="50">
        <v>13906763</v>
      </c>
      <c r="H20" s="50">
        <v>-6018460</v>
      </c>
      <c r="I20" s="50">
        <v>7888303</v>
      </c>
    </row>
    <row r="21" spans="1:9" ht="23.1" customHeight="1">
      <c r="A21" s="50" t="s">
        <v>33</v>
      </c>
      <c r="B21" s="50">
        <v>21000000</v>
      </c>
      <c r="C21" s="50">
        <v>48116990250</v>
      </c>
      <c r="D21" s="50">
        <v>-58220514450</v>
      </c>
      <c r="E21" s="50">
        <v>-10103524200</v>
      </c>
      <c r="F21" s="50">
        <v>21000000</v>
      </c>
      <c r="G21" s="50">
        <v>48116990250</v>
      </c>
      <c r="H21" s="50">
        <v>-75482654240</v>
      </c>
      <c r="I21" s="50">
        <v>-27365663990</v>
      </c>
    </row>
    <row r="22" spans="1:9" ht="23.1" customHeight="1">
      <c r="A22" s="50" t="s">
        <v>34</v>
      </c>
      <c r="B22" s="50">
        <v>10266666</v>
      </c>
      <c r="C22" s="50">
        <v>34086634992</v>
      </c>
      <c r="D22" s="50">
        <v>-39270558505</v>
      </c>
      <c r="E22" s="50">
        <v>-5183923513</v>
      </c>
      <c r="F22" s="50">
        <v>10266666</v>
      </c>
      <c r="G22" s="50">
        <v>34086634992</v>
      </c>
      <c r="H22" s="50">
        <v>-40229841138</v>
      </c>
      <c r="I22" s="50">
        <v>-6143206146</v>
      </c>
    </row>
    <row r="23" spans="1:9" ht="23.1" customHeight="1">
      <c r="A23" s="50" t="s">
        <v>35</v>
      </c>
      <c r="B23" s="50">
        <v>1220100307</v>
      </c>
      <c r="C23" s="50">
        <v>537288434609</v>
      </c>
      <c r="D23" s="50">
        <v>-546744548091</v>
      </c>
      <c r="E23" s="50">
        <v>-9456113482</v>
      </c>
      <c r="F23" s="50">
        <v>1220100307</v>
      </c>
      <c r="G23" s="50">
        <v>537288434609</v>
      </c>
      <c r="H23" s="50">
        <v>-567031078222</v>
      </c>
      <c r="I23" s="50">
        <v>-29742643613</v>
      </c>
    </row>
    <row r="24" spans="1:9" ht="23.1" customHeight="1">
      <c r="A24" s="50" t="s">
        <v>36</v>
      </c>
      <c r="B24" s="50">
        <v>1549928307</v>
      </c>
      <c r="C24" s="50">
        <v>856632665870</v>
      </c>
      <c r="D24" s="50">
        <v>-944473226467</v>
      </c>
      <c r="E24" s="50">
        <v>-87840560597</v>
      </c>
      <c r="F24" s="50">
        <v>1549928307</v>
      </c>
      <c r="G24" s="50">
        <v>856632665870</v>
      </c>
      <c r="H24" s="50">
        <v>-948358720041</v>
      </c>
      <c r="I24" s="50">
        <v>-91726054171</v>
      </c>
    </row>
    <row r="25" spans="1:9" ht="23.1" customHeight="1">
      <c r="A25" s="50" t="s">
        <v>37</v>
      </c>
      <c r="B25" s="50">
        <v>16648504</v>
      </c>
      <c r="C25" s="50">
        <v>29226320582</v>
      </c>
      <c r="D25" s="50">
        <v>-30914364012</v>
      </c>
      <c r="E25" s="50">
        <v>-1688043430</v>
      </c>
      <c r="F25" s="50">
        <v>16648504</v>
      </c>
      <c r="G25" s="50">
        <v>29226320582</v>
      </c>
      <c r="H25" s="50">
        <v>-23504618958</v>
      </c>
      <c r="I25" s="50">
        <v>5721701624</v>
      </c>
    </row>
    <row r="26" spans="1:9" ht="23.1" customHeight="1">
      <c r="A26" s="50" t="s">
        <v>38</v>
      </c>
      <c r="B26" s="50">
        <v>1760000</v>
      </c>
      <c r="C26" s="50">
        <v>4721976074</v>
      </c>
      <c r="D26" s="50">
        <v>-5657908239</v>
      </c>
      <c r="E26" s="50">
        <v>-935932165</v>
      </c>
      <c r="F26" s="50">
        <v>1760000</v>
      </c>
      <c r="G26" s="50">
        <v>4721976074</v>
      </c>
      <c r="H26" s="50">
        <v>-3933648513</v>
      </c>
      <c r="I26" s="50">
        <v>788327561</v>
      </c>
    </row>
    <row r="27" spans="1:9" ht="23.1" customHeight="1">
      <c r="A27" s="50" t="s">
        <v>39</v>
      </c>
      <c r="B27" s="50">
        <v>8754181</v>
      </c>
      <c r="C27" s="50">
        <v>12435291791</v>
      </c>
      <c r="D27" s="50">
        <v>-12618035758</v>
      </c>
      <c r="E27" s="50">
        <v>-182743967</v>
      </c>
      <c r="F27" s="50">
        <v>8754181</v>
      </c>
      <c r="G27" s="50">
        <v>12435291791</v>
      </c>
      <c r="H27" s="50">
        <v>-12728232611</v>
      </c>
      <c r="I27" s="50">
        <v>-292940820</v>
      </c>
    </row>
    <row r="28" spans="1:9" ht="23.1" customHeight="1">
      <c r="A28" s="50" t="s">
        <v>40</v>
      </c>
      <c r="B28" s="50">
        <v>133925421</v>
      </c>
      <c r="C28" s="50">
        <v>583103113586</v>
      </c>
      <c r="D28" s="50">
        <v>-622768410144</v>
      </c>
      <c r="E28" s="50">
        <v>-39665296558</v>
      </c>
      <c r="F28" s="50">
        <v>133925421</v>
      </c>
      <c r="G28" s="50">
        <v>583103113586</v>
      </c>
      <c r="H28" s="50">
        <v>-735235842223</v>
      </c>
      <c r="I28" s="50">
        <v>-152132728637</v>
      </c>
    </row>
    <row r="29" spans="1:9" ht="23.1" customHeight="1">
      <c r="A29" s="50" t="s">
        <v>41</v>
      </c>
      <c r="B29" s="50">
        <v>569801397</v>
      </c>
      <c r="C29" s="50">
        <v>747662623870</v>
      </c>
      <c r="D29" s="50">
        <v>-741669180847</v>
      </c>
      <c r="E29" s="50">
        <v>5993443023</v>
      </c>
      <c r="F29" s="50">
        <v>569801397</v>
      </c>
      <c r="G29" s="50">
        <v>747662623870</v>
      </c>
      <c r="H29" s="50">
        <v>-679338650543</v>
      </c>
      <c r="I29" s="50">
        <v>68323973327</v>
      </c>
    </row>
    <row r="30" spans="1:9" ht="23.1" customHeight="1">
      <c r="A30" s="50" t="s">
        <v>42</v>
      </c>
      <c r="B30" s="50">
        <v>0</v>
      </c>
      <c r="C30" s="50">
        <v>0</v>
      </c>
      <c r="D30" s="50">
        <v>-175041789</v>
      </c>
      <c r="E30" s="50">
        <v>-175041789</v>
      </c>
      <c r="F30" s="50">
        <v>0</v>
      </c>
      <c r="G30" s="50">
        <v>0</v>
      </c>
      <c r="H30" s="50">
        <v>0</v>
      </c>
      <c r="I30" s="50">
        <v>0</v>
      </c>
    </row>
    <row r="31" spans="1:9" ht="23.1" customHeight="1">
      <c r="A31" s="50" t="s">
        <v>43</v>
      </c>
      <c r="B31" s="50">
        <v>800000</v>
      </c>
      <c r="C31" s="50">
        <v>10680073200</v>
      </c>
      <c r="D31" s="50">
        <v>-11968362000</v>
      </c>
      <c r="E31" s="50">
        <v>-1288288800</v>
      </c>
      <c r="F31" s="50">
        <v>800000</v>
      </c>
      <c r="G31" s="50">
        <v>10680073200</v>
      </c>
      <c r="H31" s="50">
        <v>-11530660340</v>
      </c>
      <c r="I31" s="50">
        <v>-850587140</v>
      </c>
    </row>
    <row r="32" spans="1:9" ht="23.1" customHeight="1">
      <c r="A32" s="50" t="s">
        <v>44</v>
      </c>
      <c r="B32" s="50">
        <v>19404297</v>
      </c>
      <c r="C32" s="50">
        <v>73471197020</v>
      </c>
      <c r="D32" s="50">
        <v>-82671974385</v>
      </c>
      <c r="E32" s="50">
        <v>-9200777365</v>
      </c>
      <c r="F32" s="50">
        <v>19404297</v>
      </c>
      <c r="G32" s="50">
        <v>73471197020</v>
      </c>
      <c r="H32" s="50">
        <v>-89616363729</v>
      </c>
      <c r="I32" s="50">
        <v>-16145166709</v>
      </c>
    </row>
    <row r="33" spans="1:9" ht="23.1" customHeight="1">
      <c r="A33" s="50" t="s">
        <v>45</v>
      </c>
      <c r="B33" s="50">
        <v>175932</v>
      </c>
      <c r="C33" s="50">
        <v>2413415827</v>
      </c>
      <c r="D33" s="50">
        <v>-2867137226</v>
      </c>
      <c r="E33" s="50">
        <v>-453721399</v>
      </c>
      <c r="F33" s="50">
        <v>175932</v>
      </c>
      <c r="G33" s="50">
        <v>2413415827</v>
      </c>
      <c r="H33" s="50">
        <v>-1663352614</v>
      </c>
      <c r="I33" s="50">
        <v>750063213</v>
      </c>
    </row>
    <row r="34" spans="1:9" ht="23.1" customHeight="1">
      <c r="A34" s="50" t="s">
        <v>46</v>
      </c>
      <c r="B34" s="50">
        <v>246000</v>
      </c>
      <c r="C34" s="50">
        <v>1753325274</v>
      </c>
      <c r="D34" s="50">
        <v>-2669897652</v>
      </c>
      <c r="E34" s="50">
        <v>-916572378</v>
      </c>
      <c r="F34" s="50">
        <v>246000</v>
      </c>
      <c r="G34" s="50">
        <v>1753325274</v>
      </c>
      <c r="H34" s="50">
        <v>-1850680154</v>
      </c>
      <c r="I34" s="50">
        <v>-97354880</v>
      </c>
    </row>
    <row r="35" spans="1:9" ht="23.1" customHeight="1">
      <c r="A35" s="50" t="s">
        <v>47</v>
      </c>
      <c r="B35" s="50">
        <v>0</v>
      </c>
      <c r="C35" s="50">
        <v>0</v>
      </c>
      <c r="D35" s="50">
        <v>-501602970</v>
      </c>
      <c r="E35" s="50">
        <v>-501602970</v>
      </c>
      <c r="F35" s="50">
        <v>0</v>
      </c>
      <c r="G35" s="50">
        <v>0</v>
      </c>
      <c r="H35" s="50">
        <v>0</v>
      </c>
      <c r="I35" s="50">
        <v>0</v>
      </c>
    </row>
    <row r="36" spans="1:9" ht="23.1" customHeight="1">
      <c r="A36" s="50" t="s">
        <v>48</v>
      </c>
      <c r="B36" s="50">
        <v>1800000</v>
      </c>
      <c r="C36" s="50">
        <v>5960124991</v>
      </c>
      <c r="D36" s="50">
        <v>-7223363731</v>
      </c>
      <c r="E36" s="50">
        <v>-1263238740</v>
      </c>
      <c r="F36" s="50">
        <v>1800000</v>
      </c>
      <c r="G36" s="50">
        <v>5960124991</v>
      </c>
      <c r="H36" s="50">
        <v>-5928277990</v>
      </c>
      <c r="I36" s="50">
        <v>31847001</v>
      </c>
    </row>
    <row r="37" spans="1:9" ht="23.1" customHeight="1">
      <c r="A37" s="50" t="s">
        <v>49</v>
      </c>
      <c r="B37" s="50">
        <v>251000</v>
      </c>
      <c r="C37" s="50">
        <v>1736565592</v>
      </c>
      <c r="D37" s="50">
        <v>-1938665895</v>
      </c>
      <c r="E37" s="50">
        <v>-202100303</v>
      </c>
      <c r="F37" s="50">
        <v>251000</v>
      </c>
      <c r="G37" s="50">
        <v>1736565592</v>
      </c>
      <c r="H37" s="50">
        <v>-1784572296</v>
      </c>
      <c r="I37" s="50">
        <v>-48006704</v>
      </c>
    </row>
    <row r="38" spans="1:9" ht="23.1" customHeight="1">
      <c r="A38" s="50" t="s">
        <v>50</v>
      </c>
      <c r="B38" s="50">
        <v>386</v>
      </c>
      <c r="C38" s="50">
        <v>1397835</v>
      </c>
      <c r="D38" s="50">
        <v>-1155335</v>
      </c>
      <c r="E38" s="50">
        <v>242500</v>
      </c>
      <c r="F38" s="50">
        <v>386</v>
      </c>
      <c r="G38" s="50">
        <v>1397835</v>
      </c>
      <c r="H38" s="50">
        <v>-1065552</v>
      </c>
      <c r="I38" s="50">
        <v>332283</v>
      </c>
    </row>
    <row r="39" spans="1:9" ht="23.1" customHeight="1">
      <c r="A39" s="50" t="s">
        <v>51</v>
      </c>
      <c r="B39" s="50">
        <v>123</v>
      </c>
      <c r="C39" s="50">
        <v>2751035</v>
      </c>
      <c r="D39" s="50">
        <v>-2180045</v>
      </c>
      <c r="E39" s="50">
        <v>570990</v>
      </c>
      <c r="F39" s="50">
        <v>123</v>
      </c>
      <c r="G39" s="50">
        <v>2751035</v>
      </c>
      <c r="H39" s="50">
        <v>-1662161</v>
      </c>
      <c r="I39" s="50">
        <v>1088874</v>
      </c>
    </row>
    <row r="40" spans="1:9" ht="23.1" customHeight="1">
      <c r="A40" s="50" t="s">
        <v>82</v>
      </c>
      <c r="B40" s="50">
        <v>200000</v>
      </c>
      <c r="C40" s="50">
        <v>199963750000</v>
      </c>
      <c r="D40" s="50">
        <v>-199963750000</v>
      </c>
      <c r="E40" s="50">
        <v>0</v>
      </c>
      <c r="F40" s="50">
        <v>200000</v>
      </c>
      <c r="G40" s="50">
        <v>199963750000</v>
      </c>
      <c r="H40" s="50">
        <v>-200031250000</v>
      </c>
      <c r="I40" s="50">
        <v>-67500000</v>
      </c>
    </row>
    <row r="41" spans="1:9" ht="23.1" customHeight="1">
      <c r="A41" s="50" t="s">
        <v>86</v>
      </c>
      <c r="B41" s="50">
        <v>750000</v>
      </c>
      <c r="C41" s="50">
        <v>749864062500</v>
      </c>
      <c r="D41" s="50">
        <v>-749931562500</v>
      </c>
      <c r="E41" s="50">
        <v>-67500000</v>
      </c>
      <c r="F41" s="50">
        <v>750000</v>
      </c>
      <c r="G41" s="50">
        <v>749864062500</v>
      </c>
      <c r="H41" s="50">
        <v>-750080062500</v>
      </c>
      <c r="I41" s="50">
        <v>-216000000</v>
      </c>
    </row>
    <row r="42" spans="1:9" ht="23.1" customHeight="1">
      <c r="A42" s="50" t="s">
        <v>89</v>
      </c>
      <c r="B42" s="50">
        <v>1550000</v>
      </c>
      <c r="C42" s="50">
        <v>1549719062500</v>
      </c>
      <c r="D42" s="50">
        <v>-1549796015942</v>
      </c>
      <c r="E42" s="50">
        <v>-76953442</v>
      </c>
      <c r="F42" s="50">
        <v>1550000</v>
      </c>
      <c r="G42" s="50">
        <v>1549719062500</v>
      </c>
      <c r="H42" s="50">
        <v>-1550153140942</v>
      </c>
      <c r="I42" s="50">
        <v>-434078442</v>
      </c>
    </row>
    <row r="43" spans="1:9" ht="23.1" customHeight="1">
      <c r="A43" s="50" t="s">
        <v>92</v>
      </c>
      <c r="B43" s="50">
        <v>100000</v>
      </c>
      <c r="C43" s="50">
        <v>99981875000</v>
      </c>
      <c r="D43" s="50">
        <v>-99981875000</v>
      </c>
      <c r="E43" s="50">
        <v>0</v>
      </c>
      <c r="F43" s="50">
        <v>100000</v>
      </c>
      <c r="G43" s="50">
        <v>99981875000</v>
      </c>
      <c r="H43" s="50">
        <v>-99981875000</v>
      </c>
      <c r="I43" s="50">
        <v>0</v>
      </c>
    </row>
    <row r="44" spans="1:9" ht="23.1" customHeight="1">
      <c r="A44" s="50" t="s">
        <v>95</v>
      </c>
      <c r="B44" s="50">
        <v>1183000</v>
      </c>
      <c r="C44" s="50">
        <v>1182785581250</v>
      </c>
      <c r="D44" s="50">
        <v>-1183074892294</v>
      </c>
      <c r="E44" s="50">
        <v>-289311044</v>
      </c>
      <c r="F44" s="50">
        <v>1183000</v>
      </c>
      <c r="G44" s="50">
        <v>1182785581250</v>
      </c>
      <c r="H44" s="50">
        <v>-1183074892294</v>
      </c>
      <c r="I44" s="50">
        <v>-289311044</v>
      </c>
    </row>
    <row r="45" spans="1:9" ht="23.1" customHeight="1">
      <c r="A45" s="50" t="s">
        <v>98</v>
      </c>
      <c r="B45" s="50">
        <v>739000</v>
      </c>
      <c r="C45" s="50">
        <v>738866056250</v>
      </c>
      <c r="D45" s="50">
        <v>-720120215185</v>
      </c>
      <c r="E45" s="50">
        <v>18745841065</v>
      </c>
      <c r="F45" s="50">
        <v>739000</v>
      </c>
      <c r="G45" s="50">
        <v>738866056250</v>
      </c>
      <c r="H45" s="50">
        <v>-720202541857</v>
      </c>
      <c r="I45" s="50">
        <v>18663514393</v>
      </c>
    </row>
    <row r="46" spans="1:9" ht="23.1" customHeight="1">
      <c r="A46" s="50" t="s">
        <v>101</v>
      </c>
      <c r="B46" s="50">
        <v>215000</v>
      </c>
      <c r="C46" s="50">
        <v>214961031250</v>
      </c>
      <c r="D46" s="50">
        <v>-214961031250</v>
      </c>
      <c r="E46" s="50">
        <v>0</v>
      </c>
      <c r="F46" s="50">
        <v>215000</v>
      </c>
      <c r="G46" s="50">
        <v>214961031250</v>
      </c>
      <c r="H46" s="50">
        <v>-214961031250</v>
      </c>
      <c r="I46" s="50">
        <v>0</v>
      </c>
    </row>
    <row r="47" spans="1:9" ht="23.1" customHeight="1">
      <c r="A47" s="50" t="s">
        <v>104</v>
      </c>
      <c r="B47" s="50">
        <v>0</v>
      </c>
      <c r="C47" s="50">
        <v>0</v>
      </c>
      <c r="D47" s="50">
        <v>0</v>
      </c>
      <c r="E47" s="50">
        <v>0</v>
      </c>
      <c r="F47" s="50">
        <v>0</v>
      </c>
      <c r="G47" s="50">
        <v>0</v>
      </c>
      <c r="H47" s="50">
        <v>0</v>
      </c>
      <c r="I47" s="50">
        <v>0</v>
      </c>
    </row>
    <row r="48" spans="1:9" ht="23.1" customHeight="1">
      <c r="A48" s="50" t="s">
        <v>107</v>
      </c>
      <c r="B48" s="50">
        <v>4200000</v>
      </c>
      <c r="C48" s="50">
        <v>4199238750000</v>
      </c>
      <c r="D48" s="50">
        <v>-4201441250000</v>
      </c>
      <c r="E48" s="50">
        <v>-2202500000</v>
      </c>
      <c r="F48" s="50">
        <v>4200000</v>
      </c>
      <c r="G48" s="50">
        <v>4199238750000</v>
      </c>
      <c r="H48" s="50">
        <v>-4198233135686</v>
      </c>
      <c r="I48" s="50">
        <v>1005614314</v>
      </c>
    </row>
    <row r="49" spans="1:9" ht="23.1" customHeight="1">
      <c r="A49" s="50" t="s">
        <v>108</v>
      </c>
      <c r="B49" s="50">
        <v>500000</v>
      </c>
      <c r="C49" s="50">
        <v>499909375000</v>
      </c>
      <c r="D49" s="50">
        <v>-499909375000</v>
      </c>
      <c r="E49" s="50">
        <v>0</v>
      </c>
      <c r="F49" s="50">
        <v>500000</v>
      </c>
      <c r="G49" s="50">
        <v>499909375000</v>
      </c>
      <c r="H49" s="50">
        <v>-499909375000</v>
      </c>
      <c r="I49" s="50">
        <v>0</v>
      </c>
    </row>
    <row r="50" spans="1:9" ht="23.1" customHeight="1">
      <c r="A50" s="50" t="s">
        <v>111</v>
      </c>
      <c r="B50" s="50">
        <v>350000</v>
      </c>
      <c r="C50" s="50">
        <v>349936562500</v>
      </c>
      <c r="D50" s="50">
        <v>-349936562500</v>
      </c>
      <c r="E50" s="50">
        <v>0</v>
      </c>
      <c r="F50" s="50">
        <v>350000</v>
      </c>
      <c r="G50" s="50">
        <v>349936562500</v>
      </c>
      <c r="H50" s="50">
        <v>-349936562500</v>
      </c>
      <c r="I50" s="50">
        <v>0</v>
      </c>
    </row>
    <row r="51" spans="1:9" ht="23.1" customHeight="1">
      <c r="A51" s="50" t="s">
        <v>114</v>
      </c>
      <c r="B51" s="50">
        <v>111000</v>
      </c>
      <c r="C51" s="50">
        <v>110979881250</v>
      </c>
      <c r="D51" s="50">
        <v>-110979881250</v>
      </c>
      <c r="E51" s="50">
        <v>0</v>
      </c>
      <c r="F51" s="50">
        <v>111000</v>
      </c>
      <c r="G51" s="50">
        <v>110979881250</v>
      </c>
      <c r="H51" s="50">
        <v>-110990256012</v>
      </c>
      <c r="I51" s="50">
        <v>-10374762</v>
      </c>
    </row>
    <row r="52" spans="1:9" ht="23.1" customHeight="1">
      <c r="A52" s="50" t="s">
        <v>117</v>
      </c>
      <c r="B52" s="50">
        <v>1000000</v>
      </c>
      <c r="C52" s="50">
        <v>999818750000</v>
      </c>
      <c r="D52" s="50">
        <v>-999818750000</v>
      </c>
      <c r="E52" s="50">
        <v>0</v>
      </c>
      <c r="F52" s="50">
        <v>1000000</v>
      </c>
      <c r="G52" s="50">
        <v>999818750000</v>
      </c>
      <c r="H52" s="50">
        <v>-1000000000000</v>
      </c>
      <c r="I52" s="50">
        <v>-181250000</v>
      </c>
    </row>
    <row r="53" spans="1:9" ht="23.1" customHeight="1">
      <c r="A53" s="50" t="s">
        <v>122</v>
      </c>
      <c r="B53" s="50">
        <v>3000000</v>
      </c>
      <c r="C53" s="50">
        <v>599845500</v>
      </c>
      <c r="D53" s="50">
        <v>-3510903806</v>
      </c>
      <c r="E53" s="50">
        <v>-2911058306</v>
      </c>
      <c r="F53" s="50">
        <v>3000000</v>
      </c>
      <c r="G53" s="50">
        <v>599845500</v>
      </c>
      <c r="H53" s="50">
        <v>-3510903806</v>
      </c>
      <c r="I53" s="50">
        <v>-2911058306</v>
      </c>
    </row>
    <row r="54" spans="1:9" ht="23.1" customHeight="1">
      <c r="A54" s="50" t="s">
        <v>123</v>
      </c>
      <c r="B54" s="50">
        <v>3500000</v>
      </c>
      <c r="C54" s="50">
        <v>524864813</v>
      </c>
      <c r="D54" s="50">
        <v>-3700952733</v>
      </c>
      <c r="E54" s="50">
        <v>-3176087920</v>
      </c>
      <c r="F54" s="50">
        <v>3500000</v>
      </c>
      <c r="G54" s="50">
        <v>524864813</v>
      </c>
      <c r="H54" s="50">
        <v>-3700952733</v>
      </c>
      <c r="I54" s="50">
        <v>-3176087920</v>
      </c>
    </row>
    <row r="55" spans="1:9" ht="23.1" customHeight="1">
      <c r="A55" s="50" t="s">
        <v>308</v>
      </c>
      <c r="B55" s="50">
        <v>0</v>
      </c>
      <c r="C55" s="50">
        <v>0</v>
      </c>
      <c r="D55" s="50">
        <v>152524000</v>
      </c>
      <c r="E55" s="50">
        <v>152524000</v>
      </c>
      <c r="F55" s="50">
        <v>0</v>
      </c>
      <c r="G55" s="50">
        <v>0</v>
      </c>
      <c r="H55" s="50">
        <v>0</v>
      </c>
      <c r="I55" s="50">
        <v>0</v>
      </c>
    </row>
    <row r="56" spans="1:9" ht="23.1" customHeight="1">
      <c r="A56" s="50" t="s">
        <v>307</v>
      </c>
      <c r="B56" s="50">
        <v>0</v>
      </c>
      <c r="C56" s="50">
        <v>0</v>
      </c>
      <c r="D56" s="50">
        <v>426500000</v>
      </c>
      <c r="E56" s="50">
        <v>426500000</v>
      </c>
      <c r="F56" s="50">
        <v>0</v>
      </c>
      <c r="G56" s="50">
        <v>0</v>
      </c>
      <c r="H56" s="50">
        <v>0</v>
      </c>
      <c r="I56" s="50">
        <v>0</v>
      </c>
    </row>
    <row r="57" spans="1:9" ht="23.1" customHeight="1">
      <c r="A57" s="50" t="s">
        <v>304</v>
      </c>
      <c r="B57" s="50">
        <v>0</v>
      </c>
      <c r="C57" s="50">
        <v>0</v>
      </c>
      <c r="D57" s="50">
        <v>543725000</v>
      </c>
      <c r="E57" s="50">
        <v>543725000</v>
      </c>
      <c r="F57" s="50">
        <v>0</v>
      </c>
      <c r="G57" s="50">
        <v>0</v>
      </c>
      <c r="H57" s="50">
        <v>0</v>
      </c>
      <c r="I57" s="50">
        <v>0</v>
      </c>
    </row>
    <row r="58" spans="1:9" ht="23.1" customHeight="1">
      <c r="A58" s="50" t="s">
        <v>305</v>
      </c>
      <c r="B58" s="50">
        <v>0</v>
      </c>
      <c r="C58" s="50">
        <v>0</v>
      </c>
      <c r="D58" s="50">
        <v>49250000</v>
      </c>
      <c r="E58" s="50">
        <v>49250000</v>
      </c>
      <c r="F58" s="50">
        <v>0</v>
      </c>
      <c r="G58" s="50">
        <v>0</v>
      </c>
      <c r="H58" s="50">
        <v>0</v>
      </c>
      <c r="I58" s="50">
        <v>0</v>
      </c>
    </row>
    <row r="59" spans="1:9" ht="23.1" customHeight="1">
      <c r="A59" s="50" t="s">
        <v>306</v>
      </c>
      <c r="B59" s="50">
        <v>0</v>
      </c>
      <c r="C59" s="50">
        <v>0</v>
      </c>
      <c r="D59" s="50">
        <v>13908334000</v>
      </c>
      <c r="E59" s="50">
        <v>13908334000</v>
      </c>
      <c r="F59" s="50">
        <v>0</v>
      </c>
      <c r="G59" s="50">
        <v>0</v>
      </c>
      <c r="H59" s="50">
        <v>0</v>
      </c>
      <c r="I59" s="50">
        <v>0</v>
      </c>
    </row>
    <row r="60" spans="1:9" ht="23.1" customHeight="1">
      <c r="A60" s="50" t="s">
        <v>314</v>
      </c>
      <c r="B60" s="50">
        <v>0</v>
      </c>
      <c r="C60" s="50">
        <v>0</v>
      </c>
      <c r="D60" s="50">
        <v>2188536000</v>
      </c>
      <c r="E60" s="50">
        <v>2188536000</v>
      </c>
      <c r="F60" s="50">
        <v>0</v>
      </c>
      <c r="G60" s="50">
        <v>0</v>
      </c>
      <c r="H60" s="50">
        <v>0</v>
      </c>
      <c r="I60" s="50">
        <v>0</v>
      </c>
    </row>
    <row r="61" spans="1:9" ht="23.1" customHeight="1">
      <c r="A61" s="50" t="s">
        <v>318</v>
      </c>
      <c r="B61" s="50">
        <v>0</v>
      </c>
      <c r="C61" s="50">
        <v>0</v>
      </c>
      <c r="D61" s="50">
        <v>46528000</v>
      </c>
      <c r="E61" s="50">
        <v>46528000</v>
      </c>
      <c r="F61" s="50">
        <v>0</v>
      </c>
      <c r="G61" s="50">
        <v>0</v>
      </c>
      <c r="H61" s="50">
        <v>0</v>
      </c>
      <c r="I61" s="50">
        <v>0</v>
      </c>
    </row>
    <row r="62" spans="1:9" ht="23.1" customHeight="1">
      <c r="A62" s="50" t="s">
        <v>333</v>
      </c>
      <c r="B62" s="50">
        <v>0</v>
      </c>
      <c r="C62" s="50">
        <v>0</v>
      </c>
      <c r="D62" s="50">
        <v>-2274294864</v>
      </c>
      <c r="E62" s="50">
        <v>-2274294864</v>
      </c>
      <c r="F62" s="50">
        <v>0</v>
      </c>
      <c r="G62" s="50">
        <v>0</v>
      </c>
      <c r="H62" s="50">
        <v>0</v>
      </c>
      <c r="I62" s="50">
        <v>0</v>
      </c>
    </row>
    <row r="63" spans="1:9" ht="23.1" customHeight="1">
      <c r="A63" s="50" t="s">
        <v>321</v>
      </c>
      <c r="B63" s="50">
        <v>0</v>
      </c>
      <c r="C63" s="50">
        <v>0</v>
      </c>
      <c r="D63" s="50">
        <v>-2399584560</v>
      </c>
      <c r="E63" s="50">
        <v>-2399584560</v>
      </c>
      <c r="F63" s="50">
        <v>0</v>
      </c>
      <c r="G63" s="50">
        <v>0</v>
      </c>
      <c r="H63" s="50">
        <v>0</v>
      </c>
      <c r="I63" s="50">
        <v>0</v>
      </c>
    </row>
    <row r="64" spans="1:9" ht="23.1" customHeight="1">
      <c r="A64" s="50" t="s">
        <v>338</v>
      </c>
      <c r="B64" s="50">
        <v>0</v>
      </c>
      <c r="C64" s="50">
        <v>0</v>
      </c>
      <c r="D64" s="50">
        <v>-4546204820</v>
      </c>
      <c r="E64" s="50">
        <v>-4546204820</v>
      </c>
      <c r="F64" s="50">
        <v>0</v>
      </c>
      <c r="G64" s="50">
        <v>0</v>
      </c>
      <c r="H64" s="50">
        <v>0</v>
      </c>
      <c r="I64" s="50">
        <v>0</v>
      </c>
    </row>
    <row r="65" spans="1:9" ht="23.1" customHeight="1">
      <c r="A65" s="50" t="s">
        <v>422</v>
      </c>
      <c r="B65" s="50">
        <v>0</v>
      </c>
      <c r="C65" s="50">
        <v>0</v>
      </c>
      <c r="D65" s="50">
        <v>5280000</v>
      </c>
      <c r="E65" s="50">
        <v>5280000</v>
      </c>
      <c r="F65" s="50">
        <v>0</v>
      </c>
      <c r="G65" s="50">
        <v>0</v>
      </c>
      <c r="H65" s="50">
        <v>0</v>
      </c>
      <c r="I65" s="50">
        <v>0</v>
      </c>
    </row>
    <row r="66" spans="1:9" ht="23.1" customHeight="1">
      <c r="A66" s="50" t="s">
        <v>369</v>
      </c>
      <c r="B66" s="50">
        <v>0</v>
      </c>
      <c r="C66" s="50">
        <v>0</v>
      </c>
      <c r="D66" s="50">
        <v>121375000</v>
      </c>
      <c r="E66" s="50">
        <v>121375000</v>
      </c>
      <c r="F66" s="50">
        <v>0</v>
      </c>
      <c r="G66" s="50">
        <v>0</v>
      </c>
      <c r="H66" s="50">
        <v>0</v>
      </c>
      <c r="I66" s="50">
        <v>0</v>
      </c>
    </row>
    <row r="67" spans="1:9" ht="23.1" customHeight="1">
      <c r="A67" s="50" t="s">
        <v>316</v>
      </c>
      <c r="B67" s="50">
        <v>0</v>
      </c>
      <c r="C67" s="50">
        <v>0</v>
      </c>
      <c r="D67" s="50">
        <v>588000000</v>
      </c>
      <c r="E67" s="50">
        <v>588000000</v>
      </c>
      <c r="F67" s="50">
        <v>0</v>
      </c>
      <c r="G67" s="50">
        <v>0</v>
      </c>
      <c r="H67" s="50">
        <v>0</v>
      </c>
      <c r="I67" s="50">
        <v>0</v>
      </c>
    </row>
    <row r="68" spans="1:9" ht="23.1" customHeight="1">
      <c r="A68" s="50" t="s">
        <v>303</v>
      </c>
      <c r="B68" s="50">
        <v>0</v>
      </c>
      <c r="C68" s="50">
        <v>0</v>
      </c>
      <c r="D68" s="50">
        <v>485150000</v>
      </c>
      <c r="E68" s="50">
        <v>485150000</v>
      </c>
      <c r="F68" s="50">
        <v>0</v>
      </c>
      <c r="G68" s="50">
        <v>0</v>
      </c>
      <c r="H68" s="50">
        <v>0</v>
      </c>
      <c r="I68" s="50">
        <v>0</v>
      </c>
    </row>
    <row r="69" spans="1:9" ht="23.1" customHeight="1">
      <c r="A69" s="50" t="s">
        <v>325</v>
      </c>
      <c r="B69" s="50">
        <v>0</v>
      </c>
      <c r="C69" s="50">
        <v>0</v>
      </c>
      <c r="D69" s="50">
        <v>-499165000</v>
      </c>
      <c r="E69" s="50">
        <v>-499165000</v>
      </c>
      <c r="F69" s="50">
        <v>0</v>
      </c>
      <c r="G69" s="50">
        <v>0</v>
      </c>
      <c r="H69" s="50">
        <v>0</v>
      </c>
      <c r="I69" s="50">
        <v>0</v>
      </c>
    </row>
    <row r="70" spans="1:9" ht="23.1" customHeight="1">
      <c r="A70" s="50" t="s">
        <v>327</v>
      </c>
      <c r="B70" s="50">
        <v>0</v>
      </c>
      <c r="C70" s="50">
        <v>0</v>
      </c>
      <c r="D70" s="50">
        <v>-2881976000</v>
      </c>
      <c r="E70" s="50">
        <v>-2881976000</v>
      </c>
      <c r="F70" s="50">
        <v>0</v>
      </c>
      <c r="G70" s="50">
        <v>0</v>
      </c>
      <c r="H70" s="50">
        <v>0</v>
      </c>
      <c r="I70" s="50">
        <v>0</v>
      </c>
    </row>
    <row r="71" spans="1:9" ht="23.1" customHeight="1">
      <c r="A71" s="50" t="s">
        <v>339</v>
      </c>
      <c r="B71" s="50">
        <v>0</v>
      </c>
      <c r="C71" s="50">
        <v>0</v>
      </c>
      <c r="D71" s="50">
        <v>-14538206000</v>
      </c>
      <c r="E71" s="50">
        <v>-14538206000</v>
      </c>
      <c r="F71" s="50">
        <v>0</v>
      </c>
      <c r="G71" s="50">
        <v>0</v>
      </c>
      <c r="H71" s="50">
        <v>0</v>
      </c>
      <c r="I71" s="50">
        <v>0</v>
      </c>
    </row>
    <row r="72" spans="1:9" ht="23.1" customHeight="1">
      <c r="A72" s="50" t="s">
        <v>340</v>
      </c>
      <c r="B72" s="50">
        <v>0</v>
      </c>
      <c r="C72" s="50">
        <v>0</v>
      </c>
      <c r="D72" s="50">
        <v>-9850921555</v>
      </c>
      <c r="E72" s="50">
        <v>-9850921555</v>
      </c>
      <c r="F72" s="50">
        <v>0</v>
      </c>
      <c r="G72" s="50">
        <v>0</v>
      </c>
      <c r="H72" s="50">
        <v>0</v>
      </c>
      <c r="I72" s="50">
        <v>0</v>
      </c>
    </row>
    <row r="73" spans="1:9" ht="23.1" customHeight="1">
      <c r="A73" s="50" t="s">
        <v>343</v>
      </c>
      <c r="B73" s="50">
        <v>0</v>
      </c>
      <c r="C73" s="50">
        <v>0</v>
      </c>
      <c r="D73" s="50">
        <v>-189245293</v>
      </c>
      <c r="E73" s="50">
        <v>-189245293</v>
      </c>
      <c r="F73" s="50">
        <v>0</v>
      </c>
      <c r="G73" s="50">
        <v>0</v>
      </c>
      <c r="H73" s="50">
        <v>0</v>
      </c>
      <c r="I73" s="50">
        <v>0</v>
      </c>
    </row>
    <row r="74" spans="1:9" ht="23.1" customHeight="1">
      <c r="A74" s="50" t="s">
        <v>346</v>
      </c>
      <c r="B74" s="50">
        <v>0</v>
      </c>
      <c r="C74" s="50">
        <v>0</v>
      </c>
      <c r="D74" s="50">
        <v>-83989727</v>
      </c>
      <c r="E74" s="50">
        <v>-83989727</v>
      </c>
      <c r="F74" s="50">
        <v>0</v>
      </c>
      <c r="G74" s="50">
        <v>0</v>
      </c>
      <c r="H74" s="50">
        <v>0</v>
      </c>
      <c r="I74" s="50">
        <v>0</v>
      </c>
    </row>
    <row r="75" spans="1:9" ht="23.1" customHeight="1">
      <c r="A75" s="50" t="s">
        <v>349</v>
      </c>
      <c r="B75" s="50">
        <v>0</v>
      </c>
      <c r="C75" s="50">
        <v>0</v>
      </c>
      <c r="D75" s="50">
        <v>368145000</v>
      </c>
      <c r="E75" s="50">
        <v>368145000</v>
      </c>
      <c r="F75" s="50">
        <v>0</v>
      </c>
      <c r="G75" s="50">
        <v>0</v>
      </c>
      <c r="H75" s="50">
        <v>0</v>
      </c>
      <c r="I75" s="50">
        <v>0</v>
      </c>
    </row>
    <row r="76" spans="1:9" ht="23.1" customHeight="1">
      <c r="A76" s="50" t="s">
        <v>312</v>
      </c>
      <c r="B76" s="50">
        <v>0</v>
      </c>
      <c r="C76" s="50">
        <v>0</v>
      </c>
      <c r="D76" s="50">
        <v>-341215000</v>
      </c>
      <c r="E76" s="50">
        <v>-341215000</v>
      </c>
      <c r="F76" s="50">
        <v>0</v>
      </c>
      <c r="G76" s="50">
        <v>0</v>
      </c>
      <c r="H76" s="50">
        <v>0</v>
      </c>
      <c r="I76" s="50">
        <v>0</v>
      </c>
    </row>
    <row r="77" spans="1:9" ht="23.1" customHeight="1">
      <c r="A77" s="50" t="s">
        <v>320</v>
      </c>
      <c r="B77" s="50">
        <v>0</v>
      </c>
      <c r="C77" s="50">
        <v>0</v>
      </c>
      <c r="D77" s="50">
        <v>-4051198000</v>
      </c>
      <c r="E77" s="50">
        <v>-4051198000</v>
      </c>
      <c r="F77" s="50">
        <v>0</v>
      </c>
      <c r="G77" s="50">
        <v>0</v>
      </c>
      <c r="H77" s="50">
        <v>0</v>
      </c>
      <c r="I77" s="50">
        <v>0</v>
      </c>
    </row>
    <row r="78" spans="1:9" ht="23.1" customHeight="1">
      <c r="A78" s="50" t="s">
        <v>330</v>
      </c>
      <c r="B78" s="50">
        <v>0</v>
      </c>
      <c r="C78" s="50">
        <v>0</v>
      </c>
      <c r="D78" s="50">
        <v>-8056691848</v>
      </c>
      <c r="E78" s="50">
        <v>-8056691848</v>
      </c>
      <c r="F78" s="50">
        <v>0</v>
      </c>
      <c r="G78" s="50">
        <v>0</v>
      </c>
      <c r="H78" s="50">
        <v>0</v>
      </c>
      <c r="I78" s="50">
        <v>0</v>
      </c>
    </row>
    <row r="79" spans="1:9" ht="23.1" customHeight="1">
      <c r="A79" s="50" t="s">
        <v>319</v>
      </c>
      <c r="B79" s="50">
        <v>0</v>
      </c>
      <c r="C79" s="50">
        <v>0</v>
      </c>
      <c r="D79" s="50">
        <v>5950000</v>
      </c>
      <c r="E79" s="50">
        <v>5950000</v>
      </c>
      <c r="F79" s="50">
        <v>0</v>
      </c>
      <c r="G79" s="50">
        <v>0</v>
      </c>
      <c r="H79" s="50">
        <v>0</v>
      </c>
      <c r="I79" s="50">
        <v>0</v>
      </c>
    </row>
    <row r="80" spans="1:9" ht="23.1" customHeight="1">
      <c r="A80" s="50" t="s">
        <v>371</v>
      </c>
      <c r="B80" s="50">
        <v>0</v>
      </c>
      <c r="C80" s="50">
        <v>0</v>
      </c>
      <c r="D80" s="50">
        <v>-517872000</v>
      </c>
      <c r="E80" s="50">
        <v>-517872000</v>
      </c>
      <c r="F80" s="50">
        <v>0</v>
      </c>
      <c r="G80" s="50">
        <v>0</v>
      </c>
      <c r="H80" s="50">
        <v>0</v>
      </c>
      <c r="I80" s="50">
        <v>0</v>
      </c>
    </row>
    <row r="81" spans="1:9" ht="23.1" customHeight="1">
      <c r="A81" s="50" t="s">
        <v>322</v>
      </c>
      <c r="B81" s="50">
        <v>0</v>
      </c>
      <c r="C81" s="50">
        <v>0</v>
      </c>
      <c r="D81" s="50">
        <v>-1556923000</v>
      </c>
      <c r="E81" s="50">
        <v>-1556923000</v>
      </c>
      <c r="F81" s="50">
        <v>0</v>
      </c>
      <c r="G81" s="50">
        <v>0</v>
      </c>
      <c r="H81" s="50">
        <v>0</v>
      </c>
      <c r="I81" s="50">
        <v>0</v>
      </c>
    </row>
    <row r="82" spans="1:9" ht="23.1" customHeight="1">
      <c r="A82" s="50" t="s">
        <v>352</v>
      </c>
      <c r="B82" s="50">
        <v>0</v>
      </c>
      <c r="C82" s="50">
        <v>0</v>
      </c>
      <c r="D82" s="50">
        <v>-2680823000</v>
      </c>
      <c r="E82" s="50">
        <v>-2680823000</v>
      </c>
      <c r="F82" s="50">
        <v>0</v>
      </c>
      <c r="G82" s="50">
        <v>0</v>
      </c>
      <c r="H82" s="50">
        <v>0</v>
      </c>
      <c r="I82" s="50">
        <v>0</v>
      </c>
    </row>
    <row r="83" spans="1:9" ht="23.1" customHeight="1">
      <c r="A83" s="50" t="s">
        <v>351</v>
      </c>
      <c r="B83" s="50">
        <v>0</v>
      </c>
      <c r="C83" s="50">
        <v>0</v>
      </c>
      <c r="D83" s="50">
        <v>-965910000</v>
      </c>
      <c r="E83" s="50">
        <v>-965910000</v>
      </c>
      <c r="F83" s="50">
        <v>0</v>
      </c>
      <c r="G83" s="50">
        <v>0</v>
      </c>
      <c r="H83" s="50">
        <v>0</v>
      </c>
      <c r="I83" s="50">
        <v>0</v>
      </c>
    </row>
    <row r="84" spans="1:9" ht="23.1" customHeight="1">
      <c r="A84" s="50" t="s">
        <v>353</v>
      </c>
      <c r="B84" s="50">
        <v>0</v>
      </c>
      <c r="C84" s="50">
        <v>0</v>
      </c>
      <c r="D84" s="50">
        <v>-206578000</v>
      </c>
      <c r="E84" s="50">
        <v>-206578000</v>
      </c>
      <c r="F84" s="50">
        <v>0</v>
      </c>
      <c r="G84" s="50">
        <v>0</v>
      </c>
      <c r="H84" s="50">
        <v>0</v>
      </c>
      <c r="I84" s="50">
        <v>0</v>
      </c>
    </row>
    <row r="85" spans="1:9" ht="23.1" customHeight="1">
      <c r="A85" s="50" t="s">
        <v>309</v>
      </c>
      <c r="B85" s="50">
        <v>20000</v>
      </c>
      <c r="C85" s="50">
        <v>44060000</v>
      </c>
      <c r="D85" s="50">
        <v>-48140000</v>
      </c>
      <c r="E85" s="50">
        <v>-4080000</v>
      </c>
      <c r="F85" s="50">
        <v>20000</v>
      </c>
      <c r="G85" s="50">
        <v>44060000</v>
      </c>
      <c r="H85" s="50">
        <v>-69620000</v>
      </c>
      <c r="I85" s="50">
        <v>-25560000</v>
      </c>
    </row>
    <row r="86" spans="1:9" ht="23.1" customHeight="1">
      <c r="A86" s="50" t="s">
        <v>315</v>
      </c>
      <c r="B86" s="50">
        <v>90000</v>
      </c>
      <c r="C86" s="50">
        <v>153810000</v>
      </c>
      <c r="D86" s="50">
        <v>-145620000</v>
      </c>
      <c r="E86" s="50">
        <v>8190000</v>
      </c>
      <c r="F86" s="50">
        <v>90000</v>
      </c>
      <c r="G86" s="50">
        <v>153810000</v>
      </c>
      <c r="H86" s="50">
        <v>-235620000</v>
      </c>
      <c r="I86" s="50">
        <v>-81810000</v>
      </c>
    </row>
    <row r="87" spans="1:9" ht="23.1" customHeight="1">
      <c r="A87" s="50" t="s">
        <v>313</v>
      </c>
      <c r="B87" s="50">
        <v>10000</v>
      </c>
      <c r="C87" s="50">
        <v>18000000</v>
      </c>
      <c r="D87" s="50">
        <v>-18000000</v>
      </c>
      <c r="E87" s="50">
        <v>0</v>
      </c>
      <c r="F87" s="50">
        <v>10000</v>
      </c>
      <c r="G87" s="50">
        <v>18000000</v>
      </c>
      <c r="H87" s="50">
        <v>-23961000</v>
      </c>
      <c r="I87" s="50">
        <v>-5961000</v>
      </c>
    </row>
    <row r="88" spans="1:9" ht="23.1" customHeight="1">
      <c r="A88" s="50" t="s">
        <v>311</v>
      </c>
      <c r="B88" s="50">
        <v>12000</v>
      </c>
      <c r="C88" s="50">
        <v>19800000</v>
      </c>
      <c r="D88" s="50">
        <v>-23484000</v>
      </c>
      <c r="E88" s="50">
        <v>-3684000</v>
      </c>
      <c r="F88" s="50">
        <v>12000</v>
      </c>
      <c r="G88" s="50">
        <v>19800000</v>
      </c>
      <c r="H88" s="50">
        <v>-35980000</v>
      </c>
      <c r="I88" s="50">
        <v>-16180000</v>
      </c>
    </row>
    <row r="89" spans="1:9" ht="23.1" customHeight="1">
      <c r="A89" s="50" t="s">
        <v>317</v>
      </c>
      <c r="B89" s="50">
        <v>54000</v>
      </c>
      <c r="C89" s="50">
        <v>75600000</v>
      </c>
      <c r="D89" s="50">
        <v>-84292000</v>
      </c>
      <c r="E89" s="50">
        <v>-8692000</v>
      </c>
      <c r="F89" s="50">
        <v>54000</v>
      </c>
      <c r="G89" s="50">
        <v>75600000</v>
      </c>
      <c r="H89" s="50">
        <v>-84900000</v>
      </c>
      <c r="I89" s="50">
        <v>-9300000</v>
      </c>
    </row>
    <row r="90" spans="1:9" ht="23.1" customHeight="1">
      <c r="A90" s="50" t="s">
        <v>360</v>
      </c>
      <c r="B90" s="50">
        <v>1602000</v>
      </c>
      <c r="C90" s="50">
        <v>1813464000</v>
      </c>
      <c r="D90" s="50">
        <v>-2069208000</v>
      </c>
      <c r="E90" s="50">
        <v>-255744000</v>
      </c>
      <c r="F90" s="50">
        <v>1602000</v>
      </c>
      <c r="G90" s="50">
        <v>1813464000</v>
      </c>
      <c r="H90" s="50">
        <v>-1946498000</v>
      </c>
      <c r="I90" s="50">
        <v>-133034000</v>
      </c>
    </row>
    <row r="91" spans="1:9" ht="23.1" customHeight="1">
      <c r="A91" s="50" t="s">
        <v>332</v>
      </c>
      <c r="B91" s="50">
        <v>885000</v>
      </c>
      <c r="C91" s="50">
        <v>862875000</v>
      </c>
      <c r="D91" s="50">
        <v>-1132800000</v>
      </c>
      <c r="E91" s="50">
        <v>-269925000</v>
      </c>
      <c r="F91" s="50">
        <v>885000</v>
      </c>
      <c r="G91" s="50">
        <v>862875000</v>
      </c>
      <c r="H91" s="50">
        <v>-880627000</v>
      </c>
      <c r="I91" s="50">
        <v>-17752000</v>
      </c>
    </row>
    <row r="92" spans="1:9" ht="23.1" customHeight="1">
      <c r="A92" s="50" t="s">
        <v>394</v>
      </c>
      <c r="B92" s="50">
        <v>24478000</v>
      </c>
      <c r="C92" s="50">
        <v>19092840000</v>
      </c>
      <c r="D92" s="50">
        <v>-26411762000</v>
      </c>
      <c r="E92" s="50">
        <v>-7318922000</v>
      </c>
      <c r="F92" s="50">
        <v>24478000</v>
      </c>
      <c r="G92" s="50">
        <v>19092840000</v>
      </c>
      <c r="H92" s="50">
        <v>-26345129000</v>
      </c>
      <c r="I92" s="50">
        <v>-7252289000</v>
      </c>
    </row>
    <row r="93" spans="1:9" ht="23.1" customHeight="1">
      <c r="A93" s="50" t="s">
        <v>324</v>
      </c>
      <c r="B93" s="50">
        <v>40709000</v>
      </c>
      <c r="C93" s="50">
        <v>20802299000</v>
      </c>
      <c r="D93" s="50">
        <v>-28041010000</v>
      </c>
      <c r="E93" s="50">
        <v>-7238711000</v>
      </c>
      <c r="F93" s="50">
        <v>40709000</v>
      </c>
      <c r="G93" s="50">
        <v>20802299000</v>
      </c>
      <c r="H93" s="50">
        <v>-28742618000</v>
      </c>
      <c r="I93" s="50">
        <v>-7940319000</v>
      </c>
    </row>
    <row r="94" spans="1:9" ht="23.1" customHeight="1">
      <c r="A94" s="50" t="s">
        <v>374</v>
      </c>
      <c r="B94" s="50">
        <v>44870000</v>
      </c>
      <c r="C94" s="50">
        <v>11711070000</v>
      </c>
      <c r="D94" s="50">
        <v>-12989591000</v>
      </c>
      <c r="E94" s="50">
        <v>-1278521000</v>
      </c>
      <c r="F94" s="50">
        <v>44870000</v>
      </c>
      <c r="G94" s="50">
        <v>11711070000</v>
      </c>
      <c r="H94" s="50">
        <v>-13754582000</v>
      </c>
      <c r="I94" s="50">
        <v>-2043512000</v>
      </c>
    </row>
    <row r="95" spans="1:9" ht="23.1" customHeight="1">
      <c r="A95" s="50" t="s">
        <v>329</v>
      </c>
      <c r="B95" s="50">
        <v>0</v>
      </c>
      <c r="C95" s="50">
        <v>0</v>
      </c>
      <c r="D95" s="50">
        <v>3074636000</v>
      </c>
      <c r="E95" s="50">
        <v>3074636000</v>
      </c>
      <c r="F95" s="50">
        <v>0</v>
      </c>
      <c r="G95" s="50">
        <v>0</v>
      </c>
      <c r="H95" s="50">
        <v>0</v>
      </c>
      <c r="I95" s="50">
        <v>0</v>
      </c>
    </row>
    <row r="96" spans="1:9" ht="23.1" customHeight="1">
      <c r="A96" s="50" t="s">
        <v>359</v>
      </c>
      <c r="B96" s="50">
        <v>0</v>
      </c>
      <c r="C96" s="50">
        <v>0</v>
      </c>
      <c r="D96" s="50">
        <v>-15120000</v>
      </c>
      <c r="E96" s="50">
        <v>-15120000</v>
      </c>
      <c r="F96" s="50">
        <v>0</v>
      </c>
      <c r="G96" s="50">
        <v>0</v>
      </c>
      <c r="H96" s="50">
        <v>0</v>
      </c>
      <c r="I96" s="50">
        <v>0</v>
      </c>
    </row>
    <row r="97" spans="1:9" ht="23.1" customHeight="1">
      <c r="A97" s="50" t="s">
        <v>310</v>
      </c>
      <c r="B97" s="50">
        <v>10000</v>
      </c>
      <c r="C97" s="50">
        <v>7360000</v>
      </c>
      <c r="D97" s="50">
        <v>-7360000</v>
      </c>
      <c r="E97" s="50">
        <v>0</v>
      </c>
      <c r="F97" s="50">
        <v>10000</v>
      </c>
      <c r="G97" s="50">
        <v>7360000</v>
      </c>
      <c r="H97" s="50">
        <v>-10720000</v>
      </c>
      <c r="I97" s="50">
        <v>-3360000</v>
      </c>
    </row>
    <row r="98" spans="1:9" ht="23.1" customHeight="1">
      <c r="A98" s="50" t="s">
        <v>323</v>
      </c>
      <c r="B98" s="50">
        <v>20000</v>
      </c>
      <c r="C98" s="50">
        <v>8200000</v>
      </c>
      <c r="D98" s="50">
        <v>-7600000</v>
      </c>
      <c r="E98" s="50">
        <v>600000</v>
      </c>
      <c r="F98" s="50">
        <v>20000</v>
      </c>
      <c r="G98" s="50">
        <v>8200000</v>
      </c>
      <c r="H98" s="50">
        <v>-6600000</v>
      </c>
      <c r="I98" s="50">
        <v>1600000</v>
      </c>
    </row>
    <row r="99" spans="1:9" ht="23.1" customHeight="1">
      <c r="A99" s="50" t="s">
        <v>328</v>
      </c>
      <c r="B99" s="50">
        <v>932000</v>
      </c>
      <c r="C99" s="50">
        <v>281464000</v>
      </c>
      <c r="D99" s="50">
        <v>-252048000</v>
      </c>
      <c r="E99" s="50">
        <v>29416000</v>
      </c>
      <c r="F99" s="50">
        <v>932000</v>
      </c>
      <c r="G99" s="50">
        <v>281464000</v>
      </c>
      <c r="H99" s="50">
        <v>-268003000</v>
      </c>
      <c r="I99" s="50">
        <v>13461000</v>
      </c>
    </row>
    <row r="100" spans="1:9" ht="23.1" customHeight="1">
      <c r="A100" s="50" t="s">
        <v>326</v>
      </c>
      <c r="B100" s="50">
        <v>39461000</v>
      </c>
      <c r="C100" s="50">
        <v>9076030000</v>
      </c>
      <c r="D100" s="50">
        <v>-8530513000</v>
      </c>
      <c r="E100" s="50">
        <v>545517000</v>
      </c>
      <c r="F100" s="50">
        <v>39461000</v>
      </c>
      <c r="G100" s="50">
        <v>9076030000</v>
      </c>
      <c r="H100" s="50">
        <v>-8474693000</v>
      </c>
      <c r="I100" s="50">
        <v>601337000</v>
      </c>
    </row>
    <row r="101" spans="1:9" ht="23.1" customHeight="1">
      <c r="A101" s="50" t="s">
        <v>410</v>
      </c>
      <c r="B101" s="50">
        <v>103070000</v>
      </c>
      <c r="C101" s="50">
        <v>13089890000</v>
      </c>
      <c r="D101" s="50">
        <v>-9237196000</v>
      </c>
      <c r="E101" s="50">
        <v>3852694000</v>
      </c>
      <c r="F101" s="50">
        <v>103070000</v>
      </c>
      <c r="G101" s="50">
        <v>13089890000</v>
      </c>
      <c r="H101" s="50">
        <v>-9235182000</v>
      </c>
      <c r="I101" s="50">
        <v>3854708000</v>
      </c>
    </row>
    <row r="102" spans="1:9" ht="23.1" customHeight="1">
      <c r="A102" s="50" t="s">
        <v>358</v>
      </c>
      <c r="B102" s="50">
        <v>40754000</v>
      </c>
      <c r="C102" s="50">
        <v>2037700000</v>
      </c>
      <c r="D102" s="50">
        <v>1296834000</v>
      </c>
      <c r="E102" s="50">
        <v>3334534000</v>
      </c>
      <c r="F102" s="50">
        <v>40754000</v>
      </c>
      <c r="G102" s="50">
        <v>2037700000</v>
      </c>
      <c r="H102" s="50">
        <v>1400047000</v>
      </c>
      <c r="I102" s="50">
        <v>3437747000</v>
      </c>
    </row>
    <row r="103" spans="1:9" ht="23.1" customHeight="1">
      <c r="A103" s="50" t="s">
        <v>363</v>
      </c>
      <c r="B103" s="50">
        <v>40854000</v>
      </c>
      <c r="C103" s="50">
        <v>735372000</v>
      </c>
      <c r="D103" s="50">
        <v>1798013000</v>
      </c>
      <c r="E103" s="50">
        <v>2533385000</v>
      </c>
      <c r="F103" s="50">
        <v>40854000</v>
      </c>
      <c r="G103" s="50">
        <v>735372000</v>
      </c>
      <c r="H103" s="50">
        <v>2746449000</v>
      </c>
      <c r="I103" s="50">
        <v>3481821000</v>
      </c>
    </row>
    <row r="104" spans="1:9" ht="23.1" customHeight="1">
      <c r="A104" s="50" t="s">
        <v>411</v>
      </c>
      <c r="B104" s="50">
        <v>0</v>
      </c>
      <c r="C104" s="50">
        <v>0</v>
      </c>
      <c r="D104" s="50">
        <v>0</v>
      </c>
      <c r="E104" s="50">
        <v>0</v>
      </c>
      <c r="F104" s="50">
        <v>0</v>
      </c>
      <c r="G104" s="50">
        <v>0</v>
      </c>
      <c r="H104" s="50">
        <v>0</v>
      </c>
      <c r="I104" s="50">
        <v>0</v>
      </c>
    </row>
    <row r="105" spans="1:9" ht="23.1" customHeight="1">
      <c r="A105" s="50" t="s">
        <v>361</v>
      </c>
      <c r="B105" s="50">
        <v>0</v>
      </c>
      <c r="C105" s="50">
        <v>0</v>
      </c>
      <c r="D105" s="50">
        <v>-493442000</v>
      </c>
      <c r="E105" s="50">
        <v>-493442000</v>
      </c>
      <c r="F105" s="50">
        <v>0</v>
      </c>
      <c r="G105" s="50">
        <v>0</v>
      </c>
      <c r="H105" s="50">
        <v>0</v>
      </c>
      <c r="I105" s="50">
        <v>0</v>
      </c>
    </row>
    <row r="106" spans="1:9" ht="23.1" customHeight="1">
      <c r="A106" s="50" t="s">
        <v>334</v>
      </c>
      <c r="B106" s="50">
        <v>0</v>
      </c>
      <c r="C106" s="50">
        <v>0</v>
      </c>
      <c r="D106" s="50">
        <v>-3813263000</v>
      </c>
      <c r="E106" s="50">
        <v>-3813263000</v>
      </c>
      <c r="F106" s="50">
        <v>0</v>
      </c>
      <c r="G106" s="50">
        <v>0</v>
      </c>
      <c r="H106" s="50">
        <v>0</v>
      </c>
      <c r="I106" s="50">
        <v>0</v>
      </c>
    </row>
    <row r="107" spans="1:9" ht="23.1" customHeight="1">
      <c r="A107" s="50" t="s">
        <v>331</v>
      </c>
      <c r="B107" s="50">
        <v>0</v>
      </c>
      <c r="C107" s="50">
        <v>0</v>
      </c>
      <c r="D107" s="50">
        <v>-7393514000</v>
      </c>
      <c r="E107" s="50">
        <v>-7393514000</v>
      </c>
      <c r="F107" s="50">
        <v>0</v>
      </c>
      <c r="G107" s="50">
        <v>0</v>
      </c>
      <c r="H107" s="50">
        <v>0</v>
      </c>
      <c r="I107" s="50">
        <v>0</v>
      </c>
    </row>
    <row r="108" spans="1:9" ht="23.1" customHeight="1">
      <c r="A108" s="50" t="s">
        <v>344</v>
      </c>
      <c r="B108" s="50">
        <v>0</v>
      </c>
      <c r="C108" s="50">
        <v>0</v>
      </c>
      <c r="D108" s="50">
        <v>-1580610000</v>
      </c>
      <c r="E108" s="50">
        <v>-1580610000</v>
      </c>
      <c r="F108" s="50">
        <v>0</v>
      </c>
      <c r="G108" s="50">
        <v>0</v>
      </c>
      <c r="H108" s="50">
        <v>0</v>
      </c>
      <c r="I108" s="50">
        <v>0</v>
      </c>
    </row>
    <row r="109" spans="1:9" ht="23.1" customHeight="1">
      <c r="A109" s="50" t="s">
        <v>348</v>
      </c>
      <c r="B109" s="50">
        <v>0</v>
      </c>
      <c r="C109" s="50">
        <v>0</v>
      </c>
      <c r="D109" s="50">
        <v>-1878972000</v>
      </c>
      <c r="E109" s="50">
        <v>-1878972000</v>
      </c>
      <c r="F109" s="50">
        <v>0</v>
      </c>
      <c r="G109" s="50">
        <v>0</v>
      </c>
      <c r="H109" s="50">
        <v>0</v>
      </c>
      <c r="I109" s="50">
        <v>0</v>
      </c>
    </row>
    <row r="110" spans="1:9" ht="23.1" customHeight="1">
      <c r="A110" s="50" t="s">
        <v>423</v>
      </c>
      <c r="B110" s="50">
        <v>16584000</v>
      </c>
      <c r="C110" s="50">
        <v>424000000</v>
      </c>
      <c r="D110" s="50">
        <v>152230000</v>
      </c>
      <c r="E110" s="50">
        <v>576230000</v>
      </c>
      <c r="F110" s="50">
        <v>16584000</v>
      </c>
      <c r="G110" s="50">
        <v>424000000</v>
      </c>
      <c r="H110" s="50">
        <v>152230000</v>
      </c>
      <c r="I110" s="50">
        <v>576230000</v>
      </c>
    </row>
    <row r="111" spans="1:9" ht="23.1" customHeight="1">
      <c r="A111" s="50" t="s">
        <v>425</v>
      </c>
      <c r="B111" s="50">
        <v>20862672</v>
      </c>
      <c r="C111" s="50">
        <v>299404000</v>
      </c>
      <c r="D111" s="50">
        <v>-49217000</v>
      </c>
      <c r="E111" s="50">
        <v>250187000</v>
      </c>
      <c r="F111" s="50">
        <v>20862672</v>
      </c>
      <c r="G111" s="50">
        <v>299404000</v>
      </c>
      <c r="H111" s="50">
        <v>-49217000</v>
      </c>
      <c r="I111" s="50">
        <v>250187000</v>
      </c>
    </row>
    <row r="112" spans="1:9" ht="23.1" customHeight="1">
      <c r="A112" s="50" t="s">
        <v>375</v>
      </c>
      <c r="B112" s="50">
        <v>99838000</v>
      </c>
      <c r="C112" s="50">
        <v>96243832000</v>
      </c>
      <c r="D112" s="50">
        <v>-130598243000</v>
      </c>
      <c r="E112" s="50">
        <v>-34354411000</v>
      </c>
      <c r="F112" s="50">
        <v>99838000</v>
      </c>
      <c r="G112" s="50">
        <v>96243832000</v>
      </c>
      <c r="H112" s="50">
        <v>-132058917000</v>
      </c>
      <c r="I112" s="50">
        <v>-35815085000</v>
      </c>
    </row>
    <row r="113" spans="1:9" ht="23.1" customHeight="1">
      <c r="A113" s="50" t="s">
        <v>335</v>
      </c>
      <c r="B113" s="50">
        <v>49388000</v>
      </c>
      <c r="C113" s="50">
        <v>34176496000</v>
      </c>
      <c r="D113" s="50">
        <v>-46001780000</v>
      </c>
      <c r="E113" s="50">
        <v>-11825284000</v>
      </c>
      <c r="F113" s="50">
        <v>49388000</v>
      </c>
      <c r="G113" s="50">
        <v>34176496000</v>
      </c>
      <c r="H113" s="50">
        <v>-40952185000</v>
      </c>
      <c r="I113" s="50">
        <v>-6775689000</v>
      </c>
    </row>
    <row r="114" spans="1:9" ht="23.1" customHeight="1">
      <c r="A114" s="50" t="s">
        <v>376</v>
      </c>
      <c r="B114" s="50">
        <v>16554000</v>
      </c>
      <c r="C114" s="50">
        <v>8111460000</v>
      </c>
      <c r="D114" s="50">
        <v>-9297119000</v>
      </c>
      <c r="E114" s="50">
        <v>-1185659000</v>
      </c>
      <c r="F114" s="50">
        <v>16554000</v>
      </c>
      <c r="G114" s="50">
        <v>8111460000</v>
      </c>
      <c r="H114" s="50">
        <v>-9625613000</v>
      </c>
      <c r="I114" s="50">
        <v>-1514153000</v>
      </c>
    </row>
    <row r="115" spans="1:9" ht="23.1" customHeight="1">
      <c r="A115" s="50" t="s">
        <v>382</v>
      </c>
      <c r="B115" s="50">
        <v>1000000</v>
      </c>
      <c r="C115" s="50">
        <v>290000000</v>
      </c>
      <c r="D115" s="50">
        <v>-380000000</v>
      </c>
      <c r="E115" s="50">
        <v>-90000000</v>
      </c>
      <c r="F115" s="50">
        <v>1000000</v>
      </c>
      <c r="G115" s="50">
        <v>290000000</v>
      </c>
      <c r="H115" s="50">
        <v>-410000000</v>
      </c>
      <c r="I115" s="50">
        <v>-120000000</v>
      </c>
    </row>
    <row r="116" spans="1:9" ht="23.1" customHeight="1">
      <c r="A116" s="50" t="s">
        <v>438</v>
      </c>
      <c r="B116" s="50">
        <v>1000000</v>
      </c>
      <c r="C116" s="50">
        <v>150000000</v>
      </c>
      <c r="D116" s="50">
        <v>-144000000</v>
      </c>
      <c r="E116" s="50">
        <v>6000000</v>
      </c>
      <c r="F116" s="50">
        <v>1000000</v>
      </c>
      <c r="G116" s="50">
        <v>150000000</v>
      </c>
      <c r="H116" s="50">
        <v>-144000000</v>
      </c>
      <c r="I116" s="50">
        <v>6000000</v>
      </c>
    </row>
    <row r="117" spans="1:9" ht="23.1" customHeight="1">
      <c r="A117" s="50" t="s">
        <v>350</v>
      </c>
      <c r="B117" s="50">
        <v>10000</v>
      </c>
      <c r="C117" s="50">
        <v>390000</v>
      </c>
      <c r="D117" s="50">
        <v>1210000</v>
      </c>
      <c r="E117" s="50">
        <v>1600000</v>
      </c>
      <c r="F117" s="50">
        <v>10000</v>
      </c>
      <c r="G117" s="50">
        <v>390000</v>
      </c>
      <c r="H117" s="50">
        <v>1720000</v>
      </c>
      <c r="I117" s="50">
        <v>2110000</v>
      </c>
    </row>
    <row r="118" spans="1:9" ht="23.1" customHeight="1">
      <c r="A118" s="50" t="s">
        <v>399</v>
      </c>
      <c r="B118" s="50">
        <v>11114000</v>
      </c>
      <c r="C118" s="50">
        <v>677954000</v>
      </c>
      <c r="D118" s="50">
        <v>-222280000</v>
      </c>
      <c r="E118" s="50">
        <v>455674000</v>
      </c>
      <c r="F118" s="50">
        <v>11114000</v>
      </c>
      <c r="G118" s="50">
        <v>677954000</v>
      </c>
      <c r="H118" s="50">
        <v>-264368000</v>
      </c>
      <c r="I118" s="50">
        <v>413586000</v>
      </c>
    </row>
    <row r="119" spans="1:9" ht="23.1" customHeight="1">
      <c r="A119" s="50" t="s">
        <v>397</v>
      </c>
      <c r="B119" s="50">
        <v>0</v>
      </c>
      <c r="C119" s="50">
        <v>0</v>
      </c>
      <c r="D119" s="50">
        <v>-31000000</v>
      </c>
      <c r="E119" s="50">
        <v>-31000000</v>
      </c>
      <c r="F119" s="50">
        <v>0</v>
      </c>
      <c r="G119" s="50">
        <v>0</v>
      </c>
      <c r="H119" s="50">
        <v>0</v>
      </c>
      <c r="I119" s="50">
        <v>0</v>
      </c>
    </row>
    <row r="120" spans="1:9" ht="23.1" customHeight="1">
      <c r="A120" s="50" t="s">
        <v>407</v>
      </c>
      <c r="B120" s="50">
        <v>20000</v>
      </c>
      <c r="C120" s="50">
        <v>5000000</v>
      </c>
      <c r="D120" s="50">
        <v>-4080000</v>
      </c>
      <c r="E120" s="50">
        <v>920000</v>
      </c>
      <c r="F120" s="50">
        <v>20000</v>
      </c>
      <c r="G120" s="50">
        <v>5000000</v>
      </c>
      <c r="H120" s="50">
        <v>-4200000</v>
      </c>
      <c r="I120" s="50">
        <v>800000</v>
      </c>
    </row>
    <row r="121" spans="1:9" ht="23.1" customHeight="1">
      <c r="A121" s="50" t="s">
        <v>365</v>
      </c>
      <c r="B121" s="50">
        <v>89996000</v>
      </c>
      <c r="C121" s="50">
        <v>15569308000</v>
      </c>
      <c r="D121" s="50">
        <v>-14447716000</v>
      </c>
      <c r="E121" s="50">
        <v>1121592000</v>
      </c>
      <c r="F121" s="50">
        <v>89996000</v>
      </c>
      <c r="G121" s="50">
        <v>15569308000</v>
      </c>
      <c r="H121" s="50">
        <v>-13883071000</v>
      </c>
      <c r="I121" s="50">
        <v>1686237000</v>
      </c>
    </row>
    <row r="122" spans="1:9" ht="23.1" customHeight="1">
      <c r="A122" s="50" t="s">
        <v>406</v>
      </c>
      <c r="B122" s="50">
        <v>55778000</v>
      </c>
      <c r="C122" s="50">
        <v>5020020000</v>
      </c>
      <c r="D122" s="50">
        <v>-2144274000</v>
      </c>
      <c r="E122" s="50">
        <v>2875746000</v>
      </c>
      <c r="F122" s="50">
        <v>55778000</v>
      </c>
      <c r="G122" s="50">
        <v>5020020000</v>
      </c>
      <c r="H122" s="50">
        <v>-2143164000</v>
      </c>
      <c r="I122" s="50">
        <v>2876856000</v>
      </c>
    </row>
    <row r="123" spans="1:9" ht="23.1" customHeight="1">
      <c r="A123" s="50" t="s">
        <v>408</v>
      </c>
      <c r="B123" s="50">
        <v>17434000</v>
      </c>
      <c r="C123" s="50">
        <v>941436000</v>
      </c>
      <c r="D123" s="50">
        <v>135489000</v>
      </c>
      <c r="E123" s="50">
        <v>1076925000</v>
      </c>
      <c r="F123" s="50">
        <v>17434000</v>
      </c>
      <c r="G123" s="50">
        <v>941436000</v>
      </c>
      <c r="H123" s="50">
        <v>153889000</v>
      </c>
      <c r="I123" s="50">
        <v>1095325000</v>
      </c>
    </row>
    <row r="124" spans="1:9" ht="23.1" customHeight="1">
      <c r="A124" s="50" t="s">
        <v>405</v>
      </c>
      <c r="B124" s="50">
        <v>2131000</v>
      </c>
      <c r="C124" s="50">
        <v>57537000</v>
      </c>
      <c r="D124" s="50">
        <v>78847000</v>
      </c>
      <c r="E124" s="50">
        <v>136384000</v>
      </c>
      <c r="F124" s="50">
        <v>2131000</v>
      </c>
      <c r="G124" s="50">
        <v>57537000</v>
      </c>
      <c r="H124" s="50">
        <v>67454000</v>
      </c>
      <c r="I124" s="50">
        <v>124991000</v>
      </c>
    </row>
    <row r="125" spans="1:9" ht="23.1" customHeight="1">
      <c r="A125" s="50" t="s">
        <v>364</v>
      </c>
      <c r="B125" s="50">
        <v>265000</v>
      </c>
      <c r="C125" s="50">
        <v>2120000</v>
      </c>
      <c r="D125" s="50">
        <v>10865000</v>
      </c>
      <c r="E125" s="50">
        <v>12985000</v>
      </c>
      <c r="F125" s="50">
        <v>265000</v>
      </c>
      <c r="G125" s="50">
        <v>2120000</v>
      </c>
      <c r="H125" s="50">
        <v>15900000</v>
      </c>
      <c r="I125" s="50">
        <v>18020000</v>
      </c>
    </row>
    <row r="126" spans="1:9" ht="23.1" customHeight="1">
      <c r="A126" s="50" t="s">
        <v>419</v>
      </c>
      <c r="B126" s="50">
        <v>56154492</v>
      </c>
      <c r="C126" s="50">
        <v>14038623000</v>
      </c>
      <c r="D126" s="50">
        <v>-11059938133</v>
      </c>
      <c r="E126" s="50">
        <v>2978684867</v>
      </c>
      <c r="F126" s="50">
        <v>56154492</v>
      </c>
      <c r="G126" s="50">
        <v>14038623000</v>
      </c>
      <c r="H126" s="50">
        <v>-11059938133</v>
      </c>
      <c r="I126" s="50">
        <v>2978684867</v>
      </c>
    </row>
    <row r="127" spans="1:9" ht="23.1" customHeight="1">
      <c r="A127" s="50" t="s">
        <v>420</v>
      </c>
      <c r="B127" s="50">
        <v>8292000</v>
      </c>
      <c r="C127" s="50">
        <v>568000000</v>
      </c>
      <c r="D127" s="50">
        <v>-596000000</v>
      </c>
      <c r="E127" s="50">
        <v>-28000000</v>
      </c>
      <c r="F127" s="50">
        <v>8292000</v>
      </c>
      <c r="G127" s="50">
        <v>568000000</v>
      </c>
      <c r="H127" s="50">
        <v>-596000000</v>
      </c>
      <c r="I127" s="50">
        <v>-28000000</v>
      </c>
    </row>
    <row r="128" spans="1:9" ht="23.1" customHeight="1">
      <c r="A128" s="50" t="s">
        <v>427</v>
      </c>
      <c r="B128" s="50">
        <v>8292000</v>
      </c>
      <c r="C128" s="50">
        <v>300000000</v>
      </c>
      <c r="D128" s="50">
        <v>-150000000</v>
      </c>
      <c r="E128" s="50">
        <v>150000000</v>
      </c>
      <c r="F128" s="50">
        <v>8292000</v>
      </c>
      <c r="G128" s="50">
        <v>300000000</v>
      </c>
      <c r="H128" s="50">
        <v>-150000000</v>
      </c>
      <c r="I128" s="50">
        <v>150000000</v>
      </c>
    </row>
    <row r="129" spans="1:9" ht="23.1" customHeight="1">
      <c r="A129" s="50" t="s">
        <v>424</v>
      </c>
      <c r="B129" s="50">
        <v>29469768</v>
      </c>
      <c r="C129" s="50">
        <v>781880000</v>
      </c>
      <c r="D129" s="50">
        <v>-623996497</v>
      </c>
      <c r="E129" s="50">
        <v>157883503</v>
      </c>
      <c r="F129" s="50">
        <v>29469768</v>
      </c>
      <c r="G129" s="50">
        <v>781880000</v>
      </c>
      <c r="H129" s="50">
        <v>-623996497</v>
      </c>
      <c r="I129" s="50">
        <v>157883503</v>
      </c>
    </row>
    <row r="130" spans="1:9" ht="23.1" customHeight="1">
      <c r="A130" s="50" t="s">
        <v>337</v>
      </c>
      <c r="B130" s="50">
        <v>0</v>
      </c>
      <c r="C130" s="50">
        <v>0</v>
      </c>
      <c r="D130" s="50">
        <v>-2386030000</v>
      </c>
      <c r="E130" s="50">
        <v>-2386030000</v>
      </c>
      <c r="F130" s="50">
        <v>0</v>
      </c>
      <c r="G130" s="50">
        <v>0</v>
      </c>
      <c r="H130" s="50">
        <v>0</v>
      </c>
      <c r="I130" s="50">
        <v>0</v>
      </c>
    </row>
    <row r="131" spans="1:9" ht="23.1" customHeight="1">
      <c r="A131" s="50" t="s">
        <v>336</v>
      </c>
      <c r="B131" s="50">
        <v>0</v>
      </c>
      <c r="C131" s="50">
        <v>0</v>
      </c>
      <c r="D131" s="50">
        <v>-2093586000</v>
      </c>
      <c r="E131" s="50">
        <v>-2093586000</v>
      </c>
      <c r="F131" s="50">
        <v>0</v>
      </c>
      <c r="G131" s="50">
        <v>0</v>
      </c>
      <c r="H131" s="50">
        <v>0</v>
      </c>
      <c r="I131" s="50">
        <v>0</v>
      </c>
    </row>
    <row r="132" spans="1:9" ht="23.1" customHeight="1">
      <c r="A132" s="50" t="s">
        <v>342</v>
      </c>
      <c r="B132" s="50">
        <v>0</v>
      </c>
      <c r="C132" s="50">
        <v>0</v>
      </c>
      <c r="D132" s="50">
        <v>-2910612247</v>
      </c>
      <c r="E132" s="50">
        <v>-2910612247</v>
      </c>
      <c r="F132" s="50">
        <v>0</v>
      </c>
      <c r="G132" s="50">
        <v>0</v>
      </c>
      <c r="H132" s="50">
        <v>0</v>
      </c>
      <c r="I132" s="50">
        <v>0</v>
      </c>
    </row>
    <row r="133" spans="1:9" ht="23.1" customHeight="1">
      <c r="A133" s="50" t="s">
        <v>398</v>
      </c>
      <c r="B133" s="50">
        <v>1555000</v>
      </c>
      <c r="C133" s="50">
        <v>365425000</v>
      </c>
      <c r="D133" s="50">
        <v>-326550000</v>
      </c>
      <c r="E133" s="50">
        <v>38875000</v>
      </c>
      <c r="F133" s="50">
        <v>1555000</v>
      </c>
      <c r="G133" s="50">
        <v>365425000</v>
      </c>
      <c r="H133" s="50">
        <v>-342100000</v>
      </c>
      <c r="I133" s="50">
        <v>23325000</v>
      </c>
    </row>
    <row r="134" spans="1:9" ht="23.1" customHeight="1">
      <c r="A134" s="50" t="s">
        <v>341</v>
      </c>
      <c r="B134" s="50">
        <v>42167000</v>
      </c>
      <c r="C134" s="50">
        <v>1855348000</v>
      </c>
      <c r="D134" s="50">
        <v>-786171000</v>
      </c>
      <c r="E134" s="50">
        <v>1069177000</v>
      </c>
      <c r="F134" s="50">
        <v>42167000</v>
      </c>
      <c r="G134" s="50">
        <v>1855348000</v>
      </c>
      <c r="H134" s="50">
        <v>1607901000</v>
      </c>
      <c r="I134" s="50">
        <v>3463249000</v>
      </c>
    </row>
    <row r="135" spans="1:9" ht="23.1" customHeight="1">
      <c r="A135" s="50" t="s">
        <v>347</v>
      </c>
      <c r="B135" s="50">
        <v>45353000</v>
      </c>
      <c r="C135" s="50">
        <v>181412000</v>
      </c>
      <c r="D135" s="50">
        <v>-2252497387</v>
      </c>
      <c r="E135" s="50">
        <v>-2071085387</v>
      </c>
      <c r="F135" s="50">
        <v>45353000</v>
      </c>
      <c r="G135" s="50">
        <v>181412000</v>
      </c>
      <c r="H135" s="50">
        <v>3305939613</v>
      </c>
      <c r="I135" s="50">
        <v>3487351613</v>
      </c>
    </row>
    <row r="136" spans="1:9" ht="23.1" customHeight="1">
      <c r="A136" s="50" t="s">
        <v>362</v>
      </c>
      <c r="B136" s="50">
        <v>0</v>
      </c>
      <c r="C136" s="50">
        <v>0</v>
      </c>
      <c r="D136" s="50">
        <v>-872256000</v>
      </c>
      <c r="E136" s="50">
        <v>-872256000</v>
      </c>
      <c r="F136" s="50">
        <v>0</v>
      </c>
      <c r="G136" s="50">
        <v>0</v>
      </c>
      <c r="H136" s="50">
        <v>0</v>
      </c>
      <c r="I136" s="50">
        <v>0</v>
      </c>
    </row>
    <row r="137" spans="1:9" ht="23.1" customHeight="1">
      <c r="A137" s="50" t="s">
        <v>355</v>
      </c>
      <c r="B137" s="50">
        <v>5302550</v>
      </c>
      <c r="C137" s="50">
        <v>5291944900</v>
      </c>
      <c r="D137" s="50">
        <v>-6789689800</v>
      </c>
      <c r="E137" s="50">
        <v>-1497744900</v>
      </c>
      <c r="F137" s="50">
        <v>5302550</v>
      </c>
      <c r="G137" s="50">
        <v>5291944900</v>
      </c>
      <c r="H137" s="50">
        <v>-6163274800</v>
      </c>
      <c r="I137" s="50">
        <v>-871329900</v>
      </c>
    </row>
    <row r="138" spans="1:9" ht="23.1" customHeight="1">
      <c r="A138" s="50" t="s">
        <v>396</v>
      </c>
      <c r="B138" s="50">
        <v>17050</v>
      </c>
      <c r="C138" s="50">
        <v>13588850</v>
      </c>
      <c r="D138" s="50">
        <v>-16017700</v>
      </c>
      <c r="E138" s="50">
        <v>-2428850</v>
      </c>
      <c r="F138" s="50">
        <v>17050</v>
      </c>
      <c r="G138" s="50">
        <v>13588850</v>
      </c>
      <c r="H138" s="50">
        <v>-18277700</v>
      </c>
      <c r="I138" s="50">
        <v>-4688850</v>
      </c>
    </row>
    <row r="139" spans="1:9" ht="23.1" customHeight="1">
      <c r="A139" s="50" t="s">
        <v>389</v>
      </c>
      <c r="B139" s="50">
        <v>22021780</v>
      </c>
      <c r="C139" s="50">
        <v>14996832180</v>
      </c>
      <c r="D139" s="50">
        <v>-19234636360</v>
      </c>
      <c r="E139" s="50">
        <v>-4237804180</v>
      </c>
      <c r="F139" s="50">
        <v>22021780</v>
      </c>
      <c r="G139" s="50">
        <v>14996832180</v>
      </c>
      <c r="H139" s="50">
        <v>-21215704360</v>
      </c>
      <c r="I139" s="50">
        <v>-6218872180</v>
      </c>
    </row>
    <row r="140" spans="1:9" ht="23.1" customHeight="1">
      <c r="A140" s="50" t="s">
        <v>395</v>
      </c>
      <c r="B140" s="50">
        <v>34051870</v>
      </c>
      <c r="C140" s="50">
        <v>20397070130</v>
      </c>
      <c r="D140" s="50">
        <v>-27629431868</v>
      </c>
      <c r="E140" s="50">
        <v>-7232361738</v>
      </c>
      <c r="F140" s="50">
        <v>34051870</v>
      </c>
      <c r="G140" s="50">
        <v>20397070130</v>
      </c>
      <c r="H140" s="50">
        <v>-30594328868</v>
      </c>
      <c r="I140" s="50">
        <v>-10197258738</v>
      </c>
    </row>
    <row r="141" spans="1:9" ht="23.1" customHeight="1">
      <c r="A141" s="50" t="s">
        <v>393</v>
      </c>
      <c r="B141" s="50">
        <v>45356410</v>
      </c>
      <c r="C141" s="50">
        <v>20410384500</v>
      </c>
      <c r="D141" s="50">
        <v>-28344431000</v>
      </c>
      <c r="E141" s="50">
        <v>-7934046500</v>
      </c>
      <c r="F141" s="50">
        <v>45356410</v>
      </c>
      <c r="G141" s="50">
        <v>20410384500</v>
      </c>
      <c r="H141" s="50">
        <v>-31900739000</v>
      </c>
      <c r="I141" s="50">
        <v>-11490354500</v>
      </c>
    </row>
    <row r="142" spans="1:9" ht="23.1" customHeight="1">
      <c r="A142" s="50" t="s">
        <v>377</v>
      </c>
      <c r="B142" s="50">
        <v>207458445</v>
      </c>
      <c r="C142" s="50">
        <v>78211833765</v>
      </c>
      <c r="D142" s="50">
        <v>-111631204380</v>
      </c>
      <c r="E142" s="50">
        <v>-33419370615</v>
      </c>
      <c r="F142" s="50">
        <v>207458445</v>
      </c>
      <c r="G142" s="50">
        <v>78211833765</v>
      </c>
      <c r="H142" s="50">
        <v>-126894172380</v>
      </c>
      <c r="I142" s="50">
        <v>-48682338615</v>
      </c>
    </row>
    <row r="143" spans="1:9" ht="23.1" customHeight="1">
      <c r="A143" s="50" t="s">
        <v>373</v>
      </c>
      <c r="B143" s="50">
        <v>29903609</v>
      </c>
      <c r="C143" s="50">
        <v>7386191423</v>
      </c>
      <c r="D143" s="50">
        <v>-5933638841</v>
      </c>
      <c r="E143" s="50">
        <v>1452552582</v>
      </c>
      <c r="F143" s="50">
        <v>29903609</v>
      </c>
      <c r="G143" s="50">
        <v>7386191423</v>
      </c>
      <c r="H143" s="50">
        <v>-6222536841</v>
      </c>
      <c r="I143" s="50">
        <v>1163654582</v>
      </c>
    </row>
    <row r="144" spans="1:9" ht="23.1" customHeight="1">
      <c r="A144" s="50" t="s">
        <v>354</v>
      </c>
      <c r="B144" s="50">
        <v>59778912</v>
      </c>
      <c r="C144" s="50">
        <v>8667942240</v>
      </c>
      <c r="D144" s="50">
        <v>-6091313616</v>
      </c>
      <c r="E144" s="50">
        <v>2576628624</v>
      </c>
      <c r="F144" s="50">
        <v>59778912</v>
      </c>
      <c r="G144" s="50">
        <v>8667942240</v>
      </c>
      <c r="H144" s="50">
        <v>-4758313616</v>
      </c>
      <c r="I144" s="50">
        <v>3909628624</v>
      </c>
    </row>
    <row r="145" spans="1:9" ht="23.1" customHeight="1">
      <c r="A145" s="50" t="s">
        <v>434</v>
      </c>
      <c r="B145" s="50">
        <v>7889520</v>
      </c>
      <c r="C145" s="50">
        <v>654830160</v>
      </c>
      <c r="D145" s="50">
        <v>-109500744</v>
      </c>
      <c r="E145" s="50">
        <v>545329416</v>
      </c>
      <c r="F145" s="50">
        <v>7889520</v>
      </c>
      <c r="G145" s="50">
        <v>654830160</v>
      </c>
      <c r="H145" s="50">
        <v>-109500744</v>
      </c>
      <c r="I145" s="50">
        <v>545329416</v>
      </c>
    </row>
    <row r="146" spans="1:9" ht="23.1" customHeight="1">
      <c r="A146" s="50" t="s">
        <v>435</v>
      </c>
      <c r="B146" s="50">
        <v>1008768</v>
      </c>
      <c r="C146" s="50">
        <v>39341952</v>
      </c>
      <c r="D146" s="50">
        <v>27236736</v>
      </c>
      <c r="E146" s="50">
        <v>66578688</v>
      </c>
      <c r="F146" s="50">
        <v>1008768</v>
      </c>
      <c r="G146" s="50">
        <v>39341952</v>
      </c>
      <c r="H146" s="50">
        <v>27236736</v>
      </c>
      <c r="I146" s="50">
        <v>66578688</v>
      </c>
    </row>
    <row r="147" spans="1:9" ht="23.1" customHeight="1">
      <c r="A147" s="50" t="s">
        <v>391</v>
      </c>
      <c r="B147" s="50">
        <v>2462000</v>
      </c>
      <c r="C147" s="50">
        <v>2907622000</v>
      </c>
      <c r="D147" s="50">
        <v>-3118244000</v>
      </c>
      <c r="E147" s="50">
        <v>-210622000</v>
      </c>
      <c r="F147" s="50">
        <v>2462000</v>
      </c>
      <c r="G147" s="50">
        <v>2907622000</v>
      </c>
      <c r="H147" s="50">
        <v>-3243044000</v>
      </c>
      <c r="I147" s="50">
        <v>-335422000</v>
      </c>
    </row>
    <row r="148" spans="1:9" ht="23.1" customHeight="1">
      <c r="A148" s="50" t="s">
        <v>392</v>
      </c>
      <c r="B148" s="50">
        <v>1510000</v>
      </c>
      <c r="C148" s="50">
        <v>1443560000</v>
      </c>
      <c r="D148" s="50">
        <v>-2132120000</v>
      </c>
      <c r="E148" s="50">
        <v>-688560000</v>
      </c>
      <c r="F148" s="50">
        <v>1510000</v>
      </c>
      <c r="G148" s="50">
        <v>1443560000</v>
      </c>
      <c r="H148" s="50">
        <v>-2283120000</v>
      </c>
      <c r="I148" s="50">
        <v>-839560000</v>
      </c>
    </row>
    <row r="149" spans="1:9" ht="23.1" customHeight="1">
      <c r="A149" s="50" t="s">
        <v>385</v>
      </c>
      <c r="B149" s="50">
        <v>2061000</v>
      </c>
      <c r="C149" s="50">
        <v>1545750000</v>
      </c>
      <c r="D149" s="50">
        <v>-2048189000</v>
      </c>
      <c r="E149" s="50">
        <v>-502439000</v>
      </c>
      <c r="F149" s="50">
        <v>2061000</v>
      </c>
      <c r="G149" s="50">
        <v>1545750000</v>
      </c>
      <c r="H149" s="50">
        <v>-2488189000</v>
      </c>
      <c r="I149" s="50">
        <v>-942439000</v>
      </c>
    </row>
    <row r="150" spans="1:9" ht="23.1" customHeight="1">
      <c r="A150" s="50" t="s">
        <v>345</v>
      </c>
      <c r="B150" s="50">
        <v>12194000</v>
      </c>
      <c r="C150" s="50">
        <v>7206654000</v>
      </c>
      <c r="D150" s="50">
        <v>-10633168000</v>
      </c>
      <c r="E150" s="50">
        <v>-3426514000</v>
      </c>
      <c r="F150" s="50">
        <v>12194000</v>
      </c>
      <c r="G150" s="50">
        <v>7206654000</v>
      </c>
      <c r="H150" s="50">
        <v>-9591568000</v>
      </c>
      <c r="I150" s="50">
        <v>-2384914000</v>
      </c>
    </row>
    <row r="151" spans="1:9" ht="23.1" customHeight="1">
      <c r="A151" s="50" t="s">
        <v>437</v>
      </c>
      <c r="B151" s="50">
        <v>393000</v>
      </c>
      <c r="C151" s="50">
        <v>222045000</v>
      </c>
      <c r="D151" s="50">
        <v>-255450000</v>
      </c>
      <c r="E151" s="50">
        <v>-33405000</v>
      </c>
      <c r="F151" s="50">
        <v>393000</v>
      </c>
      <c r="G151" s="50">
        <v>222045000</v>
      </c>
      <c r="H151" s="50">
        <v>-255450000</v>
      </c>
      <c r="I151" s="50">
        <v>-33405000</v>
      </c>
    </row>
    <row r="152" spans="1:9" ht="23.1" customHeight="1">
      <c r="A152" s="50" t="s">
        <v>436</v>
      </c>
      <c r="B152" s="50">
        <v>1000000</v>
      </c>
      <c r="C152" s="50">
        <v>369000000</v>
      </c>
      <c r="D152" s="50">
        <v>-394340000</v>
      </c>
      <c r="E152" s="50">
        <v>-25340000</v>
      </c>
      <c r="F152" s="50">
        <v>1000000</v>
      </c>
      <c r="G152" s="50">
        <v>369000000</v>
      </c>
      <c r="H152" s="50">
        <v>-394340000</v>
      </c>
      <c r="I152" s="50">
        <v>-25340000</v>
      </c>
    </row>
    <row r="153" spans="1:9" ht="23.1" customHeight="1">
      <c r="A153" s="50" t="s">
        <v>357</v>
      </c>
      <c r="B153" s="50">
        <v>1000000</v>
      </c>
      <c r="C153" s="50">
        <v>531000000</v>
      </c>
      <c r="D153" s="50">
        <v>-572000000</v>
      </c>
      <c r="E153" s="50">
        <v>-41000000</v>
      </c>
      <c r="F153" s="50">
        <v>1000000</v>
      </c>
      <c r="G153" s="50">
        <v>531000000</v>
      </c>
      <c r="H153" s="50">
        <v>-482000000</v>
      </c>
      <c r="I153" s="50">
        <v>49000000</v>
      </c>
    </row>
    <row r="154" spans="1:9" ht="23.1" customHeight="1">
      <c r="A154" s="50" t="s">
        <v>409</v>
      </c>
      <c r="B154" s="50">
        <v>3000000</v>
      </c>
      <c r="C154" s="50">
        <v>960000000</v>
      </c>
      <c r="D154" s="50">
        <v>-980000000</v>
      </c>
      <c r="E154" s="50">
        <v>-20000000</v>
      </c>
      <c r="F154" s="50">
        <v>3000000</v>
      </c>
      <c r="G154" s="50">
        <v>960000000</v>
      </c>
      <c r="H154" s="50">
        <v>-990000000</v>
      </c>
      <c r="I154" s="50">
        <v>-30000000</v>
      </c>
    </row>
    <row r="155" spans="1:9" ht="23.1" customHeight="1">
      <c r="A155" s="50" t="s">
        <v>403</v>
      </c>
      <c r="B155" s="50">
        <v>10018000</v>
      </c>
      <c r="C155" s="50">
        <v>2905220000</v>
      </c>
      <c r="D155" s="50">
        <v>-3302210000</v>
      </c>
      <c r="E155" s="50">
        <v>-396990000</v>
      </c>
      <c r="F155" s="50">
        <v>10018000</v>
      </c>
      <c r="G155" s="50">
        <v>2905220000</v>
      </c>
      <c r="H155" s="50">
        <v>-3352210000</v>
      </c>
      <c r="I155" s="50">
        <v>-446990000</v>
      </c>
    </row>
    <row r="156" spans="1:9" ht="23.1" customHeight="1">
      <c r="A156" s="50" t="s">
        <v>402</v>
      </c>
      <c r="B156" s="50">
        <v>3000000</v>
      </c>
      <c r="C156" s="50">
        <v>435000000</v>
      </c>
      <c r="D156" s="50">
        <v>-270000000</v>
      </c>
      <c r="E156" s="50">
        <v>165000000</v>
      </c>
      <c r="F156" s="50">
        <v>3000000</v>
      </c>
      <c r="G156" s="50">
        <v>435000000</v>
      </c>
      <c r="H156" s="50">
        <v>-273000000</v>
      </c>
      <c r="I156" s="50">
        <v>162000000</v>
      </c>
    </row>
    <row r="157" spans="1:9" ht="23.1" customHeight="1">
      <c r="A157" s="50" t="s">
        <v>400</v>
      </c>
      <c r="B157" s="50">
        <v>1000</v>
      </c>
      <c r="C157" s="50">
        <v>120000</v>
      </c>
      <c r="D157" s="50">
        <v>-65000</v>
      </c>
      <c r="E157" s="50">
        <v>55000</v>
      </c>
      <c r="F157" s="50">
        <v>1000</v>
      </c>
      <c r="G157" s="50">
        <v>120000</v>
      </c>
      <c r="H157" s="50">
        <v>-65000</v>
      </c>
      <c r="I157" s="50">
        <v>55000</v>
      </c>
    </row>
    <row r="158" spans="1:9" ht="23.1" customHeight="1">
      <c r="A158" s="50" t="s">
        <v>414</v>
      </c>
      <c r="B158" s="50">
        <v>8601450</v>
      </c>
      <c r="C158" s="50">
        <v>1236300000</v>
      </c>
      <c r="D158" s="50">
        <v>-1489400000</v>
      </c>
      <c r="E158" s="50">
        <v>-253100000</v>
      </c>
      <c r="F158" s="50">
        <v>8601450</v>
      </c>
      <c r="G158" s="50">
        <v>1236300000</v>
      </c>
      <c r="H158" s="50">
        <v>-1489400000</v>
      </c>
      <c r="I158" s="50">
        <v>-253100000</v>
      </c>
    </row>
    <row r="159" spans="1:9" ht="23.1" customHeight="1">
      <c r="A159" s="50" t="s">
        <v>417</v>
      </c>
      <c r="B159" s="50">
        <v>17648411</v>
      </c>
      <c r="C159" s="50">
        <v>2160540000</v>
      </c>
      <c r="D159" s="50">
        <v>-2700670000</v>
      </c>
      <c r="E159" s="50">
        <v>-540130000</v>
      </c>
      <c r="F159" s="50">
        <v>17648411</v>
      </c>
      <c r="G159" s="50">
        <v>2160540000</v>
      </c>
      <c r="H159" s="50">
        <v>-2700670000</v>
      </c>
      <c r="I159" s="50">
        <v>-540130000</v>
      </c>
    </row>
    <row r="160" spans="1:9" ht="23.1" customHeight="1">
      <c r="A160" s="50" t="s">
        <v>415</v>
      </c>
      <c r="B160" s="50">
        <v>17644000</v>
      </c>
      <c r="C160" s="50">
        <v>1896000000</v>
      </c>
      <c r="D160" s="50">
        <v>-2502000000</v>
      </c>
      <c r="E160" s="50">
        <v>-606000000</v>
      </c>
      <c r="F160" s="50">
        <v>17644000</v>
      </c>
      <c r="G160" s="50">
        <v>1896000000</v>
      </c>
      <c r="H160" s="50">
        <v>-2502000000</v>
      </c>
      <c r="I160" s="50">
        <v>-606000000</v>
      </c>
    </row>
    <row r="161" spans="1:9" ht="23.1" customHeight="1">
      <c r="A161" s="50" t="s">
        <v>416</v>
      </c>
      <c r="B161" s="50">
        <v>38375700</v>
      </c>
      <c r="C161" s="50">
        <v>2523000000</v>
      </c>
      <c r="D161" s="50">
        <v>-3072000000</v>
      </c>
      <c r="E161" s="50">
        <v>-549000000</v>
      </c>
      <c r="F161" s="50">
        <v>38375700</v>
      </c>
      <c r="G161" s="50">
        <v>2523000000</v>
      </c>
      <c r="H161" s="50">
        <v>-3072000000</v>
      </c>
      <c r="I161" s="50">
        <v>-549000000</v>
      </c>
    </row>
    <row r="162" spans="1:9" ht="23.1" customHeight="1">
      <c r="A162" s="50" t="s">
        <v>421</v>
      </c>
      <c r="B162" s="50">
        <v>670472</v>
      </c>
      <c r="C162" s="50">
        <v>18088000</v>
      </c>
      <c r="D162" s="50">
        <v>-15504000</v>
      </c>
      <c r="E162" s="50">
        <v>2584000</v>
      </c>
      <c r="F162" s="50">
        <v>670472</v>
      </c>
      <c r="G162" s="50">
        <v>18088000</v>
      </c>
      <c r="H162" s="50">
        <v>-15504000</v>
      </c>
      <c r="I162" s="50">
        <v>2584000</v>
      </c>
    </row>
    <row r="163" spans="1:9" ht="23.1" customHeight="1">
      <c r="A163" s="50" t="s">
        <v>356</v>
      </c>
      <c r="B163" s="50">
        <v>1089517</v>
      </c>
      <c r="C163" s="50">
        <v>16055000</v>
      </c>
      <c r="D163" s="50">
        <v>-15067000</v>
      </c>
      <c r="E163" s="50">
        <v>988000</v>
      </c>
      <c r="F163" s="50">
        <v>1089517</v>
      </c>
      <c r="G163" s="50">
        <v>16055000</v>
      </c>
      <c r="H163" s="50">
        <v>22230000</v>
      </c>
      <c r="I163" s="50">
        <v>38285000</v>
      </c>
    </row>
    <row r="164" spans="1:9" ht="23.1" customHeight="1">
      <c r="A164" s="50" t="s">
        <v>368</v>
      </c>
      <c r="B164" s="50">
        <v>247954000</v>
      </c>
      <c r="C164" s="50">
        <v>17356780000</v>
      </c>
      <c r="D164" s="50">
        <v>-12064321000</v>
      </c>
      <c r="E164" s="50">
        <v>5292459000</v>
      </c>
      <c r="F164" s="50">
        <v>247954000</v>
      </c>
      <c r="G164" s="50">
        <v>17356780000</v>
      </c>
      <c r="H164" s="50">
        <v>-11048389000</v>
      </c>
      <c r="I164" s="50">
        <v>6308391000</v>
      </c>
    </row>
    <row r="165" spans="1:9" ht="23.1" customHeight="1">
      <c r="A165" s="50" t="s">
        <v>367</v>
      </c>
      <c r="B165" s="50">
        <v>344411000</v>
      </c>
      <c r="C165" s="50">
        <v>8954686000</v>
      </c>
      <c r="D165" s="50">
        <v>-894584000</v>
      </c>
      <c r="E165" s="50">
        <v>8060102000</v>
      </c>
      <c r="F165" s="50">
        <v>344411000</v>
      </c>
      <c r="G165" s="50">
        <v>8954686000</v>
      </c>
      <c r="H165" s="50">
        <v>-1277552000</v>
      </c>
      <c r="I165" s="50">
        <v>7677134000</v>
      </c>
    </row>
    <row r="166" spans="1:9" ht="23.1" customHeight="1">
      <c r="A166" s="50" t="s">
        <v>366</v>
      </c>
      <c r="B166" s="50">
        <v>61778000</v>
      </c>
      <c r="C166" s="50">
        <v>494224000</v>
      </c>
      <c r="D166" s="50">
        <v>1054226000</v>
      </c>
      <c r="E166" s="50">
        <v>1548450000</v>
      </c>
      <c r="F166" s="50">
        <v>61778000</v>
      </c>
      <c r="G166" s="50">
        <v>494224000</v>
      </c>
      <c r="H166" s="50">
        <v>1502352000</v>
      </c>
      <c r="I166" s="50">
        <v>1996576000</v>
      </c>
    </row>
    <row r="167" spans="1:9" ht="23.1" customHeight="1">
      <c r="A167" s="50" t="s">
        <v>370</v>
      </c>
      <c r="B167" s="50">
        <v>342000</v>
      </c>
      <c r="C167" s="50">
        <v>1368000</v>
      </c>
      <c r="D167" s="50">
        <v>4104000</v>
      </c>
      <c r="E167" s="50">
        <v>5472000</v>
      </c>
      <c r="F167" s="50">
        <v>342000</v>
      </c>
      <c r="G167" s="50">
        <v>1368000</v>
      </c>
      <c r="H167" s="50">
        <v>6524000</v>
      </c>
      <c r="I167" s="50">
        <v>7892000</v>
      </c>
    </row>
    <row r="168" spans="1:9" ht="23.1" customHeight="1">
      <c r="A168" s="50" t="s">
        <v>372</v>
      </c>
      <c r="B168" s="50">
        <v>0</v>
      </c>
      <c r="C168" s="50">
        <v>0</v>
      </c>
      <c r="D168" s="50">
        <v>2000</v>
      </c>
      <c r="E168" s="50">
        <v>2000</v>
      </c>
      <c r="F168" s="50">
        <v>0</v>
      </c>
      <c r="G168" s="50">
        <v>0</v>
      </c>
      <c r="H168" s="50">
        <v>0</v>
      </c>
      <c r="I168" s="50">
        <v>0</v>
      </c>
    </row>
    <row r="169" spans="1:9" ht="23.1" customHeight="1">
      <c r="A169" s="50" t="s">
        <v>426</v>
      </c>
      <c r="B169" s="50">
        <v>26575860</v>
      </c>
      <c r="C169" s="50">
        <v>1602500000</v>
      </c>
      <c r="D169" s="50">
        <v>-1101500000</v>
      </c>
      <c r="E169" s="50">
        <v>501000000</v>
      </c>
      <c r="F169" s="50">
        <v>26575860</v>
      </c>
      <c r="G169" s="50">
        <v>1602500000</v>
      </c>
      <c r="H169" s="50">
        <v>-1101500000</v>
      </c>
      <c r="I169" s="50">
        <v>501000000</v>
      </c>
    </row>
    <row r="170" spans="1:9" ht="23.1" customHeight="1">
      <c r="A170" s="50" t="s">
        <v>430</v>
      </c>
      <c r="B170" s="50">
        <v>139827996</v>
      </c>
      <c r="C170" s="50">
        <v>7756980000</v>
      </c>
      <c r="D170" s="50">
        <v>-9041640000</v>
      </c>
      <c r="E170" s="50">
        <v>-1284660000</v>
      </c>
      <c r="F170" s="50">
        <v>139827996</v>
      </c>
      <c r="G170" s="50">
        <v>7756980000</v>
      </c>
      <c r="H170" s="50">
        <v>-9041640000</v>
      </c>
      <c r="I170" s="50">
        <v>-1284660000</v>
      </c>
    </row>
    <row r="171" spans="1:9" ht="23.1" customHeight="1">
      <c r="A171" s="50" t="s">
        <v>429</v>
      </c>
      <c r="B171" s="50">
        <v>84594984</v>
      </c>
      <c r="C171" s="50">
        <v>3070802000</v>
      </c>
      <c r="D171" s="50">
        <v>-3022244000</v>
      </c>
      <c r="E171" s="50">
        <v>48558000</v>
      </c>
      <c r="F171" s="50">
        <v>84594984</v>
      </c>
      <c r="G171" s="50">
        <v>3070802000</v>
      </c>
      <c r="H171" s="50">
        <v>-3022244000</v>
      </c>
      <c r="I171" s="50">
        <v>48558000</v>
      </c>
    </row>
    <row r="172" spans="1:9" ht="23.1" customHeight="1">
      <c r="A172" s="50" t="s">
        <v>428</v>
      </c>
      <c r="B172" s="50">
        <v>24876000</v>
      </c>
      <c r="C172" s="50">
        <v>810000000</v>
      </c>
      <c r="D172" s="50">
        <v>-900000000</v>
      </c>
      <c r="E172" s="50">
        <v>-90000000</v>
      </c>
      <c r="F172" s="50">
        <v>24876000</v>
      </c>
      <c r="G172" s="50">
        <v>810000000</v>
      </c>
      <c r="H172" s="50">
        <v>-900000000</v>
      </c>
      <c r="I172" s="50">
        <v>-90000000</v>
      </c>
    </row>
    <row r="173" spans="1:9" ht="23.1" customHeight="1">
      <c r="A173" s="50" t="s">
        <v>401</v>
      </c>
      <c r="B173" s="50">
        <v>2000</v>
      </c>
      <c r="C173" s="50">
        <v>1116000</v>
      </c>
      <c r="D173" s="50">
        <v>-1166000</v>
      </c>
      <c r="E173" s="50">
        <v>-50000</v>
      </c>
      <c r="F173" s="50">
        <v>2000</v>
      </c>
      <c r="G173" s="50">
        <v>1116000</v>
      </c>
      <c r="H173" s="50">
        <v>-1192000</v>
      </c>
      <c r="I173" s="50">
        <v>-76000</v>
      </c>
    </row>
    <row r="174" spans="1:9" ht="23.1" customHeight="1">
      <c r="A174" s="50" t="s">
        <v>412</v>
      </c>
      <c r="B174" s="50">
        <v>70164000</v>
      </c>
      <c r="C174" s="50">
        <v>21680676000</v>
      </c>
      <c r="D174" s="50">
        <v>-20036602000</v>
      </c>
      <c r="E174" s="50">
        <v>1644074000</v>
      </c>
      <c r="F174" s="50">
        <v>70164000</v>
      </c>
      <c r="G174" s="50">
        <v>21680676000</v>
      </c>
      <c r="H174" s="50">
        <v>-20058602000</v>
      </c>
      <c r="I174" s="50">
        <v>1622074000</v>
      </c>
    </row>
    <row r="175" spans="1:9" ht="23.1" customHeight="1">
      <c r="A175" s="50" t="s">
        <v>404</v>
      </c>
      <c r="B175" s="50">
        <v>87874000</v>
      </c>
      <c r="C175" s="50">
        <v>22847240000</v>
      </c>
      <c r="D175" s="50">
        <v>-20599100000</v>
      </c>
      <c r="E175" s="50">
        <v>2248140000</v>
      </c>
      <c r="F175" s="50">
        <v>87874000</v>
      </c>
      <c r="G175" s="50">
        <v>22847240000</v>
      </c>
      <c r="H175" s="50">
        <v>-20866500000</v>
      </c>
      <c r="I175" s="50">
        <v>1980740000</v>
      </c>
    </row>
    <row r="176" spans="1:9" ht="23.1" customHeight="1">
      <c r="A176" s="50" t="s">
        <v>413</v>
      </c>
      <c r="B176" s="50">
        <v>2710000</v>
      </c>
      <c r="C176" s="50">
        <v>520320000</v>
      </c>
      <c r="D176" s="50">
        <v>-327840000</v>
      </c>
      <c r="E176" s="50">
        <v>192480000</v>
      </c>
      <c r="F176" s="50">
        <v>2710000</v>
      </c>
      <c r="G176" s="50">
        <v>520320000</v>
      </c>
      <c r="H176" s="50">
        <v>-327840000</v>
      </c>
      <c r="I176" s="50">
        <v>192480000</v>
      </c>
    </row>
    <row r="177" spans="1:9" ht="23.1" customHeight="1">
      <c r="A177" s="50" t="s">
        <v>418</v>
      </c>
      <c r="B177" s="50">
        <v>2713000</v>
      </c>
      <c r="C177" s="50">
        <v>713519000</v>
      </c>
      <c r="D177" s="50">
        <v>-645981000</v>
      </c>
      <c r="E177" s="50">
        <v>67538000</v>
      </c>
      <c r="F177" s="50">
        <v>2713000</v>
      </c>
      <c r="G177" s="50">
        <v>713519000</v>
      </c>
      <c r="H177" s="50">
        <v>-645981000</v>
      </c>
      <c r="I177" s="50">
        <v>67538000</v>
      </c>
    </row>
    <row r="178" spans="1:9" ht="23.1" customHeight="1">
      <c r="A178" s="50" t="s">
        <v>379</v>
      </c>
      <c r="B178" s="50">
        <v>168729000</v>
      </c>
      <c r="C178" s="50">
        <v>14510694000</v>
      </c>
      <c r="D178" s="50">
        <v>-10973590000</v>
      </c>
      <c r="E178" s="50">
        <v>3537104000</v>
      </c>
      <c r="F178" s="50">
        <v>168729000</v>
      </c>
      <c r="G178" s="50">
        <v>14510694000</v>
      </c>
      <c r="H178" s="50">
        <v>-11747350000</v>
      </c>
      <c r="I178" s="50">
        <v>2763344000</v>
      </c>
    </row>
    <row r="179" spans="1:9" ht="23.1" customHeight="1">
      <c r="A179" s="50" t="s">
        <v>381</v>
      </c>
      <c r="B179" s="50">
        <v>37238000</v>
      </c>
      <c r="C179" s="50">
        <v>1563996000</v>
      </c>
      <c r="D179" s="50">
        <v>-852606000</v>
      </c>
      <c r="E179" s="50">
        <v>711390000</v>
      </c>
      <c r="F179" s="50">
        <v>37238000</v>
      </c>
      <c r="G179" s="50">
        <v>1563996000</v>
      </c>
      <c r="H179" s="50">
        <v>-983915000</v>
      </c>
      <c r="I179" s="50">
        <v>580081000</v>
      </c>
    </row>
    <row r="180" spans="1:9" ht="23.1" customHeight="1">
      <c r="A180" s="50" t="s">
        <v>388</v>
      </c>
      <c r="B180" s="50">
        <v>5115000</v>
      </c>
      <c r="C180" s="50">
        <v>5038275000</v>
      </c>
      <c r="D180" s="50">
        <v>-6107550000</v>
      </c>
      <c r="E180" s="50">
        <v>-1069275000</v>
      </c>
      <c r="F180" s="50">
        <v>5115000</v>
      </c>
      <c r="G180" s="50">
        <v>5038275000</v>
      </c>
      <c r="H180" s="50">
        <v>-6626550000</v>
      </c>
      <c r="I180" s="50">
        <v>-1588275000</v>
      </c>
    </row>
    <row r="181" spans="1:9" ht="23.1" customHeight="1">
      <c r="A181" s="50" t="s">
        <v>386</v>
      </c>
      <c r="B181" s="50">
        <v>5115000</v>
      </c>
      <c r="C181" s="50">
        <v>4680225000</v>
      </c>
      <c r="D181" s="50">
        <v>-6450450000</v>
      </c>
      <c r="E181" s="50">
        <v>-1770225000</v>
      </c>
      <c r="F181" s="50">
        <v>5115000</v>
      </c>
      <c r="G181" s="50">
        <v>4680225000</v>
      </c>
      <c r="H181" s="50">
        <v>-6449450000</v>
      </c>
      <c r="I181" s="50">
        <v>-1769225000</v>
      </c>
    </row>
    <row r="182" spans="1:9" ht="23.1" customHeight="1">
      <c r="A182" s="50" t="s">
        <v>387</v>
      </c>
      <c r="B182" s="50">
        <v>3410000</v>
      </c>
      <c r="C182" s="50">
        <v>2915550000</v>
      </c>
      <c r="D182" s="50">
        <v>-3897100000</v>
      </c>
      <c r="E182" s="50">
        <v>-981550000</v>
      </c>
      <c r="F182" s="50">
        <v>3410000</v>
      </c>
      <c r="G182" s="50">
        <v>2915550000</v>
      </c>
      <c r="H182" s="50">
        <v>-4231100000</v>
      </c>
      <c r="I182" s="50">
        <v>-1315550000</v>
      </c>
    </row>
    <row r="183" spans="1:9" ht="23.1" customHeight="1">
      <c r="A183" s="50" t="s">
        <v>380</v>
      </c>
      <c r="B183" s="50">
        <v>1705000</v>
      </c>
      <c r="C183" s="50">
        <v>1028115000</v>
      </c>
      <c r="D183" s="50">
        <v>-1259230000</v>
      </c>
      <c r="E183" s="50">
        <v>-231115000</v>
      </c>
      <c r="F183" s="50">
        <v>1705000</v>
      </c>
      <c r="G183" s="50">
        <v>1028115000</v>
      </c>
      <c r="H183" s="50">
        <v>-1416230000</v>
      </c>
      <c r="I183" s="50">
        <v>-388115000</v>
      </c>
    </row>
    <row r="184" spans="1:9" ht="23.1" customHeight="1">
      <c r="A184" s="50" t="s">
        <v>384</v>
      </c>
      <c r="B184" s="50">
        <v>5115000</v>
      </c>
      <c r="C184" s="50">
        <v>3733950000</v>
      </c>
      <c r="D184" s="50">
        <v>-5817900000</v>
      </c>
      <c r="E184" s="50">
        <v>-2083950000</v>
      </c>
      <c r="F184" s="50">
        <v>5115000</v>
      </c>
      <c r="G184" s="50">
        <v>3733950000</v>
      </c>
      <c r="H184" s="50">
        <v>-6117900000</v>
      </c>
      <c r="I184" s="50">
        <v>-2383950000</v>
      </c>
    </row>
    <row r="185" spans="1:9" ht="23.1" customHeight="1">
      <c r="A185" s="50" t="s">
        <v>383</v>
      </c>
      <c r="B185" s="50">
        <v>5115000</v>
      </c>
      <c r="C185" s="50">
        <v>2557500000</v>
      </c>
      <c r="D185" s="50">
        <v>-3705000000</v>
      </c>
      <c r="E185" s="50">
        <v>-1147500000</v>
      </c>
      <c r="F185" s="50">
        <v>5115000</v>
      </c>
      <c r="G185" s="50">
        <v>2557500000</v>
      </c>
      <c r="H185" s="50">
        <v>-4076000000</v>
      </c>
      <c r="I185" s="50">
        <v>-1518500000</v>
      </c>
    </row>
    <row r="186" spans="1:9" ht="23.1" customHeight="1">
      <c r="A186" s="50" t="s">
        <v>390</v>
      </c>
      <c r="B186" s="50">
        <v>9389435</v>
      </c>
      <c r="C186" s="50">
        <v>3830889480</v>
      </c>
      <c r="D186" s="50">
        <v>-5618681960</v>
      </c>
      <c r="E186" s="50">
        <v>-1787792480</v>
      </c>
      <c r="F186" s="50">
        <v>9389435</v>
      </c>
      <c r="G186" s="50">
        <v>3830889480</v>
      </c>
      <c r="H186" s="50">
        <v>-6090276960</v>
      </c>
      <c r="I186" s="50">
        <v>-2259387480</v>
      </c>
    </row>
    <row r="187" spans="1:9" ht="23.1" customHeight="1">
      <c r="A187" s="50" t="s">
        <v>378</v>
      </c>
      <c r="B187" s="50">
        <v>654720</v>
      </c>
      <c r="C187" s="50">
        <v>199689600</v>
      </c>
      <c r="D187" s="50">
        <v>-303763200</v>
      </c>
      <c r="E187" s="50">
        <v>-104073600</v>
      </c>
      <c r="F187" s="50">
        <v>654720</v>
      </c>
      <c r="G187" s="50">
        <v>199689600</v>
      </c>
      <c r="H187" s="50">
        <v>-308469200</v>
      </c>
      <c r="I187" s="50">
        <v>-108779600</v>
      </c>
    </row>
    <row r="188" spans="1:9" ht="23.1" customHeight="1">
      <c r="A188" s="50" t="s">
        <v>431</v>
      </c>
      <c r="B188" s="50">
        <v>28446576</v>
      </c>
      <c r="C188" s="50">
        <v>8505526224</v>
      </c>
      <c r="D188" s="50">
        <v>-9893163288</v>
      </c>
      <c r="E188" s="50">
        <v>-1387637064</v>
      </c>
      <c r="F188" s="50">
        <v>28446576</v>
      </c>
      <c r="G188" s="50">
        <v>8505526224</v>
      </c>
      <c r="H188" s="50">
        <v>-9893163288</v>
      </c>
      <c r="I188" s="50">
        <v>-1387637064</v>
      </c>
    </row>
    <row r="189" spans="1:9" ht="23.1" customHeight="1">
      <c r="A189" s="50" t="s">
        <v>432</v>
      </c>
      <c r="B189" s="50">
        <v>8508072</v>
      </c>
      <c r="C189" s="50">
        <v>1701614400</v>
      </c>
      <c r="D189" s="50">
        <v>-1664126400</v>
      </c>
      <c r="E189" s="50">
        <v>37488000</v>
      </c>
      <c r="F189" s="50">
        <v>8508072</v>
      </c>
      <c r="G189" s="50">
        <v>1701614400</v>
      </c>
      <c r="H189" s="50">
        <v>-1664126400</v>
      </c>
      <c r="I189" s="50">
        <v>37488000</v>
      </c>
    </row>
    <row r="190" spans="1:9" ht="23.1" customHeight="1">
      <c r="A190" s="50" t="s">
        <v>433</v>
      </c>
      <c r="B190" s="50">
        <v>1539012</v>
      </c>
      <c r="C190" s="50">
        <v>783357108</v>
      </c>
      <c r="D190" s="50">
        <v>-735571341</v>
      </c>
      <c r="E190" s="50">
        <v>47785767</v>
      </c>
      <c r="F190" s="50">
        <v>1539012</v>
      </c>
      <c r="G190" s="50">
        <v>783357108</v>
      </c>
      <c r="H190" s="50">
        <v>-735571341</v>
      </c>
      <c r="I190" s="50">
        <v>47785767</v>
      </c>
    </row>
    <row r="191" spans="1:9" ht="23.1" customHeight="1">
      <c r="A191" s="50" t="s">
        <v>440</v>
      </c>
      <c r="B191" s="50">
        <v>3544000</v>
      </c>
      <c r="C191" s="50">
        <v>365032000</v>
      </c>
      <c r="D191" s="50">
        <v>-310644000</v>
      </c>
      <c r="E191" s="50">
        <v>54388000</v>
      </c>
      <c r="F191" s="50">
        <v>3544000</v>
      </c>
      <c r="G191" s="50">
        <v>365032000</v>
      </c>
      <c r="H191" s="50">
        <v>-310644000</v>
      </c>
      <c r="I191" s="50">
        <v>54388000</v>
      </c>
    </row>
    <row r="192" spans="1:9" ht="23.1" customHeight="1">
      <c r="A192" s="50" t="s">
        <v>439</v>
      </c>
      <c r="B192" s="50">
        <v>31034000</v>
      </c>
      <c r="C192" s="50">
        <v>1831006000</v>
      </c>
      <c r="D192" s="50">
        <v>-1930433000</v>
      </c>
      <c r="E192" s="50">
        <v>-99427000</v>
      </c>
      <c r="F192" s="50">
        <v>31034000</v>
      </c>
      <c r="G192" s="50">
        <v>1831006000</v>
      </c>
      <c r="H192" s="50">
        <v>-1930433000</v>
      </c>
      <c r="I192" s="50">
        <v>-99427000</v>
      </c>
    </row>
    <row r="193" spans="1:9" ht="23.1" customHeight="1">
      <c r="A193" s="10" t="s">
        <v>441</v>
      </c>
      <c r="B193" s="50">
        <v>32078</v>
      </c>
      <c r="C193" s="50">
        <v>323796508060</v>
      </c>
      <c r="D193" s="50">
        <v>-281294385848</v>
      </c>
      <c r="E193" s="50">
        <v>42502122212</v>
      </c>
      <c r="F193" s="50">
        <v>32078</v>
      </c>
      <c r="G193" s="50">
        <v>323796508060</v>
      </c>
      <c r="H193" s="50">
        <v>-184747053570</v>
      </c>
      <c r="I193" s="50">
        <v>126447986300</v>
      </c>
    </row>
    <row r="194" spans="1:9" ht="23.1" customHeight="1" thickBot="1">
      <c r="A194" s="50" t="s">
        <v>52</v>
      </c>
      <c r="B194" s="50"/>
      <c r="C194" s="54">
        <f>SUM(C7:C193)</f>
        <v>18607540923490</v>
      </c>
      <c r="D194" s="54">
        <f>SUM(D7:D193)</f>
        <v>-18609176568147</v>
      </c>
      <c r="E194" s="54">
        <f>SUM(E7:E193)</f>
        <v>-1635644657</v>
      </c>
      <c r="F194" s="50"/>
      <c r="G194" s="54">
        <f>SUM(G7:G193)</f>
        <v>18607540923490</v>
      </c>
      <c r="H194" s="54">
        <f>SUM(H7:H193)</f>
        <v>-18017263202821</v>
      </c>
      <c r="I194" s="54">
        <f>SUM(I7:I193)</f>
        <v>577676252479</v>
      </c>
    </row>
    <row r="195" spans="1:9" ht="23.1" customHeight="1" thickTop="1">
      <c r="A195" s="7" t="s">
        <v>53</v>
      </c>
      <c r="B195" s="35"/>
      <c r="C195" s="33"/>
      <c r="D195" s="33"/>
      <c r="E195" s="33"/>
      <c r="F195" s="35"/>
      <c r="G195" s="33"/>
      <c r="H195" s="33"/>
      <c r="I195" s="33"/>
    </row>
    <row r="196" spans="1:9">
      <c r="A196" s="2"/>
      <c r="D196" s="2"/>
      <c r="H196" s="62"/>
    </row>
    <row r="197" spans="1:9">
      <c r="D197" s="62"/>
    </row>
  </sheetData>
  <mergeCells count="6">
    <mergeCell ref="B5:E5"/>
    <mergeCell ref="F5:I5"/>
    <mergeCell ref="A4:D4"/>
    <mergeCell ref="A1:I1"/>
    <mergeCell ref="A2:I2"/>
    <mergeCell ref="A3:I3"/>
  </mergeCells>
  <pageMargins left="0.7" right="0.7" top="0.75" bottom="0.75" header="0.3" footer="0.3"/>
  <pageSetup paperSize="9" orientation="landscape" horizontalDpi="4294967295" verticalDpi="4294967295"/>
  <headerFooter differentOddEven="1" differentFirst="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0A0B82-7341-4E26-AB24-EEB3143A21FB}">
  <dimension ref="A1:L24"/>
  <sheetViews>
    <sheetView rightToLeft="1" tabSelected="1" view="pageBreakPreview" topLeftCell="A2" zoomScaleNormal="100" zoomScaleSheetLayoutView="100" workbookViewId="0">
      <selection activeCell="N8" sqref="N8"/>
    </sheetView>
  </sheetViews>
  <sheetFormatPr defaultRowHeight="14.25"/>
  <cols>
    <col min="3" max="3" width="34.375" bestFit="1" customWidth="1"/>
    <col min="4" max="4" width="10.875" bestFit="1" customWidth="1"/>
    <col min="5" max="5" width="13.125" bestFit="1" customWidth="1"/>
    <col min="6" max="6" width="14.5" bestFit="1" customWidth="1"/>
    <col min="7" max="7" width="7" bestFit="1" customWidth="1"/>
    <col min="8" max="8" width="13.125" customWidth="1"/>
    <col min="12" max="12" width="13.375" bestFit="1" customWidth="1"/>
    <col min="14" max="14" width="13.375" bestFit="1" customWidth="1"/>
  </cols>
  <sheetData>
    <row r="1" spans="1:12" ht="26.25" customHeight="1">
      <c r="A1" s="108" t="str">
        <f>'[1]درآمد سود سهام'!A1:J1</f>
        <v xml:space="preserve"> صندوق سرمایه گذاری مختلط با تضمین اصل سرمایه گیتی دماوند</v>
      </c>
      <c r="B1" s="108"/>
      <c r="C1" s="108"/>
      <c r="D1" s="108"/>
      <c r="E1" s="108"/>
      <c r="F1" s="108"/>
      <c r="G1" s="108"/>
      <c r="H1" s="108"/>
    </row>
    <row r="2" spans="1:12" ht="26.25" customHeight="1">
      <c r="A2" s="108" t="str">
        <f>[1]صندوق!A2</f>
        <v xml:space="preserve">صورت وضعیت پرتفوی </v>
      </c>
      <c r="B2" s="108"/>
      <c r="C2" s="108"/>
      <c r="D2" s="108"/>
      <c r="E2" s="108"/>
      <c r="F2" s="108"/>
      <c r="G2" s="108"/>
      <c r="H2" s="108"/>
    </row>
    <row r="3" spans="1:12" ht="26.25">
      <c r="C3" s="108" t="s">
        <v>829</v>
      </c>
      <c r="D3" s="108"/>
      <c r="E3" s="108"/>
      <c r="F3" s="108"/>
    </row>
    <row r="6" spans="1:12" ht="21">
      <c r="A6" s="109" t="s">
        <v>828</v>
      </c>
      <c r="B6" s="110"/>
      <c r="C6" s="110"/>
      <c r="D6" s="110"/>
      <c r="E6" s="110"/>
      <c r="F6" s="110"/>
      <c r="G6" s="110"/>
      <c r="H6" s="66"/>
    </row>
    <row r="7" spans="1:12" ht="15" thickBot="1">
      <c r="A7" s="66"/>
      <c r="B7" s="66"/>
      <c r="C7" s="66"/>
      <c r="D7" s="66"/>
      <c r="E7" s="66"/>
      <c r="F7" s="66"/>
      <c r="G7" s="66"/>
      <c r="H7" s="66"/>
    </row>
    <row r="8" spans="1:12" ht="51.75">
      <c r="A8" s="73" t="s">
        <v>827</v>
      </c>
      <c r="B8" s="72" t="s">
        <v>826</v>
      </c>
      <c r="C8" s="72" t="s">
        <v>825</v>
      </c>
      <c r="D8" s="72" t="s">
        <v>824</v>
      </c>
      <c r="E8" s="72" t="s">
        <v>823</v>
      </c>
      <c r="F8" s="71" t="s">
        <v>822</v>
      </c>
      <c r="G8" s="71" t="s">
        <v>821</v>
      </c>
      <c r="H8" s="71" t="s">
        <v>820</v>
      </c>
    </row>
    <row r="9" spans="1:12" ht="18">
      <c r="A9" s="111" t="s">
        <v>819</v>
      </c>
      <c r="B9" s="111" t="s">
        <v>818</v>
      </c>
      <c r="C9" s="69" t="s">
        <v>817</v>
      </c>
      <c r="D9" s="68">
        <v>4200000</v>
      </c>
      <c r="E9" s="68">
        <f t="shared" ref="E9:E20" si="0">D9*G9</f>
        <v>420000000000</v>
      </c>
      <c r="F9" s="68">
        <v>23739041937</v>
      </c>
      <c r="G9" s="68">
        <v>100000</v>
      </c>
      <c r="H9" s="67" t="s">
        <v>830</v>
      </c>
      <c r="L9" s="70"/>
    </row>
    <row r="10" spans="1:12" ht="18">
      <c r="A10" s="111"/>
      <c r="B10" s="111"/>
      <c r="C10" s="69" t="s">
        <v>108</v>
      </c>
      <c r="D10" s="68">
        <v>500000</v>
      </c>
      <c r="E10" s="68">
        <f t="shared" si="0"/>
        <v>50000000000</v>
      </c>
      <c r="F10" s="68">
        <v>4849499739</v>
      </c>
      <c r="G10" s="68">
        <v>100000</v>
      </c>
      <c r="H10" s="67" t="s">
        <v>816</v>
      </c>
      <c r="L10" s="70"/>
    </row>
    <row r="11" spans="1:12" ht="18">
      <c r="A11" s="111"/>
      <c r="B11" s="111"/>
      <c r="C11" s="69" t="s">
        <v>815</v>
      </c>
      <c r="D11" s="68">
        <v>1000000</v>
      </c>
      <c r="E11" s="68">
        <f t="shared" si="0"/>
        <v>100000000000</v>
      </c>
      <c r="F11" s="68">
        <v>4216423390</v>
      </c>
      <c r="G11" s="68">
        <v>100000</v>
      </c>
      <c r="H11" s="67" t="s">
        <v>814</v>
      </c>
    </row>
    <row r="12" spans="1:12" ht="18">
      <c r="A12" s="111"/>
      <c r="B12" s="111"/>
      <c r="C12" s="69" t="s">
        <v>114</v>
      </c>
      <c r="D12" s="68">
        <v>111000</v>
      </c>
      <c r="E12" s="68">
        <f t="shared" si="0"/>
        <v>11100000000</v>
      </c>
      <c r="F12" s="68">
        <v>784925442</v>
      </c>
      <c r="G12" s="68">
        <v>100000</v>
      </c>
      <c r="H12" s="67" t="s">
        <v>813</v>
      </c>
      <c r="L12" s="70"/>
    </row>
    <row r="13" spans="1:12" ht="18">
      <c r="A13" s="111"/>
      <c r="B13" s="111"/>
      <c r="C13" s="69" t="s">
        <v>101</v>
      </c>
      <c r="D13" s="68">
        <v>215000</v>
      </c>
      <c r="E13" s="68">
        <f t="shared" si="0"/>
        <v>21500000000</v>
      </c>
      <c r="F13" s="68">
        <v>1446256408</v>
      </c>
      <c r="G13" s="68">
        <v>100000</v>
      </c>
      <c r="H13" s="67" t="s">
        <v>806</v>
      </c>
      <c r="L13" s="70"/>
    </row>
    <row r="14" spans="1:12" ht="18">
      <c r="A14" s="111"/>
      <c r="B14" s="111"/>
      <c r="C14" s="69" t="s">
        <v>111</v>
      </c>
      <c r="D14" s="68">
        <v>350000</v>
      </c>
      <c r="E14" s="68">
        <f t="shared" si="0"/>
        <v>35000000000</v>
      </c>
      <c r="F14" s="68">
        <v>3449511446</v>
      </c>
      <c r="G14" s="68">
        <v>100000</v>
      </c>
      <c r="H14" s="67" t="s">
        <v>812</v>
      </c>
      <c r="L14" s="70"/>
    </row>
    <row r="15" spans="1:12" ht="18">
      <c r="A15" s="111"/>
      <c r="B15" s="111"/>
      <c r="C15" s="69" t="s">
        <v>811</v>
      </c>
      <c r="D15" s="68">
        <v>1183000</v>
      </c>
      <c r="E15" s="68">
        <f t="shared" si="0"/>
        <v>118300000000</v>
      </c>
      <c r="F15" s="68">
        <v>5055028386</v>
      </c>
      <c r="G15" s="68">
        <v>100000</v>
      </c>
      <c r="H15" s="67" t="s">
        <v>810</v>
      </c>
      <c r="L15" s="70"/>
    </row>
    <row r="16" spans="1:12" ht="18">
      <c r="A16" s="111"/>
      <c r="B16" s="111"/>
      <c r="C16" s="69" t="s">
        <v>92</v>
      </c>
      <c r="D16" s="68">
        <v>100000</v>
      </c>
      <c r="E16" s="68">
        <f t="shared" si="0"/>
        <v>10000000000</v>
      </c>
      <c r="F16" s="68">
        <v>457671180</v>
      </c>
      <c r="G16" s="68">
        <v>100000</v>
      </c>
      <c r="H16" s="67" t="s">
        <v>809</v>
      </c>
    </row>
    <row r="17" spans="1:8" ht="18">
      <c r="A17" s="111"/>
      <c r="B17" s="111"/>
      <c r="C17" s="69" t="s">
        <v>808</v>
      </c>
      <c r="D17" s="68">
        <v>200000</v>
      </c>
      <c r="E17" s="68">
        <f t="shared" si="0"/>
        <v>20000000000</v>
      </c>
      <c r="F17" s="68">
        <v>623538617</v>
      </c>
      <c r="G17" s="68">
        <v>100000</v>
      </c>
      <c r="H17" s="67" t="s">
        <v>807</v>
      </c>
    </row>
    <row r="18" spans="1:8" ht="18">
      <c r="A18" s="111"/>
      <c r="B18" s="111"/>
      <c r="C18" s="69" t="s">
        <v>98</v>
      </c>
      <c r="D18" s="68">
        <v>739000</v>
      </c>
      <c r="E18" s="68">
        <f t="shared" si="0"/>
        <v>73900000000</v>
      </c>
      <c r="F18" s="68">
        <v>2657841607</v>
      </c>
      <c r="G18" s="68">
        <v>100000</v>
      </c>
      <c r="H18" s="67" t="s">
        <v>806</v>
      </c>
    </row>
    <row r="19" spans="1:8" ht="18">
      <c r="A19" s="111"/>
      <c r="B19" s="111"/>
      <c r="C19" s="69" t="s">
        <v>86</v>
      </c>
      <c r="D19" s="68">
        <v>750000</v>
      </c>
      <c r="E19" s="68">
        <f t="shared" si="0"/>
        <v>75000000000</v>
      </c>
      <c r="F19" s="68">
        <v>1730620693</v>
      </c>
      <c r="G19" s="68">
        <v>100000</v>
      </c>
      <c r="H19" s="67" t="s">
        <v>805</v>
      </c>
    </row>
    <row r="20" spans="1:8" ht="18">
      <c r="A20" s="111"/>
      <c r="B20" s="111"/>
      <c r="C20" s="69" t="s">
        <v>804</v>
      </c>
      <c r="D20" s="68">
        <v>1550000</v>
      </c>
      <c r="E20" s="68">
        <f t="shared" si="0"/>
        <v>155000000000</v>
      </c>
      <c r="F20" s="68">
        <v>9243715251</v>
      </c>
      <c r="G20" s="68">
        <v>100000</v>
      </c>
      <c r="H20" s="67" t="s">
        <v>803</v>
      </c>
    </row>
    <row r="21" spans="1:8" ht="18.75" thickBot="1">
      <c r="A21" s="66"/>
      <c r="B21" s="66"/>
      <c r="C21" s="66"/>
      <c r="D21" s="116">
        <f>SUM(D9:D20)</f>
        <v>10898000</v>
      </c>
      <c r="E21" s="116">
        <f>SUM(E9:E20)</f>
        <v>1089800000000</v>
      </c>
      <c r="F21" s="117">
        <f>SUM(F9:F20)</f>
        <v>58254074096</v>
      </c>
      <c r="G21" s="65"/>
      <c r="H21" s="65"/>
    </row>
    <row r="22" spans="1:8" ht="15" thickTop="1"/>
    <row r="24" spans="1:8">
      <c r="G24" s="64"/>
    </row>
  </sheetData>
  <mergeCells count="6">
    <mergeCell ref="C3:F3"/>
    <mergeCell ref="A6:G6"/>
    <mergeCell ref="A9:A20"/>
    <mergeCell ref="B9:B20"/>
    <mergeCell ref="A1:H1"/>
    <mergeCell ref="A2:H2"/>
  </mergeCells>
  <pageMargins left="0.7" right="0.7" top="0.75" bottom="0.75" header="0.3" footer="0.3"/>
  <pageSetup scale="7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60"/>
  <sheetViews>
    <sheetView rightToLeft="1" view="pageBreakPreview" topLeftCell="D46" zoomScale="106" zoomScaleNormal="100" zoomScaleSheetLayoutView="106" workbookViewId="0">
      <selection activeCell="L56" sqref="K56:L61"/>
    </sheetView>
  </sheetViews>
  <sheetFormatPr defaultColWidth="9" defaultRowHeight="18.75"/>
  <cols>
    <col min="1" max="1" width="34.75" style="10" bestFit="1" customWidth="1"/>
    <col min="2" max="2" width="12.625" style="10" bestFit="1" customWidth="1"/>
    <col min="3" max="3" width="16.125" style="10" bestFit="1" customWidth="1"/>
    <col min="4" max="4" width="15.875" style="10" bestFit="1" customWidth="1"/>
    <col min="5" max="5" width="11.25" style="10" bestFit="1" customWidth="1"/>
    <col min="6" max="6" width="14.625" style="10" bestFit="1" customWidth="1"/>
    <col min="7" max="7" width="10.25" style="10" bestFit="1" customWidth="1"/>
    <col min="8" max="8" width="14.375" style="10" bestFit="1" customWidth="1"/>
    <col min="9" max="9" width="12.625" style="10" bestFit="1" customWidth="1"/>
    <col min="10" max="10" width="12.5" style="10" bestFit="1" customWidth="1"/>
    <col min="11" max="12" width="16.125" style="10" bestFit="1" customWidth="1"/>
    <col min="13" max="13" width="15.375" style="10" bestFit="1" customWidth="1"/>
    <col min="14" max="14" width="9" style="2" customWidth="1"/>
    <col min="15" max="16384" width="9" style="2"/>
  </cols>
  <sheetData>
    <row r="1" spans="1:13" ht="21">
      <c r="A1" s="75" t="s">
        <v>1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</row>
    <row r="2" spans="1:13" ht="21">
      <c r="A2" s="75" t="s">
        <v>2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</row>
    <row r="3" spans="1:13" ht="21">
      <c r="A3" s="75" t="s">
        <v>3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</row>
    <row r="4" spans="1:13">
      <c r="A4" s="81" t="s">
        <v>4</v>
      </c>
      <c r="B4" s="81"/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</row>
    <row r="5" spans="1:13">
      <c r="A5" s="81" t="s">
        <v>5</v>
      </c>
      <c r="B5" s="81"/>
      <c r="C5" s="81"/>
      <c r="D5" s="81"/>
      <c r="E5" s="81"/>
      <c r="F5" s="81"/>
      <c r="G5" s="81"/>
      <c r="H5" s="81"/>
      <c r="I5" s="81"/>
      <c r="J5" s="81"/>
      <c r="K5" s="81"/>
      <c r="L5" s="81"/>
      <c r="M5" s="81"/>
    </row>
    <row r="7" spans="1:13" ht="18.75" customHeight="1">
      <c r="A7" s="3"/>
      <c r="B7" s="77" t="s">
        <v>6</v>
      </c>
      <c r="C7" s="77"/>
      <c r="D7" s="77"/>
      <c r="E7" s="82" t="s">
        <v>7</v>
      </c>
      <c r="F7" s="82"/>
      <c r="G7" s="82"/>
      <c r="H7" s="82"/>
      <c r="I7" s="77" t="s">
        <v>8</v>
      </c>
      <c r="J7" s="77"/>
      <c r="K7" s="77"/>
      <c r="L7" s="77"/>
      <c r="M7" s="77"/>
    </row>
    <row r="8" spans="1:13" ht="17.25" customHeight="1">
      <c r="A8" s="76" t="s">
        <v>9</v>
      </c>
      <c r="B8" s="76" t="s">
        <v>10</v>
      </c>
      <c r="C8" s="76" t="s">
        <v>11</v>
      </c>
      <c r="D8" s="80" t="s">
        <v>12</v>
      </c>
      <c r="E8" s="78" t="s">
        <v>13</v>
      </c>
      <c r="F8" s="78"/>
      <c r="G8" s="79" t="s">
        <v>14</v>
      </c>
      <c r="H8" s="79"/>
      <c r="I8" s="80" t="s">
        <v>10</v>
      </c>
      <c r="J8" s="80" t="s">
        <v>15</v>
      </c>
      <c r="K8" s="80" t="s">
        <v>11</v>
      </c>
      <c r="L8" s="80" t="s">
        <v>12</v>
      </c>
      <c r="M8" s="80" t="s">
        <v>16</v>
      </c>
    </row>
    <row r="9" spans="1:13" ht="20.25" customHeight="1">
      <c r="A9" s="77"/>
      <c r="B9" s="77"/>
      <c r="C9" s="77"/>
      <c r="D9" s="77"/>
      <c r="E9" s="5" t="s">
        <v>10</v>
      </c>
      <c r="F9" s="5" t="s">
        <v>17</v>
      </c>
      <c r="G9" s="5" t="s">
        <v>10</v>
      </c>
      <c r="H9" s="5" t="s">
        <v>18</v>
      </c>
      <c r="I9" s="77"/>
      <c r="J9" s="77"/>
      <c r="K9" s="77"/>
      <c r="L9" s="77"/>
      <c r="M9" s="77"/>
    </row>
    <row r="10" spans="1:13" ht="23.1" customHeight="1">
      <c r="A10" s="50" t="s">
        <v>19</v>
      </c>
      <c r="B10" s="50">
        <v>0</v>
      </c>
      <c r="C10" s="50">
        <v>0</v>
      </c>
      <c r="D10" s="50">
        <v>0</v>
      </c>
      <c r="E10" s="50">
        <v>74</v>
      </c>
      <c r="F10" s="50">
        <v>4057184</v>
      </c>
      <c r="G10" s="50">
        <v>0</v>
      </c>
      <c r="H10" s="50">
        <v>0</v>
      </c>
      <c r="I10" s="50">
        <v>74</v>
      </c>
      <c r="J10" s="50">
        <v>64170</v>
      </c>
      <c r="K10" s="50">
        <v>4057184</v>
      </c>
      <c r="L10" s="50">
        <v>4720331</v>
      </c>
      <c r="M10" s="52">
        <f>(L10/19316399954138)*100</f>
        <v>2.44369085917006E-5</v>
      </c>
    </row>
    <row r="11" spans="1:13" ht="23.1" customHeight="1">
      <c r="A11" s="50" t="s">
        <v>20</v>
      </c>
      <c r="B11" s="50">
        <v>58137852</v>
      </c>
      <c r="C11" s="50">
        <v>154079761737</v>
      </c>
      <c r="D11" s="50">
        <v>157251846379</v>
      </c>
      <c r="E11" s="50">
        <v>329235140</v>
      </c>
      <c r="F11" s="50">
        <v>41663027128</v>
      </c>
      <c r="G11" s="50">
        <v>800000</v>
      </c>
      <c r="H11" s="50">
        <v>2351524853</v>
      </c>
      <c r="I11" s="50">
        <v>359375992</v>
      </c>
      <c r="J11" s="50">
        <v>354.56487772282799</v>
      </c>
      <c r="K11" s="50">
        <v>118922269237</v>
      </c>
      <c r="L11" s="50">
        <v>126663943140</v>
      </c>
      <c r="M11" s="52">
        <f t="shared" ref="M11:M53" si="0">(L11/19316399954138)*100</f>
        <v>0.65573265950556059</v>
      </c>
    </row>
    <row r="12" spans="1:13" ht="23.1" customHeight="1">
      <c r="A12" s="50" t="s">
        <v>21</v>
      </c>
      <c r="B12" s="50">
        <v>93215955</v>
      </c>
      <c r="C12" s="50">
        <v>169497272754</v>
      </c>
      <c r="D12" s="50">
        <v>158450857319</v>
      </c>
      <c r="E12" s="50">
        <v>202154709</v>
      </c>
      <c r="F12" s="50">
        <v>13352</v>
      </c>
      <c r="G12" s="50">
        <v>33878211</v>
      </c>
      <c r="H12" s="50">
        <v>58555072773</v>
      </c>
      <c r="I12" s="50">
        <v>248034492</v>
      </c>
      <c r="J12" s="50">
        <v>1</v>
      </c>
      <c r="K12" s="50">
        <v>102342321669</v>
      </c>
      <c r="L12" s="50">
        <v>246558688</v>
      </c>
      <c r="M12" s="52">
        <f t="shared" si="0"/>
        <v>1.2764215308514652E-3</v>
      </c>
    </row>
    <row r="13" spans="1:13" ht="23.1" customHeight="1">
      <c r="A13" s="50" t="s">
        <v>22</v>
      </c>
      <c r="B13" s="50">
        <v>8084537</v>
      </c>
      <c r="C13" s="50">
        <v>33393311947</v>
      </c>
      <c r="D13" s="50">
        <v>39137433608</v>
      </c>
      <c r="E13" s="50">
        <v>53565</v>
      </c>
      <c r="F13" s="50">
        <v>0</v>
      </c>
      <c r="G13" s="50">
        <v>0</v>
      </c>
      <c r="H13" s="50">
        <v>0</v>
      </c>
      <c r="I13" s="50">
        <v>181102</v>
      </c>
      <c r="J13" s="50">
        <v>3464.7887323165946</v>
      </c>
      <c r="K13" s="50">
        <v>526793659</v>
      </c>
      <c r="L13" s="50">
        <v>623746667</v>
      </c>
      <c r="M13" s="52">
        <f t="shared" si="0"/>
        <v>3.2291041212696558E-3</v>
      </c>
    </row>
    <row r="14" spans="1:13" ht="23.1" customHeight="1">
      <c r="A14" s="50" t="s">
        <v>23</v>
      </c>
      <c r="B14" s="50">
        <v>615668695</v>
      </c>
      <c r="C14" s="50">
        <v>1824184098480</v>
      </c>
      <c r="D14" s="50">
        <v>2069190481446</v>
      </c>
      <c r="E14" s="50">
        <v>20000000</v>
      </c>
      <c r="F14" s="50">
        <v>75890360543</v>
      </c>
      <c r="G14" s="50">
        <v>0</v>
      </c>
      <c r="H14" s="50">
        <v>0</v>
      </c>
      <c r="I14" s="50">
        <v>582254695</v>
      </c>
      <c r="J14" s="50">
        <v>3862</v>
      </c>
      <c r="K14" s="50">
        <v>1741812442084</v>
      </c>
      <c r="L14" s="50">
        <v>2235288059684</v>
      </c>
      <c r="M14" s="52">
        <f t="shared" si="0"/>
        <v>11.571970268741261</v>
      </c>
    </row>
    <row r="15" spans="1:13" ht="23.1" customHeight="1">
      <c r="A15" s="50" t="s">
        <v>24</v>
      </c>
      <c r="B15" s="50">
        <v>115597</v>
      </c>
      <c r="C15" s="50">
        <v>292707081</v>
      </c>
      <c r="D15" s="50">
        <v>237287496</v>
      </c>
      <c r="E15" s="50">
        <v>0</v>
      </c>
      <c r="F15" s="50">
        <v>0</v>
      </c>
      <c r="G15" s="50">
        <v>115597</v>
      </c>
      <c r="H15" s="50">
        <v>231315847</v>
      </c>
      <c r="I15" s="50">
        <v>0</v>
      </c>
      <c r="J15" s="50">
        <v>0</v>
      </c>
      <c r="K15" s="50">
        <v>0</v>
      </c>
      <c r="L15" s="50">
        <v>0</v>
      </c>
      <c r="M15" s="52">
        <f t="shared" si="0"/>
        <v>0</v>
      </c>
    </row>
    <row r="16" spans="1:13" ht="23.1" customHeight="1">
      <c r="A16" s="50" t="s">
        <v>25</v>
      </c>
      <c r="B16" s="50">
        <v>76242000</v>
      </c>
      <c r="C16" s="50">
        <v>383820990237</v>
      </c>
      <c r="D16" s="50">
        <v>409257144541</v>
      </c>
      <c r="E16" s="50">
        <v>23732722</v>
      </c>
      <c r="F16" s="50">
        <v>0</v>
      </c>
      <c r="G16" s="50">
        <v>12000000</v>
      </c>
      <c r="H16" s="50">
        <v>48170671749</v>
      </c>
      <c r="I16" s="50">
        <v>72759722</v>
      </c>
      <c r="J16" s="50">
        <v>3950</v>
      </c>
      <c r="K16" s="50">
        <v>263729049696</v>
      </c>
      <c r="L16" s="50">
        <v>285690866536</v>
      </c>
      <c r="M16" s="52">
        <f t="shared" si="0"/>
        <v>1.479006788088371</v>
      </c>
    </row>
    <row r="17" spans="1:13" ht="23.1" customHeight="1">
      <c r="A17" s="50" t="s">
        <v>26</v>
      </c>
      <c r="B17" s="50">
        <v>6225840</v>
      </c>
      <c r="C17" s="50">
        <v>46160660284</v>
      </c>
      <c r="D17" s="50">
        <v>46725411707</v>
      </c>
      <c r="E17" s="50">
        <v>3622306</v>
      </c>
      <c r="F17" s="50">
        <v>0</v>
      </c>
      <c r="G17" s="50">
        <v>0</v>
      </c>
      <c r="H17" s="50">
        <v>0</v>
      </c>
      <c r="I17" s="50">
        <v>9848146</v>
      </c>
      <c r="J17" s="50">
        <v>4360</v>
      </c>
      <c r="K17" s="50">
        <v>46160660284</v>
      </c>
      <c r="L17" s="50">
        <v>42682435961</v>
      </c>
      <c r="M17" s="52">
        <f t="shared" si="0"/>
        <v>0.2209647556601585</v>
      </c>
    </row>
    <row r="18" spans="1:13" ht="23.1" customHeight="1">
      <c r="A18" s="50" t="s">
        <v>27</v>
      </c>
      <c r="B18" s="50">
        <v>217452000</v>
      </c>
      <c r="C18" s="50">
        <v>542885762574</v>
      </c>
      <c r="D18" s="50">
        <v>661876287760</v>
      </c>
      <c r="E18" s="50">
        <v>296181158</v>
      </c>
      <c r="F18" s="50">
        <v>291222037666</v>
      </c>
      <c r="G18" s="50">
        <v>26000001</v>
      </c>
      <c r="H18" s="50">
        <v>56416314279</v>
      </c>
      <c r="I18" s="50">
        <v>487633157</v>
      </c>
      <c r="J18" s="50">
        <v>2163</v>
      </c>
      <c r="K18" s="50">
        <v>791885441145</v>
      </c>
      <c r="L18" s="50">
        <v>1048474753008</v>
      </c>
      <c r="M18" s="52">
        <f t="shared" si="0"/>
        <v>5.4278993782347813</v>
      </c>
    </row>
    <row r="19" spans="1:13" ht="23.1" customHeight="1">
      <c r="A19" s="50" t="s">
        <v>28</v>
      </c>
      <c r="B19" s="50">
        <v>285750</v>
      </c>
      <c r="C19" s="50">
        <v>12302260815</v>
      </c>
      <c r="D19" s="50">
        <v>14855803889</v>
      </c>
      <c r="E19" s="50">
        <v>0</v>
      </c>
      <c r="F19" s="50">
        <v>0</v>
      </c>
      <c r="G19" s="50">
        <v>0</v>
      </c>
      <c r="H19" s="50">
        <v>0</v>
      </c>
      <c r="I19" s="50">
        <v>285750</v>
      </c>
      <c r="J19" s="50">
        <v>47950</v>
      </c>
      <c r="K19" s="50">
        <v>12302260815</v>
      </c>
      <c r="L19" s="50">
        <v>13620187314</v>
      </c>
      <c r="M19" s="52">
        <f t="shared" si="0"/>
        <v>7.0511002807654419E-2</v>
      </c>
    </row>
    <row r="20" spans="1:13" ht="23.1" customHeight="1">
      <c r="A20" s="50" t="s">
        <v>29</v>
      </c>
      <c r="B20" s="50">
        <v>33522</v>
      </c>
      <c r="C20" s="50">
        <v>4398906504</v>
      </c>
      <c r="D20" s="50">
        <v>4640164268</v>
      </c>
      <c r="E20" s="50">
        <v>0</v>
      </c>
      <c r="F20" s="50">
        <v>0</v>
      </c>
      <c r="G20" s="50">
        <v>0</v>
      </c>
      <c r="H20" s="50">
        <v>0</v>
      </c>
      <c r="I20" s="50">
        <v>33522</v>
      </c>
      <c r="J20" s="50">
        <v>127200</v>
      </c>
      <c r="K20" s="50">
        <v>4398906504</v>
      </c>
      <c r="L20" s="50">
        <v>4238627615</v>
      </c>
      <c r="M20" s="52">
        <f t="shared" si="0"/>
        <v>2.1943155168994068E-2</v>
      </c>
    </row>
    <row r="21" spans="1:13" ht="23.1" customHeight="1">
      <c r="A21" s="50" t="s">
        <v>30</v>
      </c>
      <c r="B21" s="50">
        <v>311000</v>
      </c>
      <c r="C21" s="50">
        <v>1910651283</v>
      </c>
      <c r="D21" s="50">
        <v>2581398744</v>
      </c>
      <c r="E21" s="50">
        <v>0</v>
      </c>
      <c r="F21" s="50">
        <v>0</v>
      </c>
      <c r="G21" s="50">
        <v>311000</v>
      </c>
      <c r="H21" s="50">
        <v>2714333078</v>
      </c>
      <c r="I21" s="50">
        <v>0</v>
      </c>
      <c r="J21" s="50">
        <v>0</v>
      </c>
      <c r="K21" s="50">
        <v>0</v>
      </c>
      <c r="L21" s="50">
        <v>0</v>
      </c>
      <c r="M21" s="52">
        <f t="shared" si="0"/>
        <v>0</v>
      </c>
    </row>
    <row r="22" spans="1:13" ht="23.1" customHeight="1">
      <c r="A22" s="50" t="s">
        <v>31</v>
      </c>
      <c r="B22" s="50">
        <v>26600000</v>
      </c>
      <c r="C22" s="50">
        <v>117816724631</v>
      </c>
      <c r="D22" s="50">
        <v>108014467050</v>
      </c>
      <c r="E22" s="50">
        <v>0</v>
      </c>
      <c r="F22" s="50">
        <v>0</v>
      </c>
      <c r="G22" s="50">
        <v>0</v>
      </c>
      <c r="H22" s="50">
        <v>0</v>
      </c>
      <c r="I22" s="50">
        <v>26600000</v>
      </c>
      <c r="J22" s="50">
        <v>3720</v>
      </c>
      <c r="K22" s="50">
        <v>117816724631</v>
      </c>
      <c r="L22" s="50">
        <v>98363235600</v>
      </c>
      <c r="M22" s="52">
        <f t="shared" si="0"/>
        <v>0.50922136543837926</v>
      </c>
    </row>
    <row r="23" spans="1:13" ht="23.1" customHeight="1">
      <c r="A23" s="50" t="s">
        <v>32</v>
      </c>
      <c r="B23" s="50">
        <v>1000</v>
      </c>
      <c r="C23" s="50">
        <v>6018460</v>
      </c>
      <c r="D23" s="50">
        <v>12992235</v>
      </c>
      <c r="E23" s="50">
        <v>0</v>
      </c>
      <c r="F23" s="50">
        <v>0</v>
      </c>
      <c r="G23" s="50">
        <v>0</v>
      </c>
      <c r="H23" s="50">
        <v>0</v>
      </c>
      <c r="I23" s="50">
        <v>1000</v>
      </c>
      <c r="J23" s="50">
        <v>13990</v>
      </c>
      <c r="K23" s="50">
        <v>6018460</v>
      </c>
      <c r="L23" s="50">
        <v>13906763</v>
      </c>
      <c r="M23" s="52">
        <f t="shared" si="0"/>
        <v>7.1994590260183872E-5</v>
      </c>
    </row>
    <row r="24" spans="1:13" ht="23.1" customHeight="1">
      <c r="A24" s="50" t="s">
        <v>33</v>
      </c>
      <c r="B24" s="50">
        <v>21000000</v>
      </c>
      <c r="C24" s="50">
        <v>75482654240</v>
      </c>
      <c r="D24" s="50">
        <v>58220514450</v>
      </c>
      <c r="E24" s="50">
        <v>0</v>
      </c>
      <c r="F24" s="50">
        <v>0</v>
      </c>
      <c r="G24" s="50">
        <v>0</v>
      </c>
      <c r="H24" s="50">
        <v>0</v>
      </c>
      <c r="I24" s="50">
        <v>21000000</v>
      </c>
      <c r="J24" s="50">
        <v>2305</v>
      </c>
      <c r="K24" s="50">
        <v>75482654240</v>
      </c>
      <c r="L24" s="50">
        <v>48116990250</v>
      </c>
      <c r="M24" s="52">
        <f t="shared" si="0"/>
        <v>0.24909916114929212</v>
      </c>
    </row>
    <row r="25" spans="1:13" ht="23.1" customHeight="1">
      <c r="A25" s="50" t="s">
        <v>34</v>
      </c>
      <c r="B25" s="50">
        <v>6800000</v>
      </c>
      <c r="C25" s="50">
        <v>41448927233</v>
      </c>
      <c r="D25" s="50">
        <v>40489644600</v>
      </c>
      <c r="E25" s="50">
        <v>3666666</v>
      </c>
      <c r="F25" s="50">
        <v>0</v>
      </c>
      <c r="G25" s="50">
        <v>200000</v>
      </c>
      <c r="H25" s="50">
        <v>1200812444</v>
      </c>
      <c r="I25" s="50">
        <v>10266666</v>
      </c>
      <c r="J25" s="50">
        <v>3340</v>
      </c>
      <c r="K25" s="50">
        <v>40229841138</v>
      </c>
      <c r="L25" s="50">
        <v>34086634992</v>
      </c>
      <c r="M25" s="52">
        <f t="shared" si="0"/>
        <v>0.17646474018414537</v>
      </c>
    </row>
    <row r="26" spans="1:13" ht="23.1" customHeight="1">
      <c r="A26" s="50" t="s">
        <v>35</v>
      </c>
      <c r="B26" s="50">
        <v>909291307</v>
      </c>
      <c r="C26" s="50">
        <v>430086399943</v>
      </c>
      <c r="D26" s="50">
        <v>406746460680</v>
      </c>
      <c r="E26" s="50">
        <v>341200000</v>
      </c>
      <c r="F26" s="50">
        <v>154269889283</v>
      </c>
      <c r="G26" s="50">
        <v>14400000</v>
      </c>
      <c r="H26" s="50">
        <v>6158956385</v>
      </c>
      <c r="I26" s="50">
        <v>1220100307</v>
      </c>
      <c r="J26" s="50">
        <v>443</v>
      </c>
      <c r="K26" s="50">
        <v>569982523786</v>
      </c>
      <c r="L26" s="50">
        <v>537288434609</v>
      </c>
      <c r="M26" s="52">
        <f t="shared" si="0"/>
        <v>2.7815143395490778</v>
      </c>
    </row>
    <row r="27" spans="1:13" ht="23.1" customHeight="1">
      <c r="A27" s="50" t="s">
        <v>36</v>
      </c>
      <c r="B27" s="50">
        <v>1549928310</v>
      </c>
      <c r="C27" s="50">
        <v>953922884164</v>
      </c>
      <c r="D27" s="50">
        <v>944473228303</v>
      </c>
      <c r="E27" s="50">
        <v>0</v>
      </c>
      <c r="F27" s="50">
        <v>0</v>
      </c>
      <c r="G27" s="50">
        <v>3</v>
      </c>
      <c r="H27" s="50">
        <v>3</v>
      </c>
      <c r="I27" s="50">
        <v>1549928307</v>
      </c>
      <c r="J27" s="50">
        <v>556</v>
      </c>
      <c r="K27" s="50">
        <v>953922882318</v>
      </c>
      <c r="L27" s="50">
        <v>856632665870</v>
      </c>
      <c r="M27" s="52">
        <f t="shared" si="0"/>
        <v>4.434742850136991</v>
      </c>
    </row>
    <row r="28" spans="1:13" ht="23.1" customHeight="1">
      <c r="A28" s="50" t="s">
        <v>37</v>
      </c>
      <c r="B28" s="50">
        <v>16648504</v>
      </c>
      <c r="C28" s="50">
        <v>23504618958</v>
      </c>
      <c r="D28" s="50">
        <v>30914364012</v>
      </c>
      <c r="E28" s="50">
        <v>0</v>
      </c>
      <c r="F28" s="50">
        <v>0</v>
      </c>
      <c r="G28" s="50">
        <v>0</v>
      </c>
      <c r="H28" s="50">
        <v>0</v>
      </c>
      <c r="I28" s="50">
        <v>16648504</v>
      </c>
      <c r="J28" s="50">
        <v>1766</v>
      </c>
      <c r="K28" s="50">
        <v>23504618958</v>
      </c>
      <c r="L28" s="50">
        <v>29226320582</v>
      </c>
      <c r="M28" s="52">
        <f t="shared" si="0"/>
        <v>0.15130314474431389</v>
      </c>
    </row>
    <row r="29" spans="1:13" ht="23.1" customHeight="1">
      <c r="A29" s="50" t="s">
        <v>38</v>
      </c>
      <c r="B29" s="50">
        <v>3500000</v>
      </c>
      <c r="C29" s="50">
        <v>7822596474</v>
      </c>
      <c r="D29" s="50">
        <v>9546856200</v>
      </c>
      <c r="E29" s="50">
        <v>0</v>
      </c>
      <c r="F29" s="50">
        <v>0</v>
      </c>
      <c r="G29" s="50">
        <v>1740000</v>
      </c>
      <c r="H29" s="50">
        <v>5187615704</v>
      </c>
      <c r="I29" s="50">
        <v>1760000</v>
      </c>
      <c r="J29" s="50">
        <v>2699</v>
      </c>
      <c r="K29" s="50">
        <v>3933648513</v>
      </c>
      <c r="L29" s="50">
        <v>4721976074</v>
      </c>
      <c r="M29" s="52">
        <f t="shared" si="0"/>
        <v>2.4445425054415732E-2</v>
      </c>
    </row>
    <row r="30" spans="1:13" ht="23.1" customHeight="1">
      <c r="A30" s="50" t="s">
        <v>39</v>
      </c>
      <c r="B30" s="50">
        <v>8754181</v>
      </c>
      <c r="C30" s="50">
        <v>12728232611</v>
      </c>
      <c r="D30" s="50">
        <v>12618035758</v>
      </c>
      <c r="E30" s="50">
        <v>0</v>
      </c>
      <c r="F30" s="50">
        <v>0</v>
      </c>
      <c r="G30" s="50">
        <v>0</v>
      </c>
      <c r="H30" s="50">
        <v>0</v>
      </c>
      <c r="I30" s="50">
        <v>8754181</v>
      </c>
      <c r="J30" s="50">
        <v>1429</v>
      </c>
      <c r="K30" s="50">
        <v>12728232611</v>
      </c>
      <c r="L30" s="50">
        <v>12435291791</v>
      </c>
      <c r="M30" s="52">
        <f t="shared" si="0"/>
        <v>6.4376860183701493E-2</v>
      </c>
    </row>
    <row r="31" spans="1:13" ht="23.1" customHeight="1">
      <c r="A31" s="50" t="s">
        <v>40</v>
      </c>
      <c r="B31" s="50">
        <v>134251625</v>
      </c>
      <c r="C31" s="50">
        <v>651977677674</v>
      </c>
      <c r="D31" s="50">
        <v>624559234253</v>
      </c>
      <c r="E31" s="50">
        <v>0</v>
      </c>
      <c r="F31" s="50">
        <v>0</v>
      </c>
      <c r="G31" s="50">
        <v>326204</v>
      </c>
      <c r="H31" s="50">
        <v>1535968374</v>
      </c>
      <c r="I31" s="50">
        <v>133925421</v>
      </c>
      <c r="J31" s="50">
        <v>4380</v>
      </c>
      <c r="K31" s="50">
        <v>650393505219</v>
      </c>
      <c r="L31" s="50">
        <v>583103113586</v>
      </c>
      <c r="M31" s="52">
        <f t="shared" si="0"/>
        <v>3.0186945547329405</v>
      </c>
    </row>
    <row r="32" spans="1:13" ht="23.1" customHeight="1">
      <c r="A32" s="50" t="s">
        <v>41</v>
      </c>
      <c r="B32" s="50">
        <v>574705397</v>
      </c>
      <c r="C32" s="50">
        <v>717667295927</v>
      </c>
      <c r="D32" s="50">
        <v>741529098057</v>
      </c>
      <c r="E32" s="50">
        <v>42000000</v>
      </c>
      <c r="F32" s="50">
        <v>55924534161</v>
      </c>
      <c r="G32" s="50">
        <v>0</v>
      </c>
      <c r="H32" s="50">
        <v>0</v>
      </c>
      <c r="I32" s="50">
        <v>569801397</v>
      </c>
      <c r="J32" s="50">
        <v>1320</v>
      </c>
      <c r="K32" s="50">
        <v>714809669716</v>
      </c>
      <c r="L32" s="50">
        <v>747662623870</v>
      </c>
      <c r="M32" s="52">
        <f t="shared" si="0"/>
        <v>3.8706105984818051</v>
      </c>
    </row>
    <row r="33" spans="1:13" ht="23.1" customHeight="1">
      <c r="A33" s="50" t="s">
        <v>42</v>
      </c>
      <c r="B33" s="50">
        <v>1112450</v>
      </c>
      <c r="C33" s="50">
        <v>7796925558</v>
      </c>
      <c r="D33" s="50">
        <v>6800860175</v>
      </c>
      <c r="E33" s="50">
        <v>0</v>
      </c>
      <c r="F33" s="50">
        <v>0</v>
      </c>
      <c r="G33" s="50">
        <v>1112450</v>
      </c>
      <c r="H33" s="50">
        <v>6181594899</v>
      </c>
      <c r="I33" s="50">
        <v>0</v>
      </c>
      <c r="J33" s="50">
        <v>0</v>
      </c>
      <c r="K33" s="50">
        <v>0</v>
      </c>
      <c r="L33" s="50">
        <v>0</v>
      </c>
      <c r="M33" s="52">
        <f t="shared" si="0"/>
        <v>0</v>
      </c>
    </row>
    <row r="34" spans="1:13" ht="23.1" customHeight="1">
      <c r="A34" s="50" t="s">
        <v>43</v>
      </c>
      <c r="B34" s="50">
        <v>800000</v>
      </c>
      <c r="C34" s="50">
        <v>11530660340</v>
      </c>
      <c r="D34" s="50">
        <v>11968362000</v>
      </c>
      <c r="E34" s="50">
        <v>0</v>
      </c>
      <c r="F34" s="50">
        <v>0</v>
      </c>
      <c r="G34" s="50">
        <v>0</v>
      </c>
      <c r="H34" s="50">
        <v>0</v>
      </c>
      <c r="I34" s="50">
        <v>800000</v>
      </c>
      <c r="J34" s="50">
        <v>13430</v>
      </c>
      <c r="K34" s="50">
        <v>11530660340</v>
      </c>
      <c r="L34" s="50">
        <v>10680073200</v>
      </c>
      <c r="M34" s="52">
        <f>(L34/19316399954138)*100</f>
        <v>5.5290184637702591E-2</v>
      </c>
    </row>
    <row r="35" spans="1:13" ht="23.1" customHeight="1">
      <c r="A35" s="50" t="s">
        <v>44</v>
      </c>
      <c r="B35" s="50">
        <v>19404297</v>
      </c>
      <c r="C35" s="50">
        <v>89616363730</v>
      </c>
      <c r="D35" s="50">
        <v>82671974385</v>
      </c>
      <c r="E35" s="50">
        <v>0</v>
      </c>
      <c r="F35" s="50">
        <v>0</v>
      </c>
      <c r="G35" s="50">
        <v>0</v>
      </c>
      <c r="H35" s="50">
        <v>0</v>
      </c>
      <c r="I35" s="50">
        <v>19404297</v>
      </c>
      <c r="J35" s="50">
        <v>3809</v>
      </c>
      <c r="K35" s="50">
        <v>89616363730</v>
      </c>
      <c r="L35" s="50">
        <v>73471197020</v>
      </c>
      <c r="M35" s="52">
        <f t="shared" si="0"/>
        <v>0.38035657365989073</v>
      </c>
    </row>
    <row r="36" spans="1:13" ht="23.1" customHeight="1">
      <c r="A36" s="50" t="s">
        <v>45</v>
      </c>
      <c r="B36" s="50">
        <v>227250</v>
      </c>
      <c r="C36" s="50">
        <v>1922460989</v>
      </c>
      <c r="D36" s="50">
        <v>3352324283</v>
      </c>
      <c r="E36" s="50">
        <v>0</v>
      </c>
      <c r="F36" s="50">
        <v>0</v>
      </c>
      <c r="G36" s="50">
        <v>51318</v>
      </c>
      <c r="H36" s="50">
        <v>763149365</v>
      </c>
      <c r="I36" s="50">
        <v>175932</v>
      </c>
      <c r="J36" s="50">
        <v>13800</v>
      </c>
      <c r="K36" s="50">
        <v>1488327422</v>
      </c>
      <c r="L36" s="50">
        <v>2413415827</v>
      </c>
      <c r="M36" s="52">
        <f t="shared" si="0"/>
        <v>1.249412847492316E-2</v>
      </c>
    </row>
    <row r="37" spans="1:13" ht="23.1" customHeight="1">
      <c r="A37" s="50" t="s">
        <v>46</v>
      </c>
      <c r="B37" s="50">
        <v>490000</v>
      </c>
      <c r="C37" s="50">
        <v>3686314127</v>
      </c>
      <c r="D37" s="50">
        <v>4505531625</v>
      </c>
      <c r="E37" s="50">
        <v>0</v>
      </c>
      <c r="F37" s="50">
        <v>0</v>
      </c>
      <c r="G37" s="50">
        <v>244000</v>
      </c>
      <c r="H37" s="50">
        <v>2309058889</v>
      </c>
      <c r="I37" s="50">
        <v>246000</v>
      </c>
      <c r="J37" s="50">
        <v>7170</v>
      </c>
      <c r="K37" s="50">
        <v>1850680154</v>
      </c>
      <c r="L37" s="50">
        <v>1753325274</v>
      </c>
      <c r="M37" s="52">
        <f t="shared" si="0"/>
        <v>9.0768739421571102E-3</v>
      </c>
    </row>
    <row r="38" spans="1:13" ht="23.1" customHeight="1">
      <c r="A38" s="50" t="s">
        <v>47</v>
      </c>
      <c r="B38" s="50">
        <v>151000</v>
      </c>
      <c r="C38" s="50">
        <v>1882009647</v>
      </c>
      <c r="D38" s="50">
        <v>2383612617</v>
      </c>
      <c r="E38" s="50">
        <v>0</v>
      </c>
      <c r="F38" s="50">
        <v>0</v>
      </c>
      <c r="G38" s="50">
        <v>151000</v>
      </c>
      <c r="H38" s="50">
        <v>2140417623</v>
      </c>
      <c r="I38" s="50">
        <v>0</v>
      </c>
      <c r="J38" s="50">
        <v>0</v>
      </c>
      <c r="K38" s="50">
        <v>0</v>
      </c>
      <c r="L38" s="50">
        <v>0</v>
      </c>
      <c r="M38" s="52">
        <f t="shared" si="0"/>
        <v>0</v>
      </c>
    </row>
    <row r="39" spans="1:13" ht="23.1" customHeight="1" thickBot="1">
      <c r="A39" s="50" t="s">
        <v>465</v>
      </c>
      <c r="B39" s="50"/>
      <c r="C39" s="54">
        <f>SUM(C10:C38)</f>
        <v>6321825148402</v>
      </c>
      <c r="D39" s="54">
        <f>SUM(D10:D38)</f>
        <v>6653011677840</v>
      </c>
      <c r="E39" s="50"/>
      <c r="F39" s="54">
        <f>SUM(F10:F38)</f>
        <v>618973919317</v>
      </c>
      <c r="G39" s="50"/>
      <c r="H39" s="54">
        <f>SUM(H10:H38)</f>
        <v>193916806265</v>
      </c>
      <c r="I39" s="50"/>
      <c r="J39" s="50"/>
      <c r="K39" s="54">
        <f>SUM(K10:K38)</f>
        <v>6349380553513</v>
      </c>
      <c r="L39" s="54">
        <f>SUM(L10:L38)</f>
        <v>6797503104252</v>
      </c>
      <c r="M39" s="55">
        <f>SUM(M10:M38)</f>
        <v>35.190320765727492</v>
      </c>
    </row>
    <row r="40" spans="1:13" ht="23.1" customHeight="1" thickTop="1">
      <c r="A40" s="81" t="s">
        <v>4</v>
      </c>
      <c r="B40" s="81"/>
      <c r="C40" s="81"/>
      <c r="D40" s="81"/>
      <c r="E40" s="81"/>
      <c r="F40" s="81"/>
      <c r="G40" s="81"/>
      <c r="H40" s="81"/>
      <c r="I40" s="81"/>
      <c r="J40" s="81"/>
      <c r="K40" s="81"/>
      <c r="L40" s="81"/>
      <c r="M40" s="81"/>
    </row>
    <row r="41" spans="1:13" ht="23.1" customHeight="1">
      <c r="A41" s="81" t="s">
        <v>5</v>
      </c>
      <c r="B41" s="81"/>
      <c r="C41" s="81"/>
      <c r="D41" s="81"/>
      <c r="E41" s="81"/>
      <c r="F41" s="81"/>
      <c r="G41" s="81"/>
      <c r="H41" s="81"/>
      <c r="I41" s="81"/>
      <c r="J41" s="81"/>
      <c r="K41" s="81"/>
      <c r="L41" s="81"/>
      <c r="M41" s="81"/>
    </row>
    <row r="42" spans="1:13" ht="23.1" customHeight="1"/>
    <row r="43" spans="1:13" ht="23.1" customHeight="1" thickBot="1">
      <c r="A43" s="3"/>
      <c r="B43" s="77" t="s">
        <v>6</v>
      </c>
      <c r="C43" s="77"/>
      <c r="D43" s="77"/>
      <c r="E43" s="82" t="s">
        <v>7</v>
      </c>
      <c r="F43" s="82"/>
      <c r="G43" s="82"/>
      <c r="H43" s="82"/>
      <c r="I43" s="77" t="s">
        <v>8</v>
      </c>
      <c r="J43" s="77"/>
      <c r="K43" s="77"/>
      <c r="L43" s="77"/>
      <c r="M43" s="77"/>
    </row>
    <row r="44" spans="1:13" ht="23.1" customHeight="1">
      <c r="A44" s="76" t="s">
        <v>9</v>
      </c>
      <c r="B44" s="76" t="s">
        <v>10</v>
      </c>
      <c r="C44" s="76" t="s">
        <v>11</v>
      </c>
      <c r="D44" s="80" t="s">
        <v>12</v>
      </c>
      <c r="E44" s="78" t="s">
        <v>13</v>
      </c>
      <c r="F44" s="78"/>
      <c r="G44" s="79" t="s">
        <v>14</v>
      </c>
      <c r="H44" s="79"/>
      <c r="I44" s="80" t="s">
        <v>10</v>
      </c>
      <c r="J44" s="80" t="s">
        <v>15</v>
      </c>
      <c r="K44" s="80" t="s">
        <v>11</v>
      </c>
      <c r="L44" s="80" t="s">
        <v>12</v>
      </c>
      <c r="M44" s="80" t="s">
        <v>16</v>
      </c>
    </row>
    <row r="45" spans="1:13" ht="23.1" customHeight="1" thickBot="1">
      <c r="A45" s="77"/>
      <c r="B45" s="77"/>
      <c r="C45" s="77"/>
      <c r="D45" s="77"/>
      <c r="E45" s="5" t="s">
        <v>10</v>
      </c>
      <c r="F45" s="5" t="s">
        <v>17</v>
      </c>
      <c r="G45" s="5" t="s">
        <v>10</v>
      </c>
      <c r="H45" s="5" t="s">
        <v>18</v>
      </c>
      <c r="I45" s="77"/>
      <c r="J45" s="77"/>
      <c r="K45" s="77"/>
      <c r="L45" s="77"/>
      <c r="M45" s="77"/>
    </row>
    <row r="46" spans="1:13" ht="23.1" customHeight="1">
      <c r="A46" s="50" t="s">
        <v>466</v>
      </c>
      <c r="B46" s="50"/>
      <c r="C46" s="50">
        <f t="shared" ref="C46:M46" si="1">C39</f>
        <v>6321825148402</v>
      </c>
      <c r="D46" s="50">
        <f t="shared" si="1"/>
        <v>6653011677840</v>
      </c>
      <c r="E46" s="50"/>
      <c r="F46" s="50">
        <f t="shared" si="1"/>
        <v>618973919317</v>
      </c>
      <c r="G46" s="50"/>
      <c r="H46" s="50">
        <f t="shared" si="1"/>
        <v>193916806265</v>
      </c>
      <c r="I46" s="50"/>
      <c r="J46" s="50"/>
      <c r="K46" s="50">
        <f t="shared" si="1"/>
        <v>6349380553513</v>
      </c>
      <c r="L46" s="50">
        <f t="shared" si="1"/>
        <v>6797503104252</v>
      </c>
      <c r="M46" s="52">
        <f t="shared" si="1"/>
        <v>35.190320765727492</v>
      </c>
    </row>
    <row r="47" spans="1:13" ht="23.1" customHeight="1">
      <c r="A47" s="50" t="s">
        <v>48</v>
      </c>
      <c r="B47" s="50">
        <v>1800000</v>
      </c>
      <c r="C47" s="50">
        <v>5928277990</v>
      </c>
      <c r="D47" s="50">
        <v>7223363731</v>
      </c>
      <c r="E47" s="50">
        <v>0</v>
      </c>
      <c r="F47" s="50">
        <v>0</v>
      </c>
      <c r="G47" s="50">
        <v>0</v>
      </c>
      <c r="H47" s="50">
        <v>0</v>
      </c>
      <c r="I47" s="50">
        <v>1800000</v>
      </c>
      <c r="J47" s="50">
        <v>3331</v>
      </c>
      <c r="K47" s="50">
        <v>5928277990</v>
      </c>
      <c r="L47" s="50">
        <v>5960124991</v>
      </c>
      <c r="M47" s="52">
        <f>(L47/19316399954138)*100</f>
        <v>3.0855257735141323E-2</v>
      </c>
    </row>
    <row r="48" spans="1:13" ht="23.1" customHeight="1">
      <c r="A48" s="50" t="s">
        <v>49</v>
      </c>
      <c r="B48" s="50">
        <v>251000</v>
      </c>
      <c r="C48" s="50">
        <v>1784572295</v>
      </c>
      <c r="D48" s="50">
        <v>1938665895</v>
      </c>
      <c r="E48" s="50">
        <v>0</v>
      </c>
      <c r="F48" s="50">
        <v>0</v>
      </c>
      <c r="G48" s="50">
        <v>0</v>
      </c>
      <c r="H48" s="50">
        <v>0</v>
      </c>
      <c r="I48" s="50">
        <v>251000</v>
      </c>
      <c r="J48" s="50">
        <v>6960</v>
      </c>
      <c r="K48" s="50">
        <v>1784572295</v>
      </c>
      <c r="L48" s="50">
        <v>1736565592</v>
      </c>
      <c r="M48" s="52">
        <f t="shared" si="0"/>
        <v>8.990109938306538E-3</v>
      </c>
    </row>
    <row r="49" spans="1:13" ht="23.1" customHeight="1">
      <c r="A49" s="50" t="s">
        <v>50</v>
      </c>
      <c r="B49" s="50">
        <v>386</v>
      </c>
      <c r="C49" s="50">
        <v>1065552</v>
      </c>
      <c r="D49" s="50">
        <v>1155335</v>
      </c>
      <c r="E49" s="50">
        <v>0</v>
      </c>
      <c r="F49" s="50">
        <v>0</v>
      </c>
      <c r="G49" s="50">
        <v>0</v>
      </c>
      <c r="H49" s="50">
        <v>0</v>
      </c>
      <c r="I49" s="50">
        <v>386</v>
      </c>
      <c r="J49" s="50">
        <v>3643</v>
      </c>
      <c r="K49" s="50">
        <v>1065552</v>
      </c>
      <c r="L49" s="50">
        <v>1397835</v>
      </c>
      <c r="M49" s="52">
        <f t="shared" si="0"/>
        <v>7.2365192443665095E-6</v>
      </c>
    </row>
    <row r="50" spans="1:13" ht="23.1" customHeight="1">
      <c r="A50" s="50" t="s">
        <v>51</v>
      </c>
      <c r="B50" s="50">
        <v>123</v>
      </c>
      <c r="C50" s="50">
        <v>1662161</v>
      </c>
      <c r="D50" s="50">
        <v>2180045</v>
      </c>
      <c r="E50" s="50">
        <v>0</v>
      </c>
      <c r="F50" s="50">
        <v>0</v>
      </c>
      <c r="G50" s="50">
        <v>0</v>
      </c>
      <c r="H50" s="50">
        <v>0</v>
      </c>
      <c r="I50" s="50">
        <v>123</v>
      </c>
      <c r="J50" s="50">
        <v>22500</v>
      </c>
      <c r="K50" s="50">
        <v>1662161</v>
      </c>
      <c r="L50" s="50">
        <v>2751035</v>
      </c>
      <c r="M50" s="52">
        <f t="shared" si="0"/>
        <v>1.4241965410385218E-5</v>
      </c>
    </row>
    <row r="51" spans="1:13" ht="23.1" customHeight="1">
      <c r="A51" s="50" t="s">
        <v>121</v>
      </c>
      <c r="B51" s="50">
        <v>0</v>
      </c>
      <c r="C51" s="50">
        <v>0</v>
      </c>
      <c r="D51" s="50">
        <v>0</v>
      </c>
      <c r="E51" s="50">
        <v>1000000</v>
      </c>
      <c r="F51" s="50">
        <v>180046350</v>
      </c>
      <c r="G51" s="50">
        <v>1000000</v>
      </c>
      <c r="H51" s="50">
        <v>180046350</v>
      </c>
      <c r="I51" s="50">
        <v>0</v>
      </c>
      <c r="J51" s="50">
        <v>0</v>
      </c>
      <c r="K51" s="50">
        <v>0</v>
      </c>
      <c r="L51" s="50">
        <v>0</v>
      </c>
      <c r="M51" s="52">
        <f t="shared" si="0"/>
        <v>0</v>
      </c>
    </row>
    <row r="52" spans="1:13" ht="23.1" customHeight="1">
      <c r="A52" s="50" t="s">
        <v>122</v>
      </c>
      <c r="B52" s="50">
        <v>0</v>
      </c>
      <c r="C52" s="50">
        <v>0</v>
      </c>
      <c r="D52" s="50">
        <v>0</v>
      </c>
      <c r="E52" s="50">
        <v>3000000</v>
      </c>
      <c r="F52" s="50">
        <v>3510903806</v>
      </c>
      <c r="G52" s="50">
        <v>0</v>
      </c>
      <c r="H52" s="50">
        <v>0</v>
      </c>
      <c r="I52" s="50">
        <v>3000000</v>
      </c>
      <c r="J52" s="50">
        <v>200</v>
      </c>
      <c r="K52" s="50">
        <v>3510903806</v>
      </c>
      <c r="L52" s="50">
        <v>599845500</v>
      </c>
      <c r="M52" s="52">
        <f t="shared" si="0"/>
        <v>3.1053690202324669E-3</v>
      </c>
    </row>
    <row r="53" spans="1:13" ht="23.1" customHeight="1">
      <c r="A53" s="50" t="s">
        <v>123</v>
      </c>
      <c r="B53" s="50">
        <v>0</v>
      </c>
      <c r="C53" s="50">
        <v>0</v>
      </c>
      <c r="D53" s="50">
        <v>0</v>
      </c>
      <c r="E53" s="50">
        <v>3500000</v>
      </c>
      <c r="F53" s="50">
        <v>3700952733</v>
      </c>
      <c r="G53" s="50">
        <v>0</v>
      </c>
      <c r="H53" s="50">
        <v>0</v>
      </c>
      <c r="I53" s="50">
        <v>3500000</v>
      </c>
      <c r="J53" s="50">
        <v>150</v>
      </c>
      <c r="K53" s="50">
        <v>3700952733</v>
      </c>
      <c r="L53" s="50">
        <v>524864813</v>
      </c>
      <c r="M53" s="52">
        <f t="shared" si="0"/>
        <v>2.7171978952918834E-3</v>
      </c>
    </row>
    <row r="54" spans="1:13" ht="23.1" customHeight="1" thickBot="1">
      <c r="A54" s="50" t="s">
        <v>52</v>
      </c>
      <c r="B54" s="50"/>
      <c r="C54" s="58">
        <f>SUM(C46:C53)</f>
        <v>6329540726400</v>
      </c>
      <c r="D54" s="57">
        <f>SUM(D46:D53)</f>
        <v>6662177042846</v>
      </c>
      <c r="E54" s="50"/>
      <c r="F54" s="54">
        <f>SUM(F46:F53)</f>
        <v>626365822206</v>
      </c>
      <c r="G54" s="50"/>
      <c r="H54" s="54">
        <f>SUM(H46:H53)</f>
        <v>194096852615</v>
      </c>
      <c r="I54" s="50"/>
      <c r="J54" s="50"/>
      <c r="K54" s="58">
        <f>SUM(K46:K53)</f>
        <v>6364307988050</v>
      </c>
      <c r="L54" s="51">
        <f>SUM(L46:L53)</f>
        <v>6806328654018</v>
      </c>
      <c r="M54" s="53">
        <f>SUM(M46:M53)</f>
        <v>35.236010178801124</v>
      </c>
    </row>
    <row r="55" spans="1:13" ht="23.1" customHeight="1" thickTop="1">
      <c r="A55" s="7" t="s">
        <v>53</v>
      </c>
      <c r="B55" s="8"/>
      <c r="C55" s="9"/>
      <c r="D55" s="9"/>
      <c r="E55" s="9"/>
      <c r="F55" s="9"/>
      <c r="G55" s="9"/>
      <c r="H55" s="9"/>
      <c r="I55" s="8"/>
      <c r="J55" s="9"/>
      <c r="K55" s="9"/>
      <c r="L55" s="9"/>
      <c r="M55" s="9"/>
    </row>
    <row r="56" spans="1:13">
      <c r="A56" s="2"/>
      <c r="K56" s="59"/>
      <c r="L56" s="59"/>
      <c r="M56" s="59"/>
    </row>
    <row r="57" spans="1:13">
      <c r="A57" s="2"/>
      <c r="K57" s="59"/>
      <c r="L57" s="59"/>
      <c r="M57" s="59"/>
    </row>
    <row r="58" spans="1:13">
      <c r="A58" s="2"/>
      <c r="K58" s="59"/>
      <c r="M58" s="59"/>
    </row>
    <row r="60" spans="1:13">
      <c r="L60" s="59"/>
    </row>
  </sheetData>
  <mergeCells count="35">
    <mergeCell ref="B43:D43"/>
    <mergeCell ref="E43:H43"/>
    <mergeCell ref="I43:M43"/>
    <mergeCell ref="A44:A45"/>
    <mergeCell ref="B44:B45"/>
    <mergeCell ref="C44:C45"/>
    <mergeCell ref="D44:D45"/>
    <mergeCell ref="E44:F44"/>
    <mergeCell ref="G44:H44"/>
    <mergeCell ref="I44:I45"/>
    <mergeCell ref="J44:J45"/>
    <mergeCell ref="K44:K45"/>
    <mergeCell ref="L44:L45"/>
    <mergeCell ref="M44:M45"/>
    <mergeCell ref="L8:L9"/>
    <mergeCell ref="J8:J9"/>
    <mergeCell ref="M8:M9"/>
    <mergeCell ref="A40:M40"/>
    <mergeCell ref="A41:M41"/>
    <mergeCell ref="A1:M1"/>
    <mergeCell ref="A2:M2"/>
    <mergeCell ref="A3:M3"/>
    <mergeCell ref="A8:A9"/>
    <mergeCell ref="E8:F8"/>
    <mergeCell ref="G8:H8"/>
    <mergeCell ref="K8:K9"/>
    <mergeCell ref="I8:I9"/>
    <mergeCell ref="C8:C9"/>
    <mergeCell ref="B8:B9"/>
    <mergeCell ref="A5:M5"/>
    <mergeCell ref="A4:M4"/>
    <mergeCell ref="E7:H7"/>
    <mergeCell ref="B7:D7"/>
    <mergeCell ref="I7:M7"/>
    <mergeCell ref="D8:D9"/>
  </mergeCells>
  <pageMargins left="0.7" right="0.7" top="0.75" bottom="0.75" header="0.3" footer="0.3"/>
  <pageSetup paperSize="9" scale="58" orientation="landscape" horizontalDpi="4294967295" verticalDpi="4294967295" r:id="rId1"/>
  <headerFooter differentOddEven="1" differentFirst="1"/>
  <rowBreaks count="1" manualBreakCount="1">
    <brk id="39" max="12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3F75D6-2E5B-4472-B6BD-4DE6934855E1}">
  <dimension ref="A1:H16"/>
  <sheetViews>
    <sheetView rightToLeft="1" topLeftCell="A6" zoomScaleNormal="100" workbookViewId="0">
      <selection activeCell="G30" sqref="G30"/>
    </sheetView>
  </sheetViews>
  <sheetFormatPr defaultColWidth="13" defaultRowHeight="18.75"/>
  <cols>
    <col min="1" max="1" width="37" style="6" bestFit="1" customWidth="1"/>
    <col min="2" max="2" width="11.25" style="6" bestFit="1" customWidth="1"/>
    <col min="3" max="3" width="8.875" style="6" bestFit="1" customWidth="1"/>
    <col min="4" max="4" width="9.625" style="6" bestFit="1" customWidth="1"/>
    <col min="5" max="5" width="11.25" style="6" bestFit="1" customWidth="1"/>
    <col min="6" max="6" width="8.875" style="6" bestFit="1" customWidth="1"/>
    <col min="7" max="7" width="9.625" style="6" bestFit="1" customWidth="1"/>
    <col min="8" max="8" width="9.5" style="6" bestFit="1" customWidth="1"/>
    <col min="9" max="9" width="13" style="6" customWidth="1"/>
    <col min="10" max="16384" width="13" style="6"/>
  </cols>
  <sheetData>
    <row r="1" spans="1:8" ht="21">
      <c r="A1" s="75" t="s">
        <v>0</v>
      </c>
      <c r="B1" s="75"/>
      <c r="C1" s="75"/>
      <c r="D1" s="75"/>
      <c r="E1" s="75"/>
      <c r="F1" s="75"/>
      <c r="G1" s="75"/>
      <c r="H1" s="75"/>
    </row>
    <row r="2" spans="1:8" ht="21">
      <c r="A2" s="75" t="s">
        <v>2</v>
      </c>
      <c r="B2" s="75"/>
      <c r="C2" s="75"/>
      <c r="D2" s="75"/>
      <c r="E2" s="75"/>
      <c r="F2" s="75"/>
      <c r="G2" s="75"/>
      <c r="H2" s="75"/>
    </row>
    <row r="3" spans="1:8" ht="21">
      <c r="A3" s="75" t="s">
        <v>3</v>
      </c>
      <c r="B3" s="75"/>
      <c r="C3" s="75"/>
      <c r="D3" s="75"/>
      <c r="E3" s="75"/>
      <c r="F3" s="75"/>
      <c r="G3" s="75"/>
      <c r="H3" s="75"/>
    </row>
    <row r="4" spans="1:8" s="11" customFormat="1" ht="16.149999999999999" customHeight="1">
      <c r="A4" s="81" t="s">
        <v>54</v>
      </c>
      <c r="B4" s="81"/>
      <c r="C4" s="81"/>
      <c r="D4" s="81"/>
    </row>
    <row r="5" spans="1:8" ht="21.75" thickBot="1">
      <c r="A5" s="1"/>
      <c r="B5" s="17"/>
      <c r="C5" s="17"/>
      <c r="D5" s="17"/>
    </row>
    <row r="6" spans="1:8" ht="21.75" thickBot="1">
      <c r="A6" s="1"/>
      <c r="B6" s="83" t="s">
        <v>6</v>
      </c>
      <c r="C6" s="83"/>
      <c r="D6" s="83"/>
      <c r="E6" s="83" t="s">
        <v>8</v>
      </c>
      <c r="F6" s="83"/>
      <c r="G6" s="83"/>
      <c r="H6" s="83"/>
    </row>
    <row r="7" spans="1:8" ht="19.5" thickBot="1">
      <c r="A7" s="18" t="s">
        <v>55</v>
      </c>
      <c r="B7" s="18" t="s">
        <v>56</v>
      </c>
      <c r="C7" s="18" t="s">
        <v>57</v>
      </c>
      <c r="D7" s="18" t="s">
        <v>58</v>
      </c>
      <c r="E7" s="18" t="s">
        <v>56</v>
      </c>
      <c r="F7" s="18" t="s">
        <v>57</v>
      </c>
      <c r="G7" s="18" t="s">
        <v>58</v>
      </c>
      <c r="H7" s="18" t="s">
        <v>59</v>
      </c>
    </row>
    <row r="8" spans="1:8" ht="23.1" customHeight="1">
      <c r="A8" s="50" t="s">
        <v>60</v>
      </c>
      <c r="B8" s="50">
        <v>271000000</v>
      </c>
      <c r="C8" s="50">
        <v>3268</v>
      </c>
      <c r="D8" s="50" t="s">
        <v>61</v>
      </c>
      <c r="E8" s="50">
        <v>271000000</v>
      </c>
      <c r="F8" s="50">
        <v>3268</v>
      </c>
      <c r="G8" s="50" t="s">
        <v>61</v>
      </c>
      <c r="H8" s="50">
        <v>0</v>
      </c>
    </row>
    <row r="9" spans="1:8" ht="23.1" customHeight="1">
      <c r="A9" s="50" t="s">
        <v>62</v>
      </c>
      <c r="B9" s="50">
        <v>0</v>
      </c>
      <c r="C9" s="50">
        <v>7618</v>
      </c>
      <c r="D9" s="50" t="s">
        <v>63</v>
      </c>
      <c r="E9" s="50">
        <v>0</v>
      </c>
      <c r="F9" s="50">
        <v>7618</v>
      </c>
      <c r="G9" s="50" t="s">
        <v>63</v>
      </c>
      <c r="H9" s="50">
        <v>0</v>
      </c>
    </row>
    <row r="10" spans="1:8" ht="23.1" customHeight="1">
      <c r="A10" s="50" t="s">
        <v>64</v>
      </c>
      <c r="B10" s="50">
        <v>0</v>
      </c>
      <c r="C10" s="50">
        <v>19084</v>
      </c>
      <c r="D10" s="50" t="s">
        <v>65</v>
      </c>
      <c r="E10" s="50">
        <v>0</v>
      </c>
      <c r="F10" s="50">
        <v>19084</v>
      </c>
      <c r="G10" s="50" t="s">
        <v>65</v>
      </c>
      <c r="H10" s="50">
        <v>0</v>
      </c>
    </row>
    <row r="11" spans="1:8" ht="23.1" customHeight="1">
      <c r="A11" s="50" t="s">
        <v>66</v>
      </c>
      <c r="B11" s="50">
        <v>0</v>
      </c>
      <c r="C11" s="50">
        <v>4447</v>
      </c>
      <c r="D11" s="50" t="s">
        <v>67</v>
      </c>
      <c r="E11" s="50">
        <v>0</v>
      </c>
      <c r="F11" s="50">
        <v>4447</v>
      </c>
      <c r="G11" s="50" t="s">
        <v>67</v>
      </c>
      <c r="H11" s="50">
        <v>0</v>
      </c>
    </row>
    <row r="12" spans="1:8" ht="23.1" customHeight="1">
      <c r="A12" s="50" t="s">
        <v>68</v>
      </c>
      <c r="B12" s="50">
        <v>123</v>
      </c>
      <c r="C12" s="50">
        <v>17550</v>
      </c>
      <c r="D12" s="50" t="s">
        <v>69</v>
      </c>
      <c r="E12" s="50">
        <v>123</v>
      </c>
      <c r="F12" s="50">
        <v>17550</v>
      </c>
      <c r="G12" s="50" t="s">
        <v>69</v>
      </c>
      <c r="H12" s="50">
        <v>0</v>
      </c>
    </row>
    <row r="13" spans="1:8" ht="23.1" customHeight="1">
      <c r="A13" s="50" t="s">
        <v>70</v>
      </c>
      <c r="B13" s="50">
        <v>386</v>
      </c>
      <c r="C13" s="50">
        <v>3584</v>
      </c>
      <c r="D13" s="50" t="s">
        <v>71</v>
      </c>
      <c r="E13" s="50">
        <v>386</v>
      </c>
      <c r="F13" s="50">
        <v>3584</v>
      </c>
      <c r="G13" s="50" t="s">
        <v>71</v>
      </c>
      <c r="H13" s="50">
        <v>0</v>
      </c>
    </row>
    <row r="14" spans="1:8" ht="23.1" customHeight="1" thickBot="1">
      <c r="A14" s="50" t="s">
        <v>52</v>
      </c>
      <c r="B14" s="54">
        <f>SUM(B8:B13)</f>
        <v>271000509</v>
      </c>
      <c r="C14" s="50"/>
      <c r="D14" s="50"/>
      <c r="E14" s="54">
        <f>SUM(E8:E13)</f>
        <v>271000509</v>
      </c>
      <c r="F14" s="50"/>
      <c r="G14" s="50"/>
      <c r="H14" s="50"/>
    </row>
    <row r="15" spans="1:8" ht="23.1" customHeight="1" thickTop="1">
      <c r="A15" s="7" t="s">
        <v>53</v>
      </c>
      <c r="B15" s="16"/>
      <c r="C15" s="15"/>
      <c r="D15" s="19"/>
      <c r="E15" s="16"/>
      <c r="F15" s="15"/>
      <c r="G15" s="19"/>
      <c r="H15" s="15"/>
    </row>
    <row r="16" spans="1:8">
      <c r="A16" s="19"/>
      <c r="B16" s="3"/>
      <c r="C16" s="3"/>
      <c r="D16" s="3"/>
      <c r="E16" s="3"/>
      <c r="F16" s="3"/>
      <c r="G16" s="3"/>
      <c r="H16" s="3"/>
    </row>
  </sheetData>
  <mergeCells count="6">
    <mergeCell ref="A1:H1"/>
    <mergeCell ref="A2:H2"/>
    <mergeCell ref="A3:H3"/>
    <mergeCell ref="B6:D6"/>
    <mergeCell ref="E6:H6"/>
    <mergeCell ref="A4:D4"/>
  </mergeCells>
  <pageMargins left="0.7" right="0.7" top="0.75" bottom="0.75" header="0.3" footer="0.3"/>
  <pageSetup paperSize="9" scale="76" orientation="portrait" r:id="rId1"/>
  <headerFooter differentOddEven="1" differentFirst="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29"/>
  <sheetViews>
    <sheetView rightToLeft="1" view="pageBreakPreview" topLeftCell="D10" zoomScale="84" zoomScaleNormal="100" zoomScaleSheetLayoutView="84" workbookViewId="0">
      <selection activeCell="H39" sqref="H39"/>
    </sheetView>
  </sheetViews>
  <sheetFormatPr defaultColWidth="9" defaultRowHeight="18.75"/>
  <cols>
    <col min="1" max="1" width="35.25" style="6" bestFit="1" customWidth="1"/>
    <col min="2" max="2" width="14" style="6" bestFit="1" customWidth="1"/>
    <col min="3" max="3" width="22" style="6" bestFit="1" customWidth="1"/>
    <col min="4" max="4" width="11.375" style="6" bestFit="1" customWidth="1"/>
    <col min="5" max="5" width="9.625" style="6" bestFit="1" customWidth="1"/>
    <col min="6" max="6" width="9.875" style="6" bestFit="1" customWidth="1"/>
    <col min="7" max="7" width="9.25" style="6" bestFit="1" customWidth="1"/>
    <col min="8" max="8" width="16.125" style="6" bestFit="1" customWidth="1"/>
    <col min="9" max="9" width="16" style="6" bestFit="1" customWidth="1"/>
    <col min="10" max="10" width="9.25" style="6" bestFit="1" customWidth="1"/>
    <col min="11" max="11" width="16.125" style="6" bestFit="1" customWidth="1"/>
    <col min="12" max="12" width="9.25" style="6" bestFit="1" customWidth="1"/>
    <col min="13" max="13" width="16.125" style="6" bestFit="1" customWidth="1"/>
    <col min="14" max="14" width="9.25" style="6" bestFit="1" customWidth="1"/>
    <col min="15" max="15" width="12.375" style="6" bestFit="1" customWidth="1"/>
    <col min="16" max="16" width="17.125" style="6" bestFit="1" customWidth="1"/>
    <col min="17" max="17" width="20.125" style="6" bestFit="1" customWidth="1"/>
    <col min="18" max="18" width="14.125" style="6" bestFit="1" customWidth="1"/>
    <col min="19" max="19" width="9" style="12" customWidth="1"/>
    <col min="20" max="16384" width="9" style="12"/>
  </cols>
  <sheetData>
    <row r="1" spans="1:18" ht="21">
      <c r="A1" s="75" t="s">
        <v>0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</row>
    <row r="2" spans="1:18" ht="21">
      <c r="A2" s="75" t="s">
        <v>2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</row>
    <row r="3" spans="1:18" ht="21">
      <c r="A3" s="75" t="s">
        <v>3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</row>
    <row r="4" spans="1:18">
      <c r="A4" s="81" t="s">
        <v>72</v>
      </c>
      <c r="B4" s="81"/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</row>
    <row r="6" spans="1:18" ht="18" customHeight="1" thickBot="1">
      <c r="A6" s="77" t="s">
        <v>73</v>
      </c>
      <c r="B6" s="77"/>
      <c r="C6" s="77"/>
      <c r="D6" s="77"/>
      <c r="E6" s="77"/>
      <c r="F6" s="77"/>
      <c r="G6" s="77" t="s">
        <v>6</v>
      </c>
      <c r="H6" s="77"/>
      <c r="I6" s="77"/>
      <c r="J6" s="82" t="s">
        <v>7</v>
      </c>
      <c r="K6" s="82"/>
      <c r="L6" s="82"/>
      <c r="M6" s="82"/>
      <c r="N6" s="77" t="s">
        <v>8</v>
      </c>
      <c r="O6" s="77"/>
      <c r="P6" s="77"/>
      <c r="Q6" s="77"/>
      <c r="R6" s="77"/>
    </row>
    <row r="7" spans="1:18" ht="26.25" customHeight="1">
      <c r="A7" s="76" t="s">
        <v>74</v>
      </c>
      <c r="B7" s="84" t="s">
        <v>75</v>
      </c>
      <c r="C7" s="86" t="s">
        <v>76</v>
      </c>
      <c r="D7" s="80" t="s">
        <v>77</v>
      </c>
      <c r="E7" s="78" t="s">
        <v>78</v>
      </c>
      <c r="F7" s="79" t="s">
        <v>79</v>
      </c>
      <c r="G7" s="80" t="s">
        <v>10</v>
      </c>
      <c r="H7" s="80" t="s">
        <v>11</v>
      </c>
      <c r="I7" s="80" t="s">
        <v>12</v>
      </c>
      <c r="J7" s="79" t="s">
        <v>13</v>
      </c>
      <c r="K7" s="79"/>
      <c r="L7" s="79" t="s">
        <v>14</v>
      </c>
      <c r="M7" s="79"/>
      <c r="N7" s="80" t="s">
        <v>10</v>
      </c>
      <c r="O7" s="80" t="s">
        <v>80</v>
      </c>
      <c r="P7" s="80" t="s">
        <v>11</v>
      </c>
      <c r="Q7" s="80" t="s">
        <v>12</v>
      </c>
      <c r="R7" s="80" t="s">
        <v>81</v>
      </c>
    </row>
    <row r="8" spans="1:18" s="6" customFormat="1" ht="40.5" customHeight="1" thickBot="1">
      <c r="A8" s="77"/>
      <c r="B8" s="85"/>
      <c r="C8" s="85"/>
      <c r="D8" s="77"/>
      <c r="E8" s="82"/>
      <c r="F8" s="82"/>
      <c r="G8" s="77"/>
      <c r="H8" s="77"/>
      <c r="I8" s="77"/>
      <c r="J8" s="5" t="s">
        <v>10</v>
      </c>
      <c r="K8" s="5" t="s">
        <v>17</v>
      </c>
      <c r="L8" s="5" t="s">
        <v>10</v>
      </c>
      <c r="M8" s="5" t="s">
        <v>18</v>
      </c>
      <c r="N8" s="77"/>
      <c r="O8" s="77"/>
      <c r="P8" s="77"/>
      <c r="Q8" s="77"/>
      <c r="R8" s="77"/>
    </row>
    <row r="9" spans="1:18" ht="23.1" customHeight="1">
      <c r="A9" s="50" t="s">
        <v>82</v>
      </c>
      <c r="B9" s="50" t="s">
        <v>83</v>
      </c>
      <c r="C9" s="50" t="s">
        <v>83</v>
      </c>
      <c r="D9" s="50" t="s">
        <v>84</v>
      </c>
      <c r="E9" s="50" t="s">
        <v>85</v>
      </c>
      <c r="F9" s="50">
        <v>1000000</v>
      </c>
      <c r="G9" s="50">
        <v>200000</v>
      </c>
      <c r="H9" s="50">
        <v>200031250000</v>
      </c>
      <c r="I9" s="50">
        <v>199963750000</v>
      </c>
      <c r="J9" s="50">
        <v>0</v>
      </c>
      <c r="K9" s="50">
        <v>0</v>
      </c>
      <c r="L9" s="50">
        <v>0</v>
      </c>
      <c r="M9" s="50">
        <v>0</v>
      </c>
      <c r="N9" s="50">
        <v>200000</v>
      </c>
      <c r="O9" s="50">
        <v>1000000</v>
      </c>
      <c r="P9" s="50">
        <v>200031250000</v>
      </c>
      <c r="Q9" s="50">
        <v>199963750000</v>
      </c>
      <c r="R9" s="52">
        <f>(Q9/19316399954138)*100</f>
        <v>1.0352019552026481</v>
      </c>
    </row>
    <row r="10" spans="1:18" ht="23.1" customHeight="1">
      <c r="A10" s="50" t="s">
        <v>86</v>
      </c>
      <c r="B10" s="50" t="s">
        <v>83</v>
      </c>
      <c r="C10" s="50" t="s">
        <v>83</v>
      </c>
      <c r="D10" s="50" t="s">
        <v>87</v>
      </c>
      <c r="E10" s="50" t="s">
        <v>88</v>
      </c>
      <c r="F10" s="50">
        <v>1000000</v>
      </c>
      <c r="G10" s="50">
        <v>550000</v>
      </c>
      <c r="H10" s="50">
        <v>550086487500</v>
      </c>
      <c r="I10" s="50">
        <v>549900312500</v>
      </c>
      <c r="J10" s="50">
        <v>200000</v>
      </c>
      <c r="K10" s="50">
        <v>200031250000</v>
      </c>
      <c r="L10" s="50">
        <v>0</v>
      </c>
      <c r="M10" s="50">
        <v>0</v>
      </c>
      <c r="N10" s="50">
        <v>750000</v>
      </c>
      <c r="O10" s="50">
        <v>1000000</v>
      </c>
      <c r="P10" s="50">
        <v>750117737500</v>
      </c>
      <c r="Q10" s="50">
        <v>749864062500</v>
      </c>
      <c r="R10" s="52">
        <f t="shared" ref="R10:R22" si="0">(Q10/19316399954138)*100</f>
        <v>3.8820073320099304</v>
      </c>
    </row>
    <row r="11" spans="1:18" ht="23.1" customHeight="1">
      <c r="A11" s="50" t="s">
        <v>89</v>
      </c>
      <c r="B11" s="50" t="s">
        <v>83</v>
      </c>
      <c r="C11" s="50" t="s">
        <v>83</v>
      </c>
      <c r="D11" s="50" t="s">
        <v>90</v>
      </c>
      <c r="E11" s="50" t="s">
        <v>91</v>
      </c>
      <c r="F11" s="50">
        <v>1000000</v>
      </c>
      <c r="G11" s="50">
        <v>1850000</v>
      </c>
      <c r="H11" s="50">
        <v>1850137812500</v>
      </c>
      <c r="I11" s="50">
        <v>1849664687500</v>
      </c>
      <c r="J11" s="50">
        <v>959100</v>
      </c>
      <c r="K11" s="50">
        <v>959257001875</v>
      </c>
      <c r="L11" s="50">
        <v>1259100</v>
      </c>
      <c r="M11" s="50">
        <v>1259200223302</v>
      </c>
      <c r="N11" s="50">
        <v>1550000</v>
      </c>
      <c r="O11" s="50">
        <v>1000000</v>
      </c>
      <c r="P11" s="50">
        <v>1550194591073</v>
      </c>
      <c r="Q11" s="50">
        <v>1549719062500</v>
      </c>
      <c r="R11" s="52">
        <f>(Q11/19316399954138)*100</f>
        <v>8.022815152820522</v>
      </c>
    </row>
    <row r="12" spans="1:18" ht="23.1" customHeight="1">
      <c r="A12" s="50" t="s">
        <v>92</v>
      </c>
      <c r="B12" s="50" t="s">
        <v>83</v>
      </c>
      <c r="C12" s="50" t="s">
        <v>83</v>
      </c>
      <c r="D12" s="50" t="s">
        <v>93</v>
      </c>
      <c r="E12" s="50" t="s">
        <v>94</v>
      </c>
      <c r="F12" s="50">
        <v>1000000</v>
      </c>
      <c r="G12" s="50">
        <v>100000</v>
      </c>
      <c r="H12" s="50">
        <v>100015625000</v>
      </c>
      <c r="I12" s="50">
        <v>99981875000</v>
      </c>
      <c r="J12" s="50">
        <v>0</v>
      </c>
      <c r="K12" s="50">
        <v>0</v>
      </c>
      <c r="L12" s="50">
        <v>0</v>
      </c>
      <c r="M12" s="50">
        <v>0</v>
      </c>
      <c r="N12" s="50">
        <v>100000</v>
      </c>
      <c r="O12" s="50">
        <v>1000000</v>
      </c>
      <c r="P12" s="50">
        <v>100015625000</v>
      </c>
      <c r="Q12" s="50">
        <v>99981875000</v>
      </c>
      <c r="R12" s="52">
        <f t="shared" si="0"/>
        <v>0.51760097760132406</v>
      </c>
    </row>
    <row r="13" spans="1:18" ht="23.1" customHeight="1">
      <c r="A13" s="50" t="s">
        <v>95</v>
      </c>
      <c r="B13" s="50" t="s">
        <v>83</v>
      </c>
      <c r="C13" s="50" t="s">
        <v>83</v>
      </c>
      <c r="D13" s="50" t="s">
        <v>96</v>
      </c>
      <c r="E13" s="50" t="s">
        <v>97</v>
      </c>
      <c r="F13" s="50">
        <v>1000000</v>
      </c>
      <c r="G13" s="50">
        <v>454000</v>
      </c>
      <c r="H13" s="50">
        <v>454015390743</v>
      </c>
      <c r="I13" s="50">
        <v>453917712500</v>
      </c>
      <c r="J13" s="50">
        <v>1029000</v>
      </c>
      <c r="K13" s="50">
        <v>1029164006250</v>
      </c>
      <c r="L13" s="50">
        <v>300000</v>
      </c>
      <c r="M13" s="50">
        <v>300032690069</v>
      </c>
      <c r="N13" s="50">
        <v>1183000</v>
      </c>
      <c r="O13" s="50">
        <v>1000000</v>
      </c>
      <c r="P13" s="50">
        <v>1183146706924</v>
      </c>
      <c r="Q13" s="50">
        <v>1182785581250</v>
      </c>
      <c r="R13" s="52">
        <f t="shared" si="0"/>
        <v>6.123219565023664</v>
      </c>
    </row>
    <row r="14" spans="1:18" ht="23.1" customHeight="1">
      <c r="A14" s="50" t="s">
        <v>98</v>
      </c>
      <c r="B14" s="50" t="s">
        <v>83</v>
      </c>
      <c r="C14" s="50" t="s">
        <v>83</v>
      </c>
      <c r="D14" s="50" t="s">
        <v>99</v>
      </c>
      <c r="E14" s="50" t="s">
        <v>100</v>
      </c>
      <c r="F14" s="50">
        <v>1000000</v>
      </c>
      <c r="G14" s="50">
        <v>239000</v>
      </c>
      <c r="H14" s="50">
        <v>239039007922</v>
      </c>
      <c r="I14" s="50">
        <v>238956681250</v>
      </c>
      <c r="J14" s="50">
        <v>500000</v>
      </c>
      <c r="K14" s="50">
        <v>481163533935</v>
      </c>
      <c r="L14" s="50">
        <v>0</v>
      </c>
      <c r="M14" s="50">
        <v>0</v>
      </c>
      <c r="N14" s="50">
        <v>739000</v>
      </c>
      <c r="O14" s="50">
        <v>1000000</v>
      </c>
      <c r="P14" s="50">
        <v>720202541857</v>
      </c>
      <c r="Q14" s="50">
        <v>738866056250</v>
      </c>
      <c r="R14" s="52">
        <f t="shared" si="0"/>
        <v>3.8250712244737848</v>
      </c>
    </row>
    <row r="15" spans="1:18" ht="23.1" customHeight="1">
      <c r="A15" s="50" t="s">
        <v>101</v>
      </c>
      <c r="B15" s="50" t="s">
        <v>83</v>
      </c>
      <c r="C15" s="50" t="s">
        <v>83</v>
      </c>
      <c r="D15" s="50" t="s">
        <v>102</v>
      </c>
      <c r="E15" s="50" t="s">
        <v>103</v>
      </c>
      <c r="F15" s="50">
        <v>1000000</v>
      </c>
      <c r="G15" s="50">
        <v>215000</v>
      </c>
      <c r="H15" s="50">
        <v>215006615385</v>
      </c>
      <c r="I15" s="50">
        <v>214961031250</v>
      </c>
      <c r="J15" s="50">
        <v>0</v>
      </c>
      <c r="K15" s="50">
        <v>0</v>
      </c>
      <c r="L15" s="50">
        <v>0</v>
      </c>
      <c r="M15" s="50">
        <v>0</v>
      </c>
      <c r="N15" s="50">
        <v>215000</v>
      </c>
      <c r="O15" s="50">
        <v>1000000</v>
      </c>
      <c r="P15" s="50">
        <v>215006615385</v>
      </c>
      <c r="Q15" s="50">
        <v>214961031250</v>
      </c>
      <c r="R15" s="52">
        <f t="shared" si="0"/>
        <v>1.1128421018428467</v>
      </c>
    </row>
    <row r="16" spans="1:18" ht="23.1" customHeight="1">
      <c r="A16" s="50" t="s">
        <v>104</v>
      </c>
      <c r="B16" s="50" t="s">
        <v>83</v>
      </c>
      <c r="C16" s="50" t="s">
        <v>83</v>
      </c>
      <c r="D16" s="50" t="s">
        <v>105</v>
      </c>
      <c r="E16" s="50" t="s">
        <v>106</v>
      </c>
      <c r="F16" s="50">
        <v>1000000</v>
      </c>
      <c r="G16" s="50">
        <v>379000</v>
      </c>
      <c r="H16" s="50">
        <v>379053897941</v>
      </c>
      <c r="I16" s="50">
        <v>378931306250</v>
      </c>
      <c r="J16" s="50">
        <v>0</v>
      </c>
      <c r="K16" s="50">
        <v>0</v>
      </c>
      <c r="L16" s="50">
        <v>379000</v>
      </c>
      <c r="M16" s="50">
        <v>379053897941</v>
      </c>
      <c r="N16" s="50">
        <v>0</v>
      </c>
      <c r="O16" s="50">
        <v>0</v>
      </c>
      <c r="P16" s="50">
        <v>0</v>
      </c>
      <c r="Q16" s="50">
        <v>0</v>
      </c>
      <c r="R16" s="52">
        <f t="shared" si="0"/>
        <v>0</v>
      </c>
    </row>
    <row r="17" spans="1:18" ht="23.1" customHeight="1">
      <c r="A17" s="50" t="s">
        <v>107</v>
      </c>
      <c r="B17" s="50" t="s">
        <v>83</v>
      </c>
      <c r="C17" s="50" t="s">
        <v>83</v>
      </c>
      <c r="D17" s="50" t="s">
        <v>105</v>
      </c>
      <c r="E17" s="50" t="s">
        <v>106</v>
      </c>
      <c r="F17" s="50">
        <v>1000000</v>
      </c>
      <c r="G17" s="50">
        <v>2200000</v>
      </c>
      <c r="H17" s="50">
        <v>2196393135686</v>
      </c>
      <c r="I17" s="50">
        <v>2199601250000</v>
      </c>
      <c r="J17" s="50">
        <v>2000000</v>
      </c>
      <c r="K17" s="50">
        <v>2001840000000</v>
      </c>
      <c r="L17" s="50">
        <v>0</v>
      </c>
      <c r="M17" s="50">
        <v>0</v>
      </c>
      <c r="N17" s="50">
        <v>4200000</v>
      </c>
      <c r="O17" s="50">
        <v>1000000</v>
      </c>
      <c r="P17" s="50">
        <v>4198233135686</v>
      </c>
      <c r="Q17" s="50">
        <v>4199238750000</v>
      </c>
      <c r="R17" s="52">
        <f t="shared" si="0"/>
        <v>21.739241059255608</v>
      </c>
    </row>
    <row r="18" spans="1:18" ht="23.1" customHeight="1">
      <c r="A18" s="50" t="s">
        <v>108</v>
      </c>
      <c r="B18" s="50" t="s">
        <v>83</v>
      </c>
      <c r="C18" s="50" t="s">
        <v>83</v>
      </c>
      <c r="D18" s="50" t="s">
        <v>109</v>
      </c>
      <c r="E18" s="50" t="s">
        <v>110</v>
      </c>
      <c r="F18" s="50">
        <v>1000000</v>
      </c>
      <c r="G18" s="50">
        <v>500000</v>
      </c>
      <c r="H18" s="50">
        <v>500000000000</v>
      </c>
      <c r="I18" s="50">
        <v>499909375000</v>
      </c>
      <c r="J18" s="50">
        <v>0</v>
      </c>
      <c r="K18" s="50">
        <v>0</v>
      </c>
      <c r="L18" s="50">
        <v>0</v>
      </c>
      <c r="M18" s="50">
        <v>0</v>
      </c>
      <c r="N18" s="50">
        <v>500000</v>
      </c>
      <c r="O18" s="50">
        <v>1000000</v>
      </c>
      <c r="P18" s="50">
        <v>500000000000</v>
      </c>
      <c r="Q18" s="50">
        <v>499909375000</v>
      </c>
      <c r="R18" s="52">
        <f t="shared" si="0"/>
        <v>2.5880048880066204</v>
      </c>
    </row>
    <row r="19" spans="1:18" ht="23.1" customHeight="1">
      <c r="A19" s="50" t="s">
        <v>111</v>
      </c>
      <c r="B19" s="50" t="s">
        <v>83</v>
      </c>
      <c r="C19" s="50" t="s">
        <v>83</v>
      </c>
      <c r="D19" s="50" t="s">
        <v>112</v>
      </c>
      <c r="E19" s="50" t="s">
        <v>113</v>
      </c>
      <c r="F19" s="50">
        <v>1000000</v>
      </c>
      <c r="G19" s="50">
        <v>350000</v>
      </c>
      <c r="H19" s="50">
        <v>350010370370</v>
      </c>
      <c r="I19" s="50">
        <v>349936562500</v>
      </c>
      <c r="J19" s="50">
        <v>0</v>
      </c>
      <c r="K19" s="50">
        <v>0</v>
      </c>
      <c r="L19" s="50">
        <v>0</v>
      </c>
      <c r="M19" s="50">
        <v>0</v>
      </c>
      <c r="N19" s="50">
        <v>350000</v>
      </c>
      <c r="O19" s="50">
        <v>1000000</v>
      </c>
      <c r="P19" s="50">
        <v>350010370370</v>
      </c>
      <c r="Q19" s="50">
        <v>349936562500</v>
      </c>
      <c r="R19" s="52">
        <f t="shared" si="0"/>
        <v>1.8116034216046344</v>
      </c>
    </row>
    <row r="20" spans="1:18" ht="23.1" customHeight="1">
      <c r="A20" s="50" t="s">
        <v>114</v>
      </c>
      <c r="B20" s="50" t="s">
        <v>83</v>
      </c>
      <c r="C20" s="50" t="s">
        <v>83</v>
      </c>
      <c r="D20" s="50" t="s">
        <v>115</v>
      </c>
      <c r="E20" s="50" t="s">
        <v>116</v>
      </c>
      <c r="F20" s="50">
        <v>1000000</v>
      </c>
      <c r="G20" s="50">
        <v>111000</v>
      </c>
      <c r="H20" s="50">
        <v>111004984233</v>
      </c>
      <c r="I20" s="50">
        <v>110979881250</v>
      </c>
      <c r="J20" s="50">
        <v>0</v>
      </c>
      <c r="K20" s="50">
        <v>0</v>
      </c>
      <c r="L20" s="50">
        <v>0</v>
      </c>
      <c r="M20" s="50">
        <v>0</v>
      </c>
      <c r="N20" s="50">
        <v>111000</v>
      </c>
      <c r="O20" s="50">
        <v>1000000</v>
      </c>
      <c r="P20" s="50">
        <v>111004984233</v>
      </c>
      <c r="Q20" s="50">
        <v>110979881250</v>
      </c>
      <c r="R20" s="52">
        <f t="shared" si="0"/>
        <v>0.57453708513746971</v>
      </c>
    </row>
    <row r="21" spans="1:18" ht="23.1" customHeight="1">
      <c r="A21" s="50" t="s">
        <v>117</v>
      </c>
      <c r="B21" s="50" t="s">
        <v>118</v>
      </c>
      <c r="C21" s="50" t="s">
        <v>83</v>
      </c>
      <c r="D21" s="50" t="s">
        <v>119</v>
      </c>
      <c r="E21" s="50" t="s">
        <v>120</v>
      </c>
      <c r="F21" s="50">
        <v>1000000</v>
      </c>
      <c r="G21" s="50">
        <v>1000000</v>
      </c>
      <c r="H21" s="50">
        <v>1000000000000</v>
      </c>
      <c r="I21" s="50">
        <v>999818750000</v>
      </c>
      <c r="J21" s="50">
        <v>0</v>
      </c>
      <c r="K21" s="50">
        <v>0</v>
      </c>
      <c r="L21" s="50">
        <v>0</v>
      </c>
      <c r="M21" s="50">
        <v>0</v>
      </c>
      <c r="N21" s="50">
        <v>1000000</v>
      </c>
      <c r="O21" s="50">
        <v>1000000</v>
      </c>
      <c r="P21" s="50">
        <v>1000000000000</v>
      </c>
      <c r="Q21" s="50">
        <v>999818750000</v>
      </c>
      <c r="R21" s="52">
        <f t="shared" si="0"/>
        <v>5.1760097760132409</v>
      </c>
    </row>
    <row r="22" spans="1:18" ht="23.1" customHeight="1">
      <c r="A22" s="50" t="s">
        <v>460</v>
      </c>
      <c r="B22" s="50" t="s">
        <v>461</v>
      </c>
      <c r="C22" s="50" t="s">
        <v>461</v>
      </c>
      <c r="D22" s="50" t="s">
        <v>461</v>
      </c>
      <c r="E22" s="50" t="s">
        <v>461</v>
      </c>
      <c r="F22" s="50" t="s">
        <v>461</v>
      </c>
      <c r="G22" s="50">
        <v>32078</v>
      </c>
      <c r="H22" s="50">
        <v>183838842084</v>
      </c>
      <c r="I22" s="50">
        <v>292719422259</v>
      </c>
      <c r="J22" s="50">
        <v>0</v>
      </c>
      <c r="K22" s="50">
        <v>0</v>
      </c>
      <c r="L22" s="50">
        <v>0</v>
      </c>
      <c r="M22" s="50">
        <v>0</v>
      </c>
      <c r="N22" s="50">
        <v>32078</v>
      </c>
      <c r="O22" s="50"/>
      <c r="P22" s="50">
        <v>183838842084</v>
      </c>
      <c r="Q22" s="50">
        <v>323796508060</v>
      </c>
      <c r="R22" s="52">
        <f t="shared" si="0"/>
        <v>1.6762777164936244</v>
      </c>
    </row>
    <row r="23" spans="1:18" ht="23.1" customHeight="1" thickBot="1">
      <c r="A23" s="50" t="s">
        <v>52</v>
      </c>
      <c r="B23" s="50"/>
      <c r="C23" s="50"/>
      <c r="D23" s="50"/>
      <c r="E23" s="50"/>
      <c r="F23" s="50"/>
      <c r="G23" s="50"/>
      <c r="H23" s="54">
        <f>SUM(H9:H22)</f>
        <v>8328633419364</v>
      </c>
      <c r="I23" s="54">
        <f>SUM(I9:I22)</f>
        <v>8439242597259</v>
      </c>
      <c r="J23" s="50"/>
      <c r="K23" s="54">
        <f>SUM(K9:K22)</f>
        <v>4671455792060</v>
      </c>
      <c r="L23" s="50"/>
      <c r="M23" s="54">
        <f>SUM(M9:M22)</f>
        <v>1938286811312</v>
      </c>
      <c r="N23" s="50"/>
      <c r="O23" s="50"/>
      <c r="P23" s="54">
        <f>SUM(P9:P22)</f>
        <v>11061802400112</v>
      </c>
      <c r="Q23" s="54">
        <f>SUM(Q9:Q22)</f>
        <v>11219821245560</v>
      </c>
      <c r="R23" s="55">
        <f>SUM(R9:R22)</f>
        <v>58.084432255485922</v>
      </c>
    </row>
    <row r="24" spans="1:18" ht="23.1" customHeight="1" thickTop="1">
      <c r="A24" s="13" t="s">
        <v>53</v>
      </c>
      <c r="B24" s="14"/>
      <c r="C24" s="14"/>
      <c r="D24" s="3"/>
      <c r="E24" s="3"/>
      <c r="F24" s="15"/>
      <c r="G24" s="16"/>
      <c r="H24" s="15"/>
      <c r="I24" s="15"/>
      <c r="J24" s="16"/>
      <c r="K24" s="15"/>
      <c r="L24" s="16"/>
      <c r="M24" s="15"/>
      <c r="N24" s="16"/>
      <c r="O24" s="15"/>
      <c r="P24" s="15"/>
      <c r="Q24" s="15"/>
      <c r="R24" s="15"/>
    </row>
    <row r="25" spans="1:18">
      <c r="H25" s="60"/>
      <c r="Q25" s="74"/>
    </row>
    <row r="26" spans="1:18">
      <c r="H26" s="60"/>
      <c r="Q26" s="50"/>
    </row>
    <row r="29" spans="1:18">
      <c r="Q29" s="50"/>
    </row>
  </sheetData>
  <mergeCells count="24">
    <mergeCell ref="Q7:Q8"/>
    <mergeCell ref="R7:R8"/>
    <mergeCell ref="N7:N8"/>
    <mergeCell ref="P7:P8"/>
    <mergeCell ref="O7:O8"/>
    <mergeCell ref="J7:K7"/>
    <mergeCell ref="L7:M7"/>
    <mergeCell ref="G6:I6"/>
    <mergeCell ref="A6:F6"/>
    <mergeCell ref="I7:I8"/>
    <mergeCell ref="B7:B8"/>
    <mergeCell ref="C7:C8"/>
    <mergeCell ref="F7:F8"/>
    <mergeCell ref="E7:E8"/>
    <mergeCell ref="D7:D8"/>
    <mergeCell ref="A7:A8"/>
    <mergeCell ref="G7:G8"/>
    <mergeCell ref="H7:H8"/>
    <mergeCell ref="A1:R1"/>
    <mergeCell ref="A2:R2"/>
    <mergeCell ref="A3:R3"/>
    <mergeCell ref="A4:R4"/>
    <mergeCell ref="J6:M6"/>
    <mergeCell ref="N6:R6"/>
  </mergeCells>
  <pageMargins left="0.7" right="0.7" top="0.75" bottom="0.75" header="0.3" footer="0.3"/>
  <pageSetup paperSize="9" scale="44" orientation="landscape" horizontalDpi="4294967295" verticalDpi="4294967295" r:id="rId1"/>
  <headerFooter differentOddEven="1" differentFirst="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8C5761-D497-4617-B199-0147A8047883}">
  <dimension ref="A1:F23"/>
  <sheetViews>
    <sheetView rightToLeft="1" view="pageBreakPreview" zoomScale="60" zoomScaleNormal="100" workbookViewId="0">
      <selection activeCell="D28" sqref="D28"/>
    </sheetView>
  </sheetViews>
  <sheetFormatPr defaultRowHeight="18.75"/>
  <cols>
    <col min="1" max="1" width="28.25" style="10" bestFit="1" customWidth="1"/>
    <col min="2" max="2" width="11.125" style="10" bestFit="1" customWidth="1"/>
    <col min="3" max="4" width="12.75" style="10" bestFit="1" customWidth="1"/>
    <col min="5" max="5" width="8.75" style="10" bestFit="1" customWidth="1"/>
    <col min="6" max="6" width="22" style="10" bestFit="1" customWidth="1"/>
    <col min="7" max="16384" width="9" style="2"/>
  </cols>
  <sheetData>
    <row r="1" spans="1:6" ht="21">
      <c r="A1" s="75" t="s">
        <v>0</v>
      </c>
      <c r="B1" s="75"/>
      <c r="C1" s="75"/>
      <c r="D1" s="75"/>
      <c r="E1" s="75"/>
      <c r="F1" s="75"/>
    </row>
    <row r="2" spans="1:6" ht="21">
      <c r="A2" s="75" t="s">
        <v>2</v>
      </c>
      <c r="B2" s="75"/>
      <c r="C2" s="75"/>
      <c r="D2" s="75"/>
      <c r="E2" s="75"/>
      <c r="F2" s="75"/>
    </row>
    <row r="3" spans="1:6" ht="21">
      <c r="A3" s="75" t="s">
        <v>3</v>
      </c>
      <c r="B3" s="75"/>
      <c r="C3" s="75"/>
      <c r="D3" s="75"/>
      <c r="E3" s="75"/>
      <c r="F3" s="75"/>
    </row>
    <row r="4" spans="1:6" ht="21">
      <c r="A4" s="87" t="s">
        <v>124</v>
      </c>
      <c r="B4" s="87"/>
      <c r="C4" s="87"/>
      <c r="D4" s="87"/>
      <c r="E4" s="87"/>
      <c r="F4" s="87"/>
    </row>
    <row r="5" spans="1:6" ht="21">
      <c r="A5" s="87" t="s">
        <v>125</v>
      </c>
      <c r="B5" s="87"/>
      <c r="C5" s="87"/>
      <c r="D5" s="87"/>
      <c r="E5" s="87"/>
      <c r="F5" s="87"/>
    </row>
    <row r="6" spans="1:6" ht="21.75" thickBot="1">
      <c r="B6" s="91" t="s">
        <v>126</v>
      </c>
      <c r="C6" s="91"/>
      <c r="D6" s="91"/>
      <c r="E6" s="91"/>
      <c r="F6" s="91"/>
    </row>
    <row r="7" spans="1:6" ht="14.45" customHeight="1">
      <c r="A7" s="76" t="s">
        <v>127</v>
      </c>
      <c r="B7" s="79" t="s">
        <v>10</v>
      </c>
      <c r="C7" s="88" t="s">
        <v>128</v>
      </c>
      <c r="D7" s="88" t="s">
        <v>129</v>
      </c>
      <c r="E7" s="88" t="s">
        <v>130</v>
      </c>
      <c r="F7" s="90" t="s">
        <v>131</v>
      </c>
    </row>
    <row r="8" spans="1:6" ht="27" customHeight="1" thickBot="1">
      <c r="A8" s="77"/>
      <c r="B8" s="82"/>
      <c r="C8" s="89"/>
      <c r="D8" s="89"/>
      <c r="E8" s="89"/>
      <c r="F8" s="89"/>
    </row>
    <row r="9" spans="1:6" ht="23.1" customHeight="1">
      <c r="A9" s="50" t="s">
        <v>132</v>
      </c>
      <c r="B9" s="50">
        <v>215000</v>
      </c>
      <c r="C9" s="50">
        <v>1000000</v>
      </c>
      <c r="D9" s="50">
        <v>1000000</v>
      </c>
      <c r="E9" s="50">
        <v>0</v>
      </c>
      <c r="F9" s="50">
        <v>214961031250</v>
      </c>
    </row>
    <row r="10" spans="1:6" ht="23.1" customHeight="1">
      <c r="A10" s="50" t="s">
        <v>133</v>
      </c>
      <c r="B10" s="50">
        <v>750000</v>
      </c>
      <c r="C10" s="50">
        <v>1000000</v>
      </c>
      <c r="D10" s="50">
        <v>1000000</v>
      </c>
      <c r="E10" s="50">
        <v>0</v>
      </c>
      <c r="F10" s="50">
        <v>749864062500</v>
      </c>
    </row>
    <row r="11" spans="1:6" ht="23.1" customHeight="1">
      <c r="A11" s="50" t="s">
        <v>134</v>
      </c>
      <c r="B11" s="50">
        <v>1550000</v>
      </c>
      <c r="C11" s="50">
        <v>1000000</v>
      </c>
      <c r="D11" s="50">
        <v>1000000</v>
      </c>
      <c r="E11" s="50">
        <v>0</v>
      </c>
      <c r="F11" s="50">
        <v>1549719062500</v>
      </c>
    </row>
    <row r="12" spans="1:6" ht="23.1" customHeight="1">
      <c r="A12" s="50" t="s">
        <v>135</v>
      </c>
      <c r="B12" s="50">
        <v>1183000</v>
      </c>
      <c r="C12" s="50">
        <v>1000000</v>
      </c>
      <c r="D12" s="50">
        <v>1000000</v>
      </c>
      <c r="E12" s="50">
        <v>0</v>
      </c>
      <c r="F12" s="50">
        <v>1182785581250</v>
      </c>
    </row>
    <row r="13" spans="1:6" ht="23.1" customHeight="1">
      <c r="A13" s="50" t="s">
        <v>136</v>
      </c>
      <c r="B13" s="50">
        <v>350000</v>
      </c>
      <c r="C13" s="50">
        <v>1000000</v>
      </c>
      <c r="D13" s="50">
        <v>1000000</v>
      </c>
      <c r="E13" s="50">
        <v>0</v>
      </c>
      <c r="F13" s="50">
        <v>349936562500</v>
      </c>
    </row>
    <row r="14" spans="1:6" ht="23.1" customHeight="1">
      <c r="A14" s="50" t="s">
        <v>137</v>
      </c>
      <c r="B14" s="50">
        <v>111000</v>
      </c>
      <c r="C14" s="50">
        <v>1000000</v>
      </c>
      <c r="D14" s="50">
        <v>1000000</v>
      </c>
      <c r="E14" s="50">
        <v>0</v>
      </c>
      <c r="F14" s="50">
        <v>110979881250</v>
      </c>
    </row>
    <row r="15" spans="1:6" ht="23.1" customHeight="1">
      <c r="A15" s="50" t="s">
        <v>138</v>
      </c>
      <c r="B15" s="50">
        <v>100000</v>
      </c>
      <c r="C15" s="50">
        <v>1000000</v>
      </c>
      <c r="D15" s="50">
        <v>1000000</v>
      </c>
      <c r="E15" s="50">
        <v>0</v>
      </c>
      <c r="F15" s="50">
        <v>99981875000</v>
      </c>
    </row>
    <row r="16" spans="1:6" ht="23.1" customHeight="1">
      <c r="A16" s="50" t="s">
        <v>139</v>
      </c>
      <c r="B16" s="50">
        <v>200000</v>
      </c>
      <c r="C16" s="50">
        <v>1000000</v>
      </c>
      <c r="D16" s="50">
        <v>1000000</v>
      </c>
      <c r="E16" s="50">
        <v>0</v>
      </c>
      <c r="F16" s="50">
        <v>199963750000</v>
      </c>
    </row>
    <row r="17" spans="1:6" ht="23.1" customHeight="1">
      <c r="A17" s="50" t="s">
        <v>140</v>
      </c>
      <c r="B17" s="50">
        <v>739000</v>
      </c>
      <c r="C17" s="50">
        <v>1000000</v>
      </c>
      <c r="D17" s="50">
        <v>1000000</v>
      </c>
      <c r="E17" s="50">
        <v>0</v>
      </c>
      <c r="F17" s="50">
        <v>738866056250</v>
      </c>
    </row>
    <row r="18" spans="1:6" ht="23.1" customHeight="1">
      <c r="A18" s="50" t="s">
        <v>141</v>
      </c>
      <c r="B18" s="50">
        <v>1000000</v>
      </c>
      <c r="C18" s="50">
        <v>1000000</v>
      </c>
      <c r="D18" s="50">
        <v>1000000</v>
      </c>
      <c r="E18" s="50">
        <v>0</v>
      </c>
      <c r="F18" s="50">
        <v>999818750000</v>
      </c>
    </row>
    <row r="19" spans="1:6" ht="23.1" customHeight="1">
      <c r="A19" s="50" t="s">
        <v>142</v>
      </c>
      <c r="B19" s="50">
        <v>4200000</v>
      </c>
      <c r="C19" s="50">
        <v>1000000</v>
      </c>
      <c r="D19" s="50">
        <v>1000000</v>
      </c>
      <c r="E19" s="50">
        <v>0</v>
      </c>
      <c r="F19" s="50">
        <v>4199238750000</v>
      </c>
    </row>
    <row r="20" spans="1:6" ht="23.1" customHeight="1">
      <c r="A20" s="50" t="s">
        <v>143</v>
      </c>
      <c r="B20" s="50">
        <v>500000</v>
      </c>
      <c r="C20" s="50">
        <v>1000000</v>
      </c>
      <c r="D20" s="50">
        <v>1000000</v>
      </c>
      <c r="E20" s="50">
        <v>0</v>
      </c>
      <c r="F20" s="50">
        <v>499909375000</v>
      </c>
    </row>
    <row r="21" spans="1:6" ht="23.1" customHeight="1" thickBot="1">
      <c r="A21" s="50" t="s">
        <v>52</v>
      </c>
      <c r="B21" s="54">
        <v>10898000</v>
      </c>
      <c r="C21" s="50"/>
      <c r="D21" s="50"/>
      <c r="E21" s="50"/>
      <c r="F21" s="54">
        <v>10896024737500</v>
      </c>
    </row>
    <row r="22" spans="1:6" ht="23.1" customHeight="1" thickTop="1">
      <c r="A22" s="14" t="s">
        <v>53</v>
      </c>
      <c r="B22" s="8"/>
      <c r="C22" s="20"/>
      <c r="D22" s="20"/>
      <c r="E22" s="21"/>
      <c r="F22" s="20"/>
    </row>
    <row r="23" spans="1:6">
      <c r="C23" s="19"/>
      <c r="E23" s="22"/>
      <c r="F23" s="23"/>
    </row>
  </sheetData>
  <mergeCells count="12">
    <mergeCell ref="E7:E8"/>
    <mergeCell ref="F7:F8"/>
    <mergeCell ref="B6:F6"/>
    <mergeCell ref="A7:A8"/>
    <mergeCell ref="B7:B8"/>
    <mergeCell ref="C7:C8"/>
    <mergeCell ref="D7:D8"/>
    <mergeCell ref="A1:F1"/>
    <mergeCell ref="A2:F2"/>
    <mergeCell ref="A3:F3"/>
    <mergeCell ref="A4:F4"/>
    <mergeCell ref="A5:F5"/>
  </mergeCells>
  <pageMargins left="0.7" right="0.7" top="0.75" bottom="0.75" header="0.3" footer="0.3"/>
  <pageSetup paperSize="9" scale="84" orientation="portrait" r:id="rId1"/>
  <headerFooter differentOddEven="1" differentFirst="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31"/>
  <sheetViews>
    <sheetView rightToLeft="1" view="pageBreakPreview" topLeftCell="A19" zoomScale="71" zoomScaleNormal="100" zoomScaleSheetLayoutView="71" workbookViewId="0">
      <selection activeCell="H27" sqref="H27:H35"/>
    </sheetView>
  </sheetViews>
  <sheetFormatPr defaultColWidth="9" defaultRowHeight="18.75"/>
  <cols>
    <col min="1" max="1" width="35.25" style="6" bestFit="1" customWidth="1"/>
    <col min="2" max="2" width="19" style="6" bestFit="1" customWidth="1"/>
    <col min="3" max="3" width="13.375" style="6" bestFit="1" customWidth="1"/>
    <col min="4" max="4" width="14.375" style="6" bestFit="1" customWidth="1"/>
    <col min="5" max="5" width="18" style="6" bestFit="1" customWidth="1"/>
    <col min="6" max="6" width="17.875" style="6" bestFit="1" customWidth="1"/>
    <col min="7" max="7" width="18" style="6" bestFit="1" customWidth="1"/>
    <col min="8" max="8" width="16.5" style="6" bestFit="1" customWidth="1"/>
    <col min="9" max="9" width="8.625" style="6" bestFit="1" customWidth="1"/>
    <col min="10" max="10" width="9" style="12" customWidth="1"/>
    <col min="11" max="16384" width="9" style="12"/>
  </cols>
  <sheetData>
    <row r="1" spans="1:9" ht="21">
      <c r="A1" s="75" t="s">
        <v>0</v>
      </c>
      <c r="B1" s="75"/>
      <c r="C1" s="75"/>
      <c r="D1" s="75"/>
      <c r="E1" s="75"/>
      <c r="F1" s="75"/>
      <c r="G1" s="75"/>
      <c r="H1" s="75"/>
    </row>
    <row r="2" spans="1:9" ht="21">
      <c r="A2" s="75" t="s">
        <v>2</v>
      </c>
      <c r="B2" s="75"/>
      <c r="C2" s="75"/>
      <c r="D2" s="75"/>
      <c r="E2" s="75"/>
      <c r="F2" s="75"/>
      <c r="G2" s="75"/>
      <c r="H2" s="75"/>
    </row>
    <row r="3" spans="1:9" ht="21">
      <c r="A3" s="75" t="s">
        <v>3</v>
      </c>
      <c r="B3" s="75"/>
      <c r="C3" s="75"/>
      <c r="D3" s="75"/>
      <c r="E3" s="75"/>
      <c r="F3" s="75"/>
      <c r="G3" s="75"/>
      <c r="H3" s="75"/>
    </row>
    <row r="4" spans="1:9">
      <c r="A4" s="93" t="s">
        <v>146</v>
      </c>
      <c r="B4" s="93"/>
      <c r="C4" s="93"/>
      <c r="D4" s="93"/>
      <c r="E4" s="93"/>
      <c r="F4" s="93"/>
      <c r="G4" s="93"/>
      <c r="H4" s="93"/>
    </row>
    <row r="5" spans="1:9" ht="19.5" thickBot="1">
      <c r="B5" s="5"/>
      <c r="C5" s="5"/>
      <c r="D5" s="5"/>
      <c r="E5" s="5"/>
      <c r="F5" s="5"/>
      <c r="G5" s="5"/>
    </row>
    <row r="6" spans="1:9" ht="18.75" customHeight="1" thickBot="1">
      <c r="A6" s="3"/>
      <c r="B6" s="77" t="s">
        <v>147</v>
      </c>
      <c r="C6" s="77"/>
      <c r="D6" s="77"/>
      <c r="E6" s="4" t="s">
        <v>6</v>
      </c>
      <c r="F6" s="82" t="s">
        <v>7</v>
      </c>
      <c r="G6" s="82"/>
      <c r="H6" s="94" t="s">
        <v>8</v>
      </c>
      <c r="I6" s="95"/>
    </row>
    <row r="7" spans="1:9" ht="31.9" customHeight="1">
      <c r="A7" s="24" t="s">
        <v>148</v>
      </c>
      <c r="B7" s="25" t="s">
        <v>149</v>
      </c>
      <c r="C7" s="25" t="s">
        <v>150</v>
      </c>
      <c r="D7" s="25" t="s">
        <v>144</v>
      </c>
      <c r="E7" s="26" t="s">
        <v>151</v>
      </c>
      <c r="F7" s="25" t="s">
        <v>152</v>
      </c>
      <c r="G7" s="25" t="s">
        <v>153</v>
      </c>
      <c r="H7" s="24" t="s">
        <v>151</v>
      </c>
      <c r="I7" s="24" t="s">
        <v>145</v>
      </c>
    </row>
    <row r="8" spans="1:9" ht="23.1" customHeight="1">
      <c r="A8" s="50" t="s">
        <v>159</v>
      </c>
      <c r="B8" s="50" t="s">
        <v>160</v>
      </c>
      <c r="C8" s="50" t="s">
        <v>156</v>
      </c>
      <c r="D8" s="50">
        <v>23</v>
      </c>
      <c r="E8" s="50">
        <v>50000000000</v>
      </c>
      <c r="F8" s="50">
        <v>0</v>
      </c>
      <c r="G8" s="50">
        <v>0</v>
      </c>
      <c r="H8" s="50">
        <f>E8+F8-G8</f>
        <v>50000000000</v>
      </c>
      <c r="I8" s="52">
        <f>(H8/19316399954138)*100</f>
        <v>0.25884740489279884</v>
      </c>
    </row>
    <row r="9" spans="1:9" ht="23.1" customHeight="1">
      <c r="A9" s="50" t="s">
        <v>173</v>
      </c>
      <c r="B9" s="50" t="s">
        <v>174</v>
      </c>
      <c r="C9" s="50" t="s">
        <v>156</v>
      </c>
      <c r="D9" s="50">
        <v>23</v>
      </c>
      <c r="E9" s="50">
        <v>300000000000</v>
      </c>
      <c r="F9" s="50">
        <v>0</v>
      </c>
      <c r="G9" s="50">
        <v>300000000000</v>
      </c>
      <c r="H9" s="50">
        <f t="shared" ref="H9:H25" si="0">E9+F9-G9</f>
        <v>0</v>
      </c>
      <c r="I9" s="52">
        <f t="shared" ref="I9:I25" si="1">(H9/19316399954138)*100</f>
        <v>0</v>
      </c>
    </row>
    <row r="10" spans="1:9" ht="23.1" customHeight="1">
      <c r="A10" s="50" t="s">
        <v>175</v>
      </c>
      <c r="B10" s="50" t="s">
        <v>176</v>
      </c>
      <c r="C10" s="50" t="s">
        <v>177</v>
      </c>
      <c r="D10" s="50">
        <v>10</v>
      </c>
      <c r="E10" s="50">
        <v>423364051</v>
      </c>
      <c r="F10" s="50">
        <v>1739852</v>
      </c>
      <c r="G10" s="50">
        <v>0</v>
      </c>
      <c r="H10" s="50">
        <f t="shared" si="0"/>
        <v>425103903</v>
      </c>
      <c r="I10" s="52">
        <f t="shared" si="1"/>
        <v>2.2007408420270016E-3</v>
      </c>
    </row>
    <row r="11" spans="1:9" ht="23.1" customHeight="1">
      <c r="A11" s="50" t="s">
        <v>180</v>
      </c>
      <c r="B11" s="50" t="s">
        <v>181</v>
      </c>
      <c r="C11" s="50" t="s">
        <v>156</v>
      </c>
      <c r="D11" s="50">
        <v>23</v>
      </c>
      <c r="E11" s="50">
        <v>310000000000</v>
      </c>
      <c r="F11" s="50">
        <v>0</v>
      </c>
      <c r="G11" s="50">
        <v>310000000000</v>
      </c>
      <c r="H11" s="50">
        <f t="shared" si="0"/>
        <v>0</v>
      </c>
      <c r="I11" s="52">
        <f t="shared" si="1"/>
        <v>0</v>
      </c>
    </row>
    <row r="12" spans="1:9" ht="23.1" customHeight="1">
      <c r="A12" s="50" t="s">
        <v>184</v>
      </c>
      <c r="B12" s="50" t="s">
        <v>185</v>
      </c>
      <c r="C12" s="50" t="s">
        <v>177</v>
      </c>
      <c r="D12" s="50">
        <v>10</v>
      </c>
      <c r="E12" s="50">
        <v>9518618</v>
      </c>
      <c r="F12" s="50">
        <v>0</v>
      </c>
      <c r="G12" s="50">
        <v>0</v>
      </c>
      <c r="H12" s="50">
        <f t="shared" si="0"/>
        <v>9518618</v>
      </c>
      <c r="I12" s="52">
        <f t="shared" si="1"/>
        <v>4.9277391349317667E-5</v>
      </c>
    </row>
    <row r="13" spans="1:9" ht="23.1" customHeight="1">
      <c r="A13" s="50" t="s">
        <v>188</v>
      </c>
      <c r="B13" s="50" t="s">
        <v>189</v>
      </c>
      <c r="C13" s="50" t="s">
        <v>156</v>
      </c>
      <c r="D13" s="50">
        <v>23</v>
      </c>
      <c r="E13" s="50">
        <v>300000000000</v>
      </c>
      <c r="F13" s="50">
        <v>0</v>
      </c>
      <c r="G13" s="50">
        <v>0</v>
      </c>
      <c r="H13" s="50">
        <f t="shared" si="0"/>
        <v>300000000000</v>
      </c>
      <c r="I13" s="52">
        <f t="shared" si="1"/>
        <v>1.5530844293567931</v>
      </c>
    </row>
    <row r="14" spans="1:9" ht="23.1" customHeight="1">
      <c r="A14" s="50" t="s">
        <v>190</v>
      </c>
      <c r="B14" s="50" t="s">
        <v>191</v>
      </c>
      <c r="C14" s="50" t="s">
        <v>156</v>
      </c>
      <c r="D14" s="50">
        <v>23</v>
      </c>
      <c r="E14" s="50">
        <v>50000000000</v>
      </c>
      <c r="F14" s="50">
        <v>0</v>
      </c>
      <c r="G14" s="50">
        <v>0</v>
      </c>
      <c r="H14" s="50">
        <f t="shared" si="0"/>
        <v>50000000000</v>
      </c>
      <c r="I14" s="52">
        <f t="shared" si="1"/>
        <v>0.25884740489279884</v>
      </c>
    </row>
    <row r="15" spans="1:9" ht="23.1" customHeight="1">
      <c r="A15" s="50" t="s">
        <v>194</v>
      </c>
      <c r="B15" s="50" t="s">
        <v>195</v>
      </c>
      <c r="C15" s="50" t="s">
        <v>196</v>
      </c>
      <c r="D15" s="50">
        <v>0</v>
      </c>
      <c r="E15" s="50">
        <v>9192842</v>
      </c>
      <c r="F15" s="50">
        <v>0</v>
      </c>
      <c r="G15" s="50">
        <v>60000</v>
      </c>
      <c r="H15" s="50">
        <f t="shared" si="0"/>
        <v>9132842</v>
      </c>
      <c r="I15" s="52">
        <f t="shared" si="1"/>
        <v>4.7280249019919175E-5</v>
      </c>
    </row>
    <row r="16" spans="1:9" ht="23.1" customHeight="1">
      <c r="A16" s="50" t="s">
        <v>197</v>
      </c>
      <c r="B16" s="50" t="s">
        <v>198</v>
      </c>
      <c r="C16" s="50" t="s">
        <v>156</v>
      </c>
      <c r="D16" s="50">
        <v>23</v>
      </c>
      <c r="E16" s="50">
        <v>1000000000000</v>
      </c>
      <c r="F16" s="50">
        <v>0</v>
      </c>
      <c r="G16" s="50">
        <v>1000000000000</v>
      </c>
      <c r="H16" s="50">
        <f t="shared" si="0"/>
        <v>0</v>
      </c>
      <c r="I16" s="52">
        <f t="shared" si="1"/>
        <v>0</v>
      </c>
    </row>
    <row r="17" spans="1:9" ht="23.1" customHeight="1">
      <c r="A17" s="50" t="s">
        <v>199</v>
      </c>
      <c r="B17" s="50" t="s">
        <v>200</v>
      </c>
      <c r="C17" s="50" t="s">
        <v>156</v>
      </c>
      <c r="D17" s="50">
        <v>23</v>
      </c>
      <c r="E17" s="50">
        <v>35000000000</v>
      </c>
      <c r="F17" s="50">
        <v>0</v>
      </c>
      <c r="G17" s="50">
        <v>0</v>
      </c>
      <c r="H17" s="50">
        <f t="shared" si="0"/>
        <v>35000000000</v>
      </c>
      <c r="I17" s="52">
        <f t="shared" si="1"/>
        <v>0.18119318342495919</v>
      </c>
    </row>
    <row r="18" spans="1:9" ht="23.1" customHeight="1">
      <c r="A18" s="50" t="s">
        <v>201</v>
      </c>
      <c r="B18" s="50" t="s">
        <v>202</v>
      </c>
      <c r="C18" s="50" t="s">
        <v>177</v>
      </c>
      <c r="D18" s="50">
        <v>10</v>
      </c>
      <c r="E18" s="50">
        <v>18461656160</v>
      </c>
      <c r="F18" s="50">
        <v>1040808263596</v>
      </c>
      <c r="G18" s="50">
        <v>1056086496110</v>
      </c>
      <c r="H18" s="50">
        <f t="shared" si="0"/>
        <v>3183423646</v>
      </c>
      <c r="I18" s="52">
        <f t="shared" si="1"/>
        <v>1.6480418988829439E-2</v>
      </c>
    </row>
    <row r="19" spans="1:9" ht="23.1" customHeight="1">
      <c r="A19" s="50" t="s">
        <v>203</v>
      </c>
      <c r="B19" s="50" t="s">
        <v>204</v>
      </c>
      <c r="C19" s="50" t="s">
        <v>156</v>
      </c>
      <c r="D19" s="50">
        <v>23</v>
      </c>
      <c r="E19" s="50">
        <v>770000000000</v>
      </c>
      <c r="F19" s="50">
        <v>0</v>
      </c>
      <c r="G19" s="50">
        <v>635000000000</v>
      </c>
      <c r="H19" s="50">
        <f t="shared" si="0"/>
        <v>135000000000</v>
      </c>
      <c r="I19" s="52">
        <f t="shared" si="1"/>
        <v>0.69888799321055683</v>
      </c>
    </row>
    <row r="20" spans="1:9" ht="23.1" customHeight="1">
      <c r="A20" s="50" t="s">
        <v>205</v>
      </c>
      <c r="B20" s="50" t="s">
        <v>206</v>
      </c>
      <c r="C20" s="50" t="s">
        <v>177</v>
      </c>
      <c r="D20" s="50">
        <v>10</v>
      </c>
      <c r="E20" s="50">
        <v>4342485682</v>
      </c>
      <c r="F20" s="50">
        <v>314911965479</v>
      </c>
      <c r="G20" s="50">
        <v>310640825304</v>
      </c>
      <c r="H20" s="50">
        <f t="shared" si="0"/>
        <v>8613625857</v>
      </c>
      <c r="I20" s="52">
        <f t="shared" si="1"/>
        <v>4.4592293996039208E-2</v>
      </c>
    </row>
    <row r="21" spans="1:9" ht="23.1" customHeight="1">
      <c r="A21" s="50" t="s">
        <v>209</v>
      </c>
      <c r="B21" s="50" t="s">
        <v>210</v>
      </c>
      <c r="C21" s="50" t="s">
        <v>177</v>
      </c>
      <c r="D21" s="50">
        <v>10</v>
      </c>
      <c r="E21" s="50">
        <v>6384018</v>
      </c>
      <c r="F21" s="50">
        <v>26057</v>
      </c>
      <c r="G21" s="50">
        <v>0</v>
      </c>
      <c r="H21" s="50">
        <f t="shared" si="0"/>
        <v>6410075</v>
      </c>
      <c r="I21" s="52">
        <f t="shared" si="1"/>
        <v>3.3184625578364148E-5</v>
      </c>
    </row>
    <row r="22" spans="1:9" ht="23.1" customHeight="1">
      <c r="A22" s="50" t="s">
        <v>211</v>
      </c>
      <c r="B22" s="50" t="s">
        <v>212</v>
      </c>
      <c r="C22" s="50" t="s">
        <v>177</v>
      </c>
      <c r="D22" s="50">
        <v>10</v>
      </c>
      <c r="E22" s="50">
        <v>5963539904</v>
      </c>
      <c r="F22" s="50">
        <v>103324868567</v>
      </c>
      <c r="G22" s="50">
        <v>98300610000</v>
      </c>
      <c r="H22" s="50">
        <f t="shared" si="0"/>
        <v>10987798471</v>
      </c>
      <c r="I22" s="52">
        <f t="shared" si="1"/>
        <v>5.6883262394068268E-2</v>
      </c>
    </row>
    <row r="23" spans="1:9" ht="23.1" customHeight="1">
      <c r="A23" s="50" t="s">
        <v>213</v>
      </c>
      <c r="B23" s="50" t="s">
        <v>214</v>
      </c>
      <c r="C23" s="50" t="s">
        <v>177</v>
      </c>
      <c r="D23" s="50">
        <v>10</v>
      </c>
      <c r="E23" s="50">
        <v>17417207361</v>
      </c>
      <c r="F23" s="50">
        <v>2609814481734</v>
      </c>
      <c r="G23" s="50">
        <v>2571571183584</v>
      </c>
      <c r="H23" s="50">
        <f t="shared" si="0"/>
        <v>55660505511</v>
      </c>
      <c r="I23" s="52">
        <f t="shared" si="1"/>
        <v>0.28815154813087357</v>
      </c>
    </row>
    <row r="24" spans="1:9" ht="23.1" customHeight="1">
      <c r="A24" s="50" t="s">
        <v>215</v>
      </c>
      <c r="B24" s="50" t="s">
        <v>216</v>
      </c>
      <c r="C24" s="50" t="s">
        <v>156</v>
      </c>
      <c r="D24" s="50">
        <v>23</v>
      </c>
      <c r="E24" s="50">
        <v>0</v>
      </c>
      <c r="F24" s="50">
        <v>40000000000</v>
      </c>
      <c r="G24" s="50">
        <v>0</v>
      </c>
      <c r="H24" s="50">
        <f t="shared" si="0"/>
        <v>40000000000</v>
      </c>
      <c r="I24" s="52">
        <f t="shared" si="1"/>
        <v>0.20707792391423907</v>
      </c>
    </row>
    <row r="25" spans="1:9" ht="23.1" customHeight="1">
      <c r="A25" s="50" t="s">
        <v>217</v>
      </c>
      <c r="B25" s="50" t="s">
        <v>218</v>
      </c>
      <c r="C25" s="50" t="s">
        <v>156</v>
      </c>
      <c r="D25" s="50">
        <v>23</v>
      </c>
      <c r="E25" s="50">
        <v>0</v>
      </c>
      <c r="F25" s="50">
        <v>70000000000</v>
      </c>
      <c r="G25" s="50">
        <v>0</v>
      </c>
      <c r="H25" s="50">
        <f t="shared" si="0"/>
        <v>70000000000</v>
      </c>
      <c r="I25" s="52">
        <f t="shared" si="1"/>
        <v>0.36238636684991837</v>
      </c>
    </row>
    <row r="26" spans="1:9" ht="23.1" customHeight="1" thickBot="1">
      <c r="A26" s="50" t="s">
        <v>52</v>
      </c>
      <c r="B26" s="50"/>
      <c r="C26" s="50"/>
      <c r="D26" s="50"/>
      <c r="E26" s="54">
        <f>SUM(E8:E25)</f>
        <v>2861633348636</v>
      </c>
      <c r="F26" s="54">
        <f>SUM(F8:F25)</f>
        <v>4178861345285</v>
      </c>
      <c r="G26" s="54">
        <f>SUM(G8:G25)</f>
        <v>6281599174998</v>
      </c>
      <c r="H26" s="54">
        <f>SUM(H8:H25)</f>
        <v>758895518923</v>
      </c>
      <c r="I26" s="55">
        <f>SUM(I8:I25)</f>
        <v>3.9287627131598493</v>
      </c>
    </row>
    <row r="27" spans="1:9" ht="23.1" customHeight="1" thickTop="1">
      <c r="A27" s="3" t="s">
        <v>53</v>
      </c>
      <c r="B27" s="3"/>
      <c r="C27" s="3"/>
      <c r="D27" s="3"/>
      <c r="E27" s="15"/>
      <c r="F27" s="92"/>
      <c r="G27" s="92"/>
      <c r="H27" s="15"/>
      <c r="I27" s="9"/>
    </row>
    <row r="31" spans="1:9">
      <c r="C31" s="6" t="s">
        <v>219</v>
      </c>
      <c r="H31" s="50"/>
    </row>
  </sheetData>
  <mergeCells count="8">
    <mergeCell ref="F27:G27"/>
    <mergeCell ref="B6:D6"/>
    <mergeCell ref="F6:G6"/>
    <mergeCell ref="A1:H1"/>
    <mergeCell ref="A2:H2"/>
    <mergeCell ref="A3:H3"/>
    <mergeCell ref="A4:H4"/>
    <mergeCell ref="H6:I6"/>
  </mergeCells>
  <pageMargins left="0.7" right="0.7" top="0.75" bottom="0.75" header="0.3" footer="0.3"/>
  <pageSetup paperSize="9" scale="75" orientation="landscape" horizontalDpi="4294967295" verticalDpi="4294967295" r:id="rId1"/>
  <headerFooter differentOddEven="1" differentFirst="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S14"/>
  <sheetViews>
    <sheetView rightToLeft="1" zoomScale="106" zoomScaleNormal="106" workbookViewId="0">
      <selection activeCell="C13" sqref="C13:C16"/>
    </sheetView>
  </sheetViews>
  <sheetFormatPr defaultColWidth="13" defaultRowHeight="18.75"/>
  <cols>
    <col min="1" max="1" width="45.375" style="7" bestFit="1" customWidth="1"/>
    <col min="2" max="2" width="13" style="10" customWidth="1"/>
    <col min="3" max="3" width="16.5" style="10" customWidth="1"/>
    <col min="4" max="4" width="16.25" style="10" customWidth="1"/>
    <col min="5" max="5" width="17.625" style="10" customWidth="1"/>
    <col min="6" max="20" width="13" style="2" customWidth="1"/>
    <col min="21" max="16384" width="13" style="2"/>
  </cols>
  <sheetData>
    <row r="1" spans="1:19" ht="21">
      <c r="A1" s="75" t="s">
        <v>0</v>
      </c>
      <c r="B1" s="75"/>
      <c r="C1" s="75"/>
      <c r="D1" s="75"/>
    </row>
    <row r="2" spans="1:19" ht="21">
      <c r="A2" s="75" t="s">
        <v>220</v>
      </c>
      <c r="B2" s="75"/>
      <c r="C2" s="75"/>
      <c r="D2" s="75"/>
    </row>
    <row r="3" spans="1:19" ht="21">
      <c r="A3" s="75" t="s">
        <v>221</v>
      </c>
      <c r="B3" s="75"/>
      <c r="C3" s="75"/>
      <c r="D3" s="75"/>
    </row>
    <row r="4" spans="1:19">
      <c r="A4" s="81" t="s">
        <v>222</v>
      </c>
      <c r="B4" s="81"/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</row>
    <row r="5" spans="1:19">
      <c r="A5" s="5" t="s">
        <v>223</v>
      </c>
      <c r="B5" s="5" t="s">
        <v>224</v>
      </c>
      <c r="C5" s="5" t="s">
        <v>151</v>
      </c>
      <c r="D5" s="5" t="s">
        <v>225</v>
      </c>
      <c r="E5" s="5" t="s">
        <v>226</v>
      </c>
    </row>
    <row r="6" spans="1:19" ht="23.1" customHeight="1">
      <c r="A6" s="50" t="s">
        <v>227</v>
      </c>
      <c r="B6" s="61" t="s">
        <v>471</v>
      </c>
      <c r="C6" s="50">
        <f>'1-2'!J393</f>
        <v>1378417261121</v>
      </c>
      <c r="D6" s="52">
        <f>(C6/$C$11)*100</f>
        <v>46.119129719840288</v>
      </c>
      <c r="E6" s="52">
        <f>(C6/19316399954138)*100</f>
        <v>7.135994618012206</v>
      </c>
    </row>
    <row r="7" spans="1:19" ht="23.1" customHeight="1">
      <c r="A7" s="50" t="s">
        <v>472</v>
      </c>
      <c r="B7" s="61" t="s">
        <v>470</v>
      </c>
      <c r="C7" s="50">
        <f>'2-2'!I24</f>
        <v>1160240038731</v>
      </c>
      <c r="D7" s="52">
        <f t="shared" ref="D7:D10" si="0">(C7/$C$11)*100</f>
        <v>38.819349090906634</v>
      </c>
      <c r="E7" s="52">
        <f t="shared" ref="E7:E10" si="1">(C7/19316399954138)*100</f>
        <v>6.0065024615647955</v>
      </c>
    </row>
    <row r="8" spans="1:19" ht="23.1" customHeight="1">
      <c r="A8" s="50" t="s">
        <v>228</v>
      </c>
      <c r="B8" s="61" t="s">
        <v>469</v>
      </c>
      <c r="C8" s="50">
        <f>'3-2'!J13</f>
        <v>-267318000</v>
      </c>
      <c r="D8" s="52">
        <f t="shared" si="0"/>
        <v>-8.9439343703677319E-3</v>
      </c>
      <c r="E8" s="52">
        <f t="shared" si="1"/>
        <v>-1.3838914116226641E-3</v>
      </c>
    </row>
    <row r="9" spans="1:19" ht="23.1" customHeight="1">
      <c r="A9" s="50" t="s">
        <v>229</v>
      </c>
      <c r="B9" s="61" t="s">
        <v>468</v>
      </c>
      <c r="C9" s="50">
        <f>'4-2'!E39</f>
        <v>432238124035</v>
      </c>
      <c r="D9" s="52">
        <f t="shared" si="0"/>
        <v>14.461837264007315</v>
      </c>
      <c r="E9" s="52">
        <f t="shared" si="1"/>
        <v>2.2376743340438288</v>
      </c>
      <c r="F9" s="63"/>
    </row>
    <row r="10" spans="1:19" ht="23.1" customHeight="1">
      <c r="A10" s="50" t="s">
        <v>230</v>
      </c>
      <c r="B10" s="61" t="s">
        <v>467</v>
      </c>
      <c r="C10" s="50">
        <f>'5-2'!C11</f>
        <v>18190784440</v>
      </c>
      <c r="D10" s="52">
        <f t="shared" si="0"/>
        <v>0.60862785961613708</v>
      </c>
      <c r="E10" s="52">
        <f t="shared" si="1"/>
        <v>9.417274690516611E-2</v>
      </c>
    </row>
    <row r="11" spans="1:19" ht="23.1" customHeight="1" thickBot="1">
      <c r="A11" s="50" t="s">
        <v>52</v>
      </c>
      <c r="B11" s="50"/>
      <c r="C11" s="54">
        <f>SUM(C6:C10)</f>
        <v>2988818890327</v>
      </c>
      <c r="D11" s="54">
        <f>SUM(D6:D10)</f>
        <v>100</v>
      </c>
      <c r="E11" s="55">
        <f>SUM(E6:E10)</f>
        <v>15.472960269114374</v>
      </c>
    </row>
    <row r="12" spans="1:19" ht="25.5" customHeight="1" thickTop="1">
      <c r="A12" s="28"/>
      <c r="B12" s="29"/>
      <c r="C12" s="15"/>
      <c r="D12" s="15"/>
      <c r="E12" s="30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</row>
    <row r="13" spans="1:19">
      <c r="C13" s="59"/>
    </row>
    <row r="14" spans="1:19">
      <c r="C14" s="62"/>
    </row>
  </sheetData>
  <mergeCells count="4">
    <mergeCell ref="A4:S4"/>
    <mergeCell ref="A1:D1"/>
    <mergeCell ref="A2:D2"/>
    <mergeCell ref="A3:D3"/>
  </mergeCells>
  <pageMargins left="0.7" right="0.7" top="0.75" bottom="0.75" header="0.3" footer="0.3"/>
  <pageSetup paperSize="9" orientation="landscape" horizontalDpi="4294967295" verticalDpi="4294967295"/>
  <headerFooter differentOddEven="1" differentFirst="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394"/>
  <sheetViews>
    <sheetView rightToLeft="1" topLeftCell="A379" zoomScaleNormal="100" zoomScaleSheetLayoutView="106" workbookViewId="0">
      <selection activeCell="F393" sqref="F393"/>
    </sheetView>
  </sheetViews>
  <sheetFormatPr defaultColWidth="9" defaultRowHeight="18.75"/>
  <cols>
    <col min="1" max="1" width="31.5" style="40" bestFit="1" customWidth="1"/>
    <col min="2" max="2" width="14.5" style="40" bestFit="1" customWidth="1"/>
    <col min="3" max="3" width="16.75" style="40" bestFit="1" customWidth="1"/>
    <col min="4" max="4" width="16.125" style="40" bestFit="1" customWidth="1"/>
    <col min="5" max="5" width="16.75" style="40" bestFit="1" customWidth="1"/>
    <col min="6" max="6" width="14.125" style="40" bestFit="1" customWidth="1"/>
    <col min="7" max="7" width="15.5" style="40" bestFit="1" customWidth="1"/>
    <col min="8" max="8" width="17.875" style="40" bestFit="1" customWidth="1"/>
    <col min="9" max="9" width="16.75" style="40" bestFit="1" customWidth="1"/>
    <col min="10" max="10" width="18" style="40" bestFit="1" customWidth="1"/>
    <col min="11" max="12" width="14.125" style="40" bestFit="1" customWidth="1"/>
    <col min="13" max="16384" width="9" style="40"/>
  </cols>
  <sheetData>
    <row r="1" spans="1:11" ht="21">
      <c r="A1" s="96" t="s">
        <v>0</v>
      </c>
      <c r="B1" s="96"/>
      <c r="C1" s="96"/>
      <c r="D1" s="96"/>
      <c r="E1" s="96"/>
      <c r="F1" s="96"/>
      <c r="G1" s="96"/>
      <c r="H1" s="96"/>
      <c r="I1" s="96"/>
      <c r="J1" s="96"/>
      <c r="K1" s="96"/>
    </row>
    <row r="2" spans="1:11" ht="21">
      <c r="A2" s="96" t="s">
        <v>220</v>
      </c>
      <c r="B2" s="96"/>
      <c r="C2" s="96"/>
      <c r="D2" s="96"/>
      <c r="E2" s="96"/>
      <c r="F2" s="96"/>
      <c r="G2" s="96"/>
      <c r="H2" s="96"/>
      <c r="I2" s="96"/>
      <c r="J2" s="96"/>
      <c r="K2" s="96"/>
    </row>
    <row r="3" spans="1:11" ht="21">
      <c r="A3" s="96" t="s">
        <v>221</v>
      </c>
      <c r="B3" s="96"/>
      <c r="C3" s="96"/>
      <c r="D3" s="96"/>
      <c r="E3" s="96"/>
      <c r="F3" s="96"/>
      <c r="G3" s="96"/>
      <c r="H3" s="96"/>
      <c r="I3" s="96"/>
      <c r="J3" s="96"/>
      <c r="K3" s="96"/>
    </row>
    <row r="5" spans="1:11">
      <c r="A5" s="99" t="s">
        <v>449</v>
      </c>
      <c r="B5" s="99"/>
      <c r="C5" s="99"/>
      <c r="D5" s="99"/>
      <c r="E5" s="99"/>
      <c r="F5" s="99"/>
      <c r="G5" s="99"/>
      <c r="H5" s="99"/>
      <c r="I5" s="99"/>
      <c r="J5" s="99"/>
      <c r="K5" s="99"/>
    </row>
    <row r="7" spans="1:11" ht="19.5" customHeight="1" thickBot="1">
      <c r="A7" s="43"/>
      <c r="B7" s="98" t="s">
        <v>233</v>
      </c>
      <c r="C7" s="98"/>
      <c r="D7" s="98"/>
      <c r="E7" s="98"/>
      <c r="F7" s="98"/>
      <c r="G7" s="98" t="s">
        <v>234</v>
      </c>
      <c r="H7" s="98"/>
      <c r="I7" s="98"/>
      <c r="J7" s="98"/>
      <c r="K7" s="98"/>
    </row>
    <row r="8" spans="1:11" ht="19.5" customHeight="1">
      <c r="A8" s="100" t="s">
        <v>450</v>
      </c>
      <c r="B8" s="97" t="s">
        <v>231</v>
      </c>
      <c r="C8" s="97" t="s">
        <v>446</v>
      </c>
      <c r="D8" s="97" t="s">
        <v>447</v>
      </c>
      <c r="E8" s="97" t="s">
        <v>52</v>
      </c>
      <c r="F8" s="97"/>
      <c r="G8" s="97" t="s">
        <v>231</v>
      </c>
      <c r="H8" s="97" t="s">
        <v>446</v>
      </c>
      <c r="I8" s="97" t="s">
        <v>447</v>
      </c>
      <c r="J8" s="97" t="s">
        <v>52</v>
      </c>
      <c r="K8" s="97"/>
    </row>
    <row r="9" spans="1:11" ht="18.75" customHeight="1" thickBot="1">
      <c r="A9" s="100"/>
      <c r="B9" s="102"/>
      <c r="C9" s="102"/>
      <c r="D9" s="102"/>
      <c r="E9" s="98"/>
      <c r="F9" s="98"/>
      <c r="G9" s="102"/>
      <c r="H9" s="102"/>
      <c r="I9" s="102"/>
      <c r="J9" s="98"/>
      <c r="K9" s="98"/>
    </row>
    <row r="10" spans="1:11" ht="28.5" customHeight="1" thickBot="1">
      <c r="A10" s="101"/>
      <c r="B10" s="98"/>
      <c r="C10" s="98"/>
      <c r="D10" s="98"/>
      <c r="E10" s="46" t="s">
        <v>151</v>
      </c>
      <c r="F10" s="46" t="s">
        <v>451</v>
      </c>
      <c r="G10" s="98"/>
      <c r="H10" s="98"/>
      <c r="I10" s="98"/>
      <c r="J10" s="46" t="s">
        <v>151</v>
      </c>
      <c r="K10" s="46" t="s">
        <v>451</v>
      </c>
    </row>
    <row r="11" spans="1:11" ht="23.1" customHeight="1">
      <c r="A11" s="50" t="s">
        <v>292</v>
      </c>
      <c r="B11" s="50">
        <v>0</v>
      </c>
      <c r="C11" s="50">
        <v>0</v>
      </c>
      <c r="D11" s="50">
        <v>0</v>
      </c>
      <c r="E11" s="50">
        <v>0</v>
      </c>
      <c r="F11" s="52">
        <f>(E11/درآمدها!$C$11)*100</f>
        <v>0</v>
      </c>
      <c r="G11" s="50">
        <v>0</v>
      </c>
      <c r="H11" s="50">
        <v>0</v>
      </c>
      <c r="I11" s="50">
        <v>343302020</v>
      </c>
      <c r="J11" s="50">
        <f>G11+H11+I11</f>
        <v>343302020</v>
      </c>
      <c r="K11" s="52">
        <f>(J11/درآمدها!$C$11)*100</f>
        <v>1.1486210191961149E-2</v>
      </c>
    </row>
    <row r="12" spans="1:11" ht="23.1" customHeight="1">
      <c r="A12" s="50" t="s">
        <v>19</v>
      </c>
      <c r="B12" s="50">
        <v>0</v>
      </c>
      <c r="C12" s="50">
        <v>663147</v>
      </c>
      <c r="D12" s="50">
        <v>0</v>
      </c>
      <c r="E12" s="50">
        <v>663147</v>
      </c>
      <c r="F12" s="52">
        <f>(E12/درآمدها!$C$11)*100</f>
        <v>2.2187593973867266E-5</v>
      </c>
      <c r="G12" s="50">
        <v>0</v>
      </c>
      <c r="H12" s="50">
        <v>663147</v>
      </c>
      <c r="I12" s="50">
        <v>0</v>
      </c>
      <c r="J12" s="50">
        <f t="shared" ref="J12:J75" si="0">G12+H12+I12</f>
        <v>663147</v>
      </c>
      <c r="K12" s="52">
        <f>(J12/درآمدها!$C$11)*100</f>
        <v>2.2187593973867266E-5</v>
      </c>
    </row>
    <row r="13" spans="1:11" ht="23.1" customHeight="1">
      <c r="A13" s="50" t="s">
        <v>20</v>
      </c>
      <c r="B13" s="50">
        <v>0</v>
      </c>
      <c r="C13" s="50">
        <v>-642312099</v>
      </c>
      <c r="D13" s="50">
        <v>319420245</v>
      </c>
      <c r="E13" s="50">
        <v>-336967001</v>
      </c>
      <c r="F13" s="52">
        <f>(E13/درآمدها!$C$11)*100</f>
        <v>-1.1274252919457866E-2</v>
      </c>
      <c r="G13" s="50">
        <v>0</v>
      </c>
      <c r="H13" s="50">
        <v>15809975709</v>
      </c>
      <c r="I13" s="50">
        <v>38044662961</v>
      </c>
      <c r="J13" s="50">
        <f t="shared" si="0"/>
        <v>53854638670</v>
      </c>
      <c r="K13" s="52">
        <f>(J13/درآمدها!$C$11)*100</f>
        <v>1.8018702586595299</v>
      </c>
    </row>
    <row r="14" spans="1:11" ht="23.1" customHeight="1">
      <c r="A14" s="50" t="s">
        <v>21</v>
      </c>
      <c r="B14" s="50">
        <v>0</v>
      </c>
      <c r="C14" s="50">
        <v>-91651759656</v>
      </c>
      <c r="D14" s="50">
        <v>-2143575924</v>
      </c>
      <c r="E14" s="50">
        <v>-94145822900</v>
      </c>
      <c r="F14" s="52">
        <f>(E14/درآمدها!$C$11)*100</f>
        <v>-3.149934015898157</v>
      </c>
      <c r="G14" s="50">
        <v>0</v>
      </c>
      <c r="H14" s="50">
        <v>-101177703588</v>
      </c>
      <c r="I14" s="50">
        <v>-2143575924</v>
      </c>
      <c r="J14" s="50">
        <f t="shared" si="0"/>
        <v>-103321279512</v>
      </c>
      <c r="K14" s="52">
        <f>(J14/درآمدها!$C$11)*100</f>
        <v>-3.4569267427473953</v>
      </c>
    </row>
    <row r="15" spans="1:11" ht="23.1" customHeight="1">
      <c r="A15" s="50" t="s">
        <v>22</v>
      </c>
      <c r="B15" s="50">
        <v>0</v>
      </c>
      <c r="C15" s="50">
        <v>-7024202081</v>
      </c>
      <c r="D15" s="50">
        <v>0</v>
      </c>
      <c r="E15" s="50">
        <v>-7024202081</v>
      </c>
      <c r="F15" s="52">
        <f>(E15/درآمدها!$C$11)*100</f>
        <v>-0.23501598252517394</v>
      </c>
      <c r="G15" s="50">
        <v>0</v>
      </c>
      <c r="H15" s="50">
        <v>119024482</v>
      </c>
      <c r="I15" s="50">
        <v>0</v>
      </c>
      <c r="J15" s="50">
        <f t="shared" si="0"/>
        <v>119024482</v>
      </c>
      <c r="K15" s="52">
        <f>(J15/درآمدها!$C$11)*100</f>
        <v>3.9823250042085286E-3</v>
      </c>
    </row>
    <row r="16" spans="1:11" ht="23.1" customHeight="1">
      <c r="A16" s="50" t="s">
        <v>290</v>
      </c>
      <c r="B16" s="50">
        <v>0</v>
      </c>
      <c r="C16" s="50">
        <v>0</v>
      </c>
      <c r="D16" s="50">
        <v>0</v>
      </c>
      <c r="E16" s="50">
        <v>0</v>
      </c>
      <c r="F16" s="52">
        <f>(E16/درآمدها!$C$11)*100</f>
        <v>0</v>
      </c>
      <c r="G16" s="50">
        <v>0</v>
      </c>
      <c r="H16" s="50">
        <v>0</v>
      </c>
      <c r="I16" s="50">
        <v>7930731805</v>
      </c>
      <c r="J16" s="50">
        <f t="shared" si="0"/>
        <v>7930731805</v>
      </c>
      <c r="K16" s="52">
        <f>(J16/درآمدها!$C$11)*100</f>
        <v>0.26534668362365427</v>
      </c>
    </row>
    <row r="17" spans="1:11" ht="23.1" customHeight="1">
      <c r="A17" s="50" t="s">
        <v>283</v>
      </c>
      <c r="B17" s="50">
        <v>0</v>
      </c>
      <c r="C17" s="50">
        <v>0</v>
      </c>
      <c r="D17" s="50">
        <v>0</v>
      </c>
      <c r="E17" s="50">
        <v>0</v>
      </c>
      <c r="F17" s="52">
        <f>(E17/درآمدها!$C$11)*100</f>
        <v>0</v>
      </c>
      <c r="G17" s="50">
        <v>0</v>
      </c>
      <c r="H17" s="50">
        <v>0</v>
      </c>
      <c r="I17" s="50">
        <v>46012070230</v>
      </c>
      <c r="J17" s="50">
        <f t="shared" si="0"/>
        <v>46012070230</v>
      </c>
      <c r="K17" s="52">
        <f>(J17/درآمدها!$C$11)*100</f>
        <v>1.5394733477800631</v>
      </c>
    </row>
    <row r="18" spans="1:11" ht="23.1" customHeight="1">
      <c r="A18" s="50" t="s">
        <v>23</v>
      </c>
      <c r="B18" s="50">
        <v>0</v>
      </c>
      <c r="C18" s="50">
        <v>239185076114</v>
      </c>
      <c r="D18" s="50">
        <v>0</v>
      </c>
      <c r="E18" s="50">
        <v>239185076114</v>
      </c>
      <c r="F18" s="52">
        <f>(E18/درآمدها!$C$11)*100</f>
        <v>8.0026620846146788</v>
      </c>
      <c r="G18" s="50">
        <v>0</v>
      </c>
      <c r="H18" s="50">
        <v>591203960662</v>
      </c>
      <c r="I18" s="50">
        <v>7233911959</v>
      </c>
      <c r="J18" s="50">
        <f t="shared" si="0"/>
        <v>598437872621</v>
      </c>
      <c r="K18" s="52">
        <f>(J18/درآمدها!$C$11)*100</f>
        <v>20.022553877646505</v>
      </c>
    </row>
    <row r="19" spans="1:11" ht="23.1" customHeight="1">
      <c r="A19" s="50" t="s">
        <v>24</v>
      </c>
      <c r="B19" s="50">
        <v>0</v>
      </c>
      <c r="C19" s="50">
        <v>-47917136</v>
      </c>
      <c r="D19" s="50">
        <v>43330036</v>
      </c>
      <c r="E19" s="50">
        <v>-5971649</v>
      </c>
      <c r="F19" s="52">
        <f>(E19/درآمدها!$C$11)*100</f>
        <v>-1.9979962718137982E-4</v>
      </c>
      <c r="G19" s="50">
        <v>0</v>
      </c>
      <c r="H19" s="50">
        <v>0</v>
      </c>
      <c r="I19" s="50">
        <v>43330036</v>
      </c>
      <c r="J19" s="50">
        <f t="shared" si="0"/>
        <v>43330036</v>
      </c>
      <c r="K19" s="52">
        <f>(J19/درآمدها!$C$11)*100</f>
        <v>1.449737758960007E-3</v>
      </c>
    </row>
    <row r="20" spans="1:11" ht="23.1" customHeight="1">
      <c r="A20" s="50" t="s">
        <v>25</v>
      </c>
      <c r="B20" s="50">
        <v>0</v>
      </c>
      <c r="C20" s="50">
        <v>-4836579438</v>
      </c>
      <c r="D20" s="50">
        <v>5456503601</v>
      </c>
      <c r="E20" s="50">
        <v>331593995</v>
      </c>
      <c r="F20" s="52">
        <f>(E20/درآمدها!$C$11)*100</f>
        <v>1.1094482709312676E-2</v>
      </c>
      <c r="G20" s="50">
        <v>0</v>
      </c>
      <c r="H20" s="50">
        <v>24953381303</v>
      </c>
      <c r="I20" s="50">
        <v>7200356780</v>
      </c>
      <c r="J20" s="50">
        <f t="shared" si="0"/>
        <v>32153738083</v>
      </c>
      <c r="K20" s="52">
        <f>(J20/درآمدها!$C$11)*100</f>
        <v>1.0758008184123238</v>
      </c>
    </row>
    <row r="21" spans="1:11" ht="23.1" customHeight="1">
      <c r="A21" s="50" t="s">
        <v>26</v>
      </c>
      <c r="B21" s="50">
        <v>0</v>
      </c>
      <c r="C21" s="50">
        <v>-4042975746</v>
      </c>
      <c r="D21" s="50">
        <v>0</v>
      </c>
      <c r="E21" s="50">
        <v>-4042975746</v>
      </c>
      <c r="F21" s="52">
        <f>(E21/درآمدها!$C$11)*100</f>
        <v>-0.13527001448915718</v>
      </c>
      <c r="G21" s="50">
        <v>0</v>
      </c>
      <c r="H21" s="50">
        <v>666041988</v>
      </c>
      <c r="I21" s="50">
        <v>0</v>
      </c>
      <c r="J21" s="50">
        <f t="shared" si="0"/>
        <v>666041988</v>
      </c>
      <c r="K21" s="52">
        <f>(J21/درآمدها!$C$11)*100</f>
        <v>2.2284454576875678E-2</v>
      </c>
    </row>
    <row r="22" spans="1:11" ht="23.1" customHeight="1">
      <c r="A22" s="50" t="s">
        <v>27</v>
      </c>
      <c r="B22" s="50">
        <v>0</v>
      </c>
      <c r="C22" s="50">
        <v>136641337244</v>
      </c>
      <c r="D22" s="50">
        <v>15489090339</v>
      </c>
      <c r="E22" s="50">
        <v>151792741861</v>
      </c>
      <c r="F22" s="52">
        <f>(E22/درآمدها!$C$11)*100</f>
        <v>5.0786865123297149</v>
      </c>
      <c r="G22" s="50">
        <v>0</v>
      </c>
      <c r="H22" s="50">
        <v>274546391530</v>
      </c>
      <c r="I22" s="50">
        <v>36097485214</v>
      </c>
      <c r="J22" s="50">
        <f t="shared" si="0"/>
        <v>310643876744</v>
      </c>
      <c r="K22" s="52">
        <f>(J22/درآمدها!$C$11)*100</f>
        <v>10.393532968804715</v>
      </c>
    </row>
    <row r="23" spans="1:11" ht="23.1" customHeight="1">
      <c r="A23" s="50" t="s">
        <v>28</v>
      </c>
      <c r="B23" s="50">
        <v>1257300000</v>
      </c>
      <c r="C23" s="50">
        <v>-1235616575</v>
      </c>
      <c r="D23" s="50">
        <v>0</v>
      </c>
      <c r="E23" s="50">
        <v>-68637554</v>
      </c>
      <c r="F23" s="52">
        <f>(E23/درآمدها!$C$11)*100</f>
        <v>-2.2964775223463111E-3</v>
      </c>
      <c r="G23" s="50">
        <v>1257300000</v>
      </c>
      <c r="H23" s="50">
        <v>1317926499</v>
      </c>
      <c r="I23" s="50">
        <v>4028351685</v>
      </c>
      <c r="J23" s="50">
        <f t="shared" si="0"/>
        <v>6603578184</v>
      </c>
      <c r="K23" s="52">
        <f>(J23/درآمدها!$C$11)*100</f>
        <v>0.22094273444844018</v>
      </c>
    </row>
    <row r="24" spans="1:11" ht="23.1" customHeight="1">
      <c r="A24" s="50" t="s">
        <v>29</v>
      </c>
      <c r="B24" s="50">
        <v>0</v>
      </c>
      <c r="C24" s="50">
        <v>-401536653</v>
      </c>
      <c r="D24" s="50">
        <v>0</v>
      </c>
      <c r="E24" s="50">
        <v>-401536653</v>
      </c>
      <c r="F24" s="52">
        <f>(E24/درآمدها!$C$11)*100</f>
        <v>-1.343462644389499E-2</v>
      </c>
      <c r="G24" s="50">
        <v>0</v>
      </c>
      <c r="H24" s="50">
        <v>606470304</v>
      </c>
      <c r="I24" s="50">
        <v>0</v>
      </c>
      <c r="J24" s="50">
        <f t="shared" si="0"/>
        <v>606470304</v>
      </c>
      <c r="K24" s="52">
        <f>(J24/درآمدها!$C$11)*100</f>
        <v>2.0291303228936949E-2</v>
      </c>
    </row>
    <row r="25" spans="1:11" ht="23.1" customHeight="1">
      <c r="A25" s="50" t="s">
        <v>30</v>
      </c>
      <c r="B25" s="50">
        <v>0</v>
      </c>
      <c r="C25" s="50">
        <v>-678077497</v>
      </c>
      <c r="D25" s="50">
        <v>827258753</v>
      </c>
      <c r="E25" s="50">
        <v>132934334</v>
      </c>
      <c r="F25" s="52">
        <f>(E25/درآمدها!$C$11)*100</f>
        <v>4.447721286499764E-3</v>
      </c>
      <c r="G25" s="50">
        <v>0</v>
      </c>
      <c r="H25" s="50">
        <v>0</v>
      </c>
      <c r="I25" s="50">
        <v>9443242056</v>
      </c>
      <c r="J25" s="50">
        <f t="shared" si="0"/>
        <v>9443242056</v>
      </c>
      <c r="K25" s="52">
        <f>(J25/درآمدها!$C$11)*100</f>
        <v>0.31595230097621724</v>
      </c>
    </row>
    <row r="26" spans="1:11" ht="23.1" customHeight="1">
      <c r="A26" s="50" t="s">
        <v>297</v>
      </c>
      <c r="B26" s="50">
        <v>0</v>
      </c>
      <c r="C26" s="50">
        <v>0</v>
      </c>
      <c r="D26" s="50">
        <v>0</v>
      </c>
      <c r="E26" s="50">
        <v>0</v>
      </c>
      <c r="F26" s="52">
        <f>(E26/درآمدها!$C$11)*100</f>
        <v>0</v>
      </c>
      <c r="G26" s="50">
        <v>0</v>
      </c>
      <c r="H26" s="50">
        <v>0</v>
      </c>
      <c r="I26" s="50">
        <v>4495200</v>
      </c>
      <c r="J26" s="50">
        <f t="shared" si="0"/>
        <v>4495200</v>
      </c>
      <c r="K26" s="52">
        <f>(J26/درآمدها!$C$11)*100</f>
        <v>1.504005483419636E-4</v>
      </c>
    </row>
    <row r="27" spans="1:11" ht="23.1" customHeight="1">
      <c r="A27" s="50" t="s">
        <v>31</v>
      </c>
      <c r="B27" s="50">
        <v>0</v>
      </c>
      <c r="C27" s="50">
        <v>-9651231450</v>
      </c>
      <c r="D27" s="50">
        <v>0</v>
      </c>
      <c r="E27" s="50">
        <v>-9651231450</v>
      </c>
      <c r="F27" s="52">
        <f>(E27/درآمدها!$C$11)*100</f>
        <v>-0.32291121691030533</v>
      </c>
      <c r="G27" s="50">
        <v>0</v>
      </c>
      <c r="H27" s="50">
        <v>-18379569599</v>
      </c>
      <c r="I27" s="50">
        <v>0</v>
      </c>
      <c r="J27" s="50">
        <f t="shared" si="0"/>
        <v>-18379569599</v>
      </c>
      <c r="K27" s="52">
        <f>(J27/درآمدها!$C$11)*100</f>
        <v>-0.61494423962868927</v>
      </c>
    </row>
    <row r="28" spans="1:11" ht="23.1" customHeight="1">
      <c r="A28" s="50" t="s">
        <v>285</v>
      </c>
      <c r="B28" s="50">
        <v>0</v>
      </c>
      <c r="C28" s="50">
        <v>0</v>
      </c>
      <c r="D28" s="50">
        <v>0</v>
      </c>
      <c r="E28" s="50">
        <v>0</v>
      </c>
      <c r="F28" s="52">
        <f>(E28/درآمدها!$C$11)*100</f>
        <v>0</v>
      </c>
      <c r="G28" s="50">
        <v>0</v>
      </c>
      <c r="H28" s="50">
        <v>0</v>
      </c>
      <c r="I28" s="50">
        <v>8486219034</v>
      </c>
      <c r="J28" s="50">
        <f t="shared" si="0"/>
        <v>8486219034</v>
      </c>
      <c r="K28" s="52">
        <f>(J28/درآمدها!$C$11)*100</f>
        <v>0.28393219346494231</v>
      </c>
    </row>
    <row r="29" spans="1:11" ht="23.1" customHeight="1">
      <c r="A29" s="50" t="s">
        <v>282</v>
      </c>
      <c r="B29" s="50">
        <v>0</v>
      </c>
      <c r="C29" s="50">
        <v>0</v>
      </c>
      <c r="D29" s="50">
        <v>0</v>
      </c>
      <c r="E29" s="50">
        <v>0</v>
      </c>
      <c r="F29" s="52">
        <f>(E29/درآمدها!$C$11)*100</f>
        <v>0</v>
      </c>
      <c r="G29" s="50">
        <v>0</v>
      </c>
      <c r="H29" s="50">
        <v>0</v>
      </c>
      <c r="I29" s="50">
        <v>15344601</v>
      </c>
      <c r="J29" s="50">
        <f t="shared" si="0"/>
        <v>15344601</v>
      </c>
      <c r="K29" s="52">
        <f>(J29/درآمدها!$C$11)*100</f>
        <v>5.1340016116939024E-4</v>
      </c>
    </row>
    <row r="30" spans="1:11" ht="23.1" customHeight="1">
      <c r="A30" s="50" t="s">
        <v>295</v>
      </c>
      <c r="B30" s="50">
        <v>0</v>
      </c>
      <c r="C30" s="50">
        <v>0</v>
      </c>
      <c r="D30" s="50">
        <v>0</v>
      </c>
      <c r="E30" s="50">
        <v>0</v>
      </c>
      <c r="F30" s="52">
        <f>(E30/درآمدها!$C$11)*100</f>
        <v>0</v>
      </c>
      <c r="G30" s="50">
        <v>0</v>
      </c>
      <c r="H30" s="50">
        <v>0</v>
      </c>
      <c r="I30" s="50">
        <v>595331700</v>
      </c>
      <c r="J30" s="50">
        <f t="shared" si="0"/>
        <v>595331700</v>
      </c>
      <c r="K30" s="52">
        <f>(J30/درآمدها!$C$11)*100</f>
        <v>1.9918627452694737E-2</v>
      </c>
    </row>
    <row r="31" spans="1:11" ht="23.1" customHeight="1">
      <c r="A31" s="50" t="s">
        <v>294</v>
      </c>
      <c r="B31" s="50">
        <v>0</v>
      </c>
      <c r="C31" s="50">
        <v>0</v>
      </c>
      <c r="D31" s="50">
        <v>0</v>
      </c>
      <c r="E31" s="50">
        <v>0</v>
      </c>
      <c r="F31" s="52">
        <f>(E31/درآمدها!$C$11)*100</f>
        <v>0</v>
      </c>
      <c r="G31" s="50">
        <v>0</v>
      </c>
      <c r="H31" s="50">
        <v>0</v>
      </c>
      <c r="I31" s="50">
        <v>5080724741</v>
      </c>
      <c r="J31" s="50">
        <f t="shared" si="0"/>
        <v>5080724741</v>
      </c>
      <c r="K31" s="52">
        <f>(J31/درآمدها!$C$11)*100</f>
        <v>0.16999105424029654</v>
      </c>
    </row>
    <row r="32" spans="1:11" ht="23.1" customHeight="1">
      <c r="A32" s="50" t="s">
        <v>32</v>
      </c>
      <c r="B32" s="50">
        <v>0</v>
      </c>
      <c r="C32" s="50">
        <v>914528</v>
      </c>
      <c r="D32" s="50">
        <v>0</v>
      </c>
      <c r="E32" s="50">
        <v>914528</v>
      </c>
      <c r="F32" s="52">
        <f>(E32/درآمدها!$C$11)*100</f>
        <v>3.059830767798525E-5</v>
      </c>
      <c r="G32" s="50">
        <v>0</v>
      </c>
      <c r="H32" s="50">
        <v>7888303</v>
      </c>
      <c r="I32" s="50">
        <v>2229421549</v>
      </c>
      <c r="J32" s="50">
        <f t="shared" si="0"/>
        <v>2237309852</v>
      </c>
      <c r="K32" s="52">
        <f>(J32/درآمدها!$C$11)*100</f>
        <v>7.4855986063284724E-2</v>
      </c>
    </row>
    <row r="33" spans="1:11" ht="23.1" customHeight="1">
      <c r="A33" s="50" t="s">
        <v>33</v>
      </c>
      <c r="B33" s="50">
        <v>7350000000</v>
      </c>
      <c r="C33" s="50">
        <v>-10103524200</v>
      </c>
      <c r="D33" s="50">
        <v>0</v>
      </c>
      <c r="E33" s="50">
        <v>-3025028158</v>
      </c>
      <c r="F33" s="52">
        <f>(E33/درآمدها!$C$11)*100</f>
        <v>-0.10121149085982385</v>
      </c>
      <c r="G33" s="50">
        <v>7350000000</v>
      </c>
      <c r="H33" s="50">
        <v>-27365663990</v>
      </c>
      <c r="I33" s="50">
        <v>19914715</v>
      </c>
      <c r="J33" s="50">
        <f t="shared" si="0"/>
        <v>-19995749275</v>
      </c>
      <c r="K33" s="52">
        <f>(J33/درآمدها!$C$11)*100</f>
        <v>-0.66901843198710209</v>
      </c>
    </row>
    <row r="34" spans="1:11" ht="23.1" customHeight="1">
      <c r="A34" s="50" t="s">
        <v>34</v>
      </c>
      <c r="B34" s="50">
        <v>0</v>
      </c>
      <c r="C34" s="50">
        <v>-5183923513</v>
      </c>
      <c r="D34" s="50">
        <v>-11086095</v>
      </c>
      <c r="E34" s="50">
        <v>-5202197164</v>
      </c>
      <c r="F34" s="52">
        <f>(E34/درآمدها!$C$11)*100</f>
        <v>-0.17405528253439401</v>
      </c>
      <c r="G34" s="50">
        <v>0</v>
      </c>
      <c r="H34" s="50">
        <v>-6143206146</v>
      </c>
      <c r="I34" s="50">
        <v>-34172190</v>
      </c>
      <c r="J34" s="50">
        <f t="shared" si="0"/>
        <v>-6177378336</v>
      </c>
      <c r="K34" s="52">
        <f>(J34/درآمدها!$C$11)*100</f>
        <v>-0.20668292602112623</v>
      </c>
    </row>
    <row r="35" spans="1:11" ht="23.1" customHeight="1">
      <c r="A35" s="50" t="s">
        <v>287</v>
      </c>
      <c r="B35" s="50">
        <v>0</v>
      </c>
      <c r="C35" s="50">
        <v>0</v>
      </c>
      <c r="D35" s="50">
        <v>0</v>
      </c>
      <c r="E35" s="50">
        <v>0</v>
      </c>
      <c r="F35" s="52">
        <f>(E35/درآمدها!$C$11)*100</f>
        <v>0</v>
      </c>
      <c r="G35" s="50">
        <v>0</v>
      </c>
      <c r="H35" s="50">
        <v>0</v>
      </c>
      <c r="I35" s="50">
        <v>4757968544</v>
      </c>
      <c r="J35" s="50">
        <f t="shared" si="0"/>
        <v>4757968544</v>
      </c>
      <c r="K35" s="52">
        <f>(J35/درآمدها!$C$11)*100</f>
        <v>0.15919226686497023</v>
      </c>
    </row>
    <row r="36" spans="1:11" ht="23.1" customHeight="1">
      <c r="A36" s="50" t="s">
        <v>293</v>
      </c>
      <c r="B36" s="50">
        <v>0</v>
      </c>
      <c r="C36" s="50">
        <v>0</v>
      </c>
      <c r="D36" s="50">
        <v>0</v>
      </c>
      <c r="E36" s="50">
        <v>0</v>
      </c>
      <c r="F36" s="52">
        <f>(E36/درآمدها!$C$11)*100</f>
        <v>0</v>
      </c>
      <c r="G36" s="50">
        <v>0</v>
      </c>
      <c r="H36" s="50">
        <v>0</v>
      </c>
      <c r="I36" s="50">
        <v>275569866</v>
      </c>
      <c r="J36" s="50">
        <f t="shared" si="0"/>
        <v>275569866</v>
      </c>
      <c r="K36" s="52">
        <f>(J36/درآمدها!$C$11)*100</f>
        <v>9.2200255723708484E-3</v>
      </c>
    </row>
    <row r="37" spans="1:11" ht="23.1" customHeight="1">
      <c r="A37" s="50" t="s">
        <v>35</v>
      </c>
      <c r="B37" s="50">
        <v>0</v>
      </c>
      <c r="C37" s="50">
        <v>-9456113482</v>
      </c>
      <c r="D37" s="50">
        <v>-566507957</v>
      </c>
      <c r="E37" s="50">
        <v>-10059486305</v>
      </c>
      <c r="F37" s="52">
        <f>(E37/درآمدها!$C$11)*100</f>
        <v>-0.33657062117602632</v>
      </c>
      <c r="G37" s="50">
        <v>0</v>
      </c>
      <c r="H37" s="50">
        <v>-29742643613</v>
      </c>
      <c r="I37" s="50">
        <v>-402819774</v>
      </c>
      <c r="J37" s="50">
        <f t="shared" si="0"/>
        <v>-30145463387</v>
      </c>
      <c r="K37" s="52">
        <f>(J37/درآمدها!$C$11)*100</f>
        <v>-1.0086078980751441</v>
      </c>
    </row>
    <row r="38" spans="1:11" ht="23.1" customHeight="1">
      <c r="A38" s="50" t="s">
        <v>36</v>
      </c>
      <c r="B38" s="50">
        <v>0</v>
      </c>
      <c r="C38" s="50">
        <v>-87840560597</v>
      </c>
      <c r="D38" s="50">
        <v>-1833</v>
      </c>
      <c r="E38" s="50">
        <v>-87840562430</v>
      </c>
      <c r="F38" s="52">
        <f>(E38/درآمدها!$C$11)*100</f>
        <v>-2.9389724052630557</v>
      </c>
      <c r="G38" s="50">
        <v>0</v>
      </c>
      <c r="H38" s="50">
        <v>-91726054171</v>
      </c>
      <c r="I38" s="50">
        <v>-1833</v>
      </c>
      <c r="J38" s="50">
        <f t="shared" si="0"/>
        <v>-91726056004</v>
      </c>
      <c r="K38" s="52">
        <f>(J38/درآمدها!$C$11)*100</f>
        <v>-3.068973376100566</v>
      </c>
    </row>
    <row r="39" spans="1:11" ht="23.1" customHeight="1">
      <c r="A39" s="50" t="s">
        <v>37</v>
      </c>
      <c r="B39" s="50">
        <v>0</v>
      </c>
      <c r="C39" s="50">
        <v>-1688043430</v>
      </c>
      <c r="D39" s="50">
        <v>0</v>
      </c>
      <c r="E39" s="50">
        <v>-1688043430</v>
      </c>
      <c r="F39" s="52">
        <f>(E39/درآمدها!$C$11)*100</f>
        <v>-5.6478612185675618E-2</v>
      </c>
      <c r="G39" s="50">
        <v>0</v>
      </c>
      <c r="H39" s="50">
        <v>5721701624</v>
      </c>
      <c r="I39" s="50">
        <v>11664536855</v>
      </c>
      <c r="J39" s="50">
        <f t="shared" si="0"/>
        <v>17386238479</v>
      </c>
      <c r="K39" s="52">
        <f>(J39/درآمدها!$C$11)*100</f>
        <v>0.58170933458928353</v>
      </c>
    </row>
    <row r="40" spans="1:11" ht="23.1" customHeight="1">
      <c r="A40" s="50" t="s">
        <v>286</v>
      </c>
      <c r="B40" s="50">
        <v>0</v>
      </c>
      <c r="C40" s="50">
        <v>0</v>
      </c>
      <c r="D40" s="50">
        <v>0</v>
      </c>
      <c r="E40" s="50">
        <v>0</v>
      </c>
      <c r="F40" s="52">
        <f>(E40/درآمدها!$C$11)*100</f>
        <v>0</v>
      </c>
      <c r="G40" s="50">
        <v>0</v>
      </c>
      <c r="H40" s="50">
        <v>0</v>
      </c>
      <c r="I40" s="50">
        <v>692533319</v>
      </c>
      <c r="J40" s="50">
        <f t="shared" si="0"/>
        <v>692533319</v>
      </c>
      <c r="K40" s="52">
        <f>(J40/درآمدها!$C$11)*100</f>
        <v>2.3170802394260545E-2</v>
      </c>
    </row>
    <row r="41" spans="1:11" ht="23.1" customHeight="1">
      <c r="A41" s="50" t="s">
        <v>38</v>
      </c>
      <c r="B41" s="50">
        <v>0</v>
      </c>
      <c r="C41" s="50">
        <v>-935932165</v>
      </c>
      <c r="D41" s="50">
        <v>1329718715</v>
      </c>
      <c r="E41" s="50">
        <v>362735578</v>
      </c>
      <c r="F41" s="52">
        <f>(E41/درآمدها!$C$11)*100</f>
        <v>1.2136418809917048E-2</v>
      </c>
      <c r="G41" s="50">
        <v>0</v>
      </c>
      <c r="H41" s="50">
        <v>788327561</v>
      </c>
      <c r="I41" s="50">
        <v>1329718715</v>
      </c>
      <c r="J41" s="50">
        <f t="shared" si="0"/>
        <v>2118046276</v>
      </c>
      <c r="K41" s="52">
        <f>(J41/درآمدها!$C$11)*100</f>
        <v>7.0865661444219172E-2</v>
      </c>
    </row>
    <row r="42" spans="1:11" ht="23.1" customHeight="1">
      <c r="A42" s="50" t="s">
        <v>300</v>
      </c>
      <c r="B42" s="50">
        <v>0</v>
      </c>
      <c r="C42" s="50">
        <v>0</v>
      </c>
      <c r="D42" s="50">
        <v>0</v>
      </c>
      <c r="E42" s="50">
        <v>0</v>
      </c>
      <c r="F42" s="52">
        <f>(E42/درآمدها!$C$11)*100</f>
        <v>0</v>
      </c>
      <c r="G42" s="50">
        <v>0</v>
      </c>
      <c r="H42" s="50">
        <v>0</v>
      </c>
      <c r="I42" s="50">
        <v>1945311</v>
      </c>
      <c r="J42" s="50">
        <f t="shared" si="0"/>
        <v>1945311</v>
      </c>
      <c r="K42" s="52">
        <f>(J42/درآمدها!$C$11)*100</f>
        <v>6.5086278941015651E-5</v>
      </c>
    </row>
    <row r="43" spans="1:11" ht="23.1" customHeight="1">
      <c r="A43" s="50" t="s">
        <v>39</v>
      </c>
      <c r="B43" s="50">
        <v>0</v>
      </c>
      <c r="C43" s="50">
        <v>-182743967</v>
      </c>
      <c r="D43" s="50">
        <v>0</v>
      </c>
      <c r="E43" s="50">
        <v>-182743967</v>
      </c>
      <c r="F43" s="52">
        <f>(E43/درآمدها!$C$11)*100</f>
        <v>-6.1142536134066797E-3</v>
      </c>
      <c r="G43" s="50">
        <v>0</v>
      </c>
      <c r="H43" s="50">
        <v>-292940820</v>
      </c>
      <c r="I43" s="50">
        <v>128415835</v>
      </c>
      <c r="J43" s="50">
        <f t="shared" si="0"/>
        <v>-164524985</v>
      </c>
      <c r="K43" s="52">
        <f>(J43/درآمدها!$C$11)*100</f>
        <v>-5.504682318907576E-3</v>
      </c>
    </row>
    <row r="44" spans="1:11" ht="23.1" customHeight="1">
      <c r="A44" s="50" t="s">
        <v>280</v>
      </c>
      <c r="B44" s="50">
        <v>0</v>
      </c>
      <c r="C44" s="50">
        <v>0</v>
      </c>
      <c r="D44" s="50">
        <v>0</v>
      </c>
      <c r="E44" s="50">
        <v>0</v>
      </c>
      <c r="F44" s="52">
        <f>(E44/درآمدها!$C$11)*100</f>
        <v>0</v>
      </c>
      <c r="G44" s="50">
        <v>0</v>
      </c>
      <c r="H44" s="50">
        <v>0</v>
      </c>
      <c r="I44" s="50">
        <v>2597252348</v>
      </c>
      <c r="J44" s="50">
        <f t="shared" si="0"/>
        <v>2597252348</v>
      </c>
      <c r="K44" s="52">
        <f>(J44/درآمدها!$C$11)*100</f>
        <v>8.6898953844467983E-2</v>
      </c>
    </row>
    <row r="45" spans="1:11" ht="23.1" customHeight="1">
      <c r="A45" s="50" t="s">
        <v>40</v>
      </c>
      <c r="B45" s="50">
        <v>0</v>
      </c>
      <c r="C45" s="50">
        <v>-39665296558</v>
      </c>
      <c r="D45" s="50">
        <v>-245662051</v>
      </c>
      <c r="E45" s="50">
        <v>-39920152293</v>
      </c>
      <c r="F45" s="52">
        <f>(E45/درآمدها!$C$11)*100</f>
        <v>-1.3356497585784606</v>
      </c>
      <c r="G45" s="50">
        <v>72630877500</v>
      </c>
      <c r="H45" s="50">
        <v>-152132728637</v>
      </c>
      <c r="I45" s="50">
        <v>-86341091</v>
      </c>
      <c r="J45" s="50">
        <f t="shared" si="0"/>
        <v>-79588192228</v>
      </c>
      <c r="K45" s="52">
        <f>(J45/درآمدها!$C$11)*100</f>
        <v>-2.6628643336529647</v>
      </c>
    </row>
    <row r="46" spans="1:11" ht="23.1" customHeight="1">
      <c r="A46" s="50" t="s">
        <v>41</v>
      </c>
      <c r="B46" s="50">
        <v>0</v>
      </c>
      <c r="C46" s="50">
        <v>5993443023</v>
      </c>
      <c r="D46" s="50">
        <v>0</v>
      </c>
      <c r="E46" s="50">
        <v>5993443023</v>
      </c>
      <c r="F46" s="52">
        <f>(E46/درآمدها!$C$11)*100</f>
        <v>0.20052881231436112</v>
      </c>
      <c r="G46" s="50">
        <v>0</v>
      </c>
      <c r="H46" s="50">
        <v>68323973327</v>
      </c>
      <c r="I46" s="50">
        <v>0</v>
      </c>
      <c r="J46" s="50">
        <f t="shared" si="0"/>
        <v>68323973327</v>
      </c>
      <c r="K46" s="52">
        <f>(J46/درآمدها!$C$11)*100</f>
        <v>2.2859857299525039</v>
      </c>
    </row>
    <row r="47" spans="1:11" ht="23.1" customHeight="1">
      <c r="A47" s="50" t="s">
        <v>291</v>
      </c>
      <c r="B47" s="50">
        <v>0</v>
      </c>
      <c r="C47" s="50">
        <v>0</v>
      </c>
      <c r="D47" s="50">
        <v>0</v>
      </c>
      <c r="E47" s="50">
        <v>0</v>
      </c>
      <c r="F47" s="52">
        <f>(E47/درآمدها!$C$11)*100</f>
        <v>0</v>
      </c>
      <c r="G47" s="50">
        <v>0</v>
      </c>
      <c r="H47" s="50">
        <v>0</v>
      </c>
      <c r="I47" s="50">
        <v>3973836016</v>
      </c>
      <c r="J47" s="50">
        <f t="shared" si="0"/>
        <v>3973836016</v>
      </c>
      <c r="K47" s="52">
        <f>(J47/درآمدها!$C$11)*100</f>
        <v>0.13295673514580977</v>
      </c>
    </row>
    <row r="48" spans="1:11" ht="23.1" customHeight="1">
      <c r="A48" s="50" t="s">
        <v>42</v>
      </c>
      <c r="B48" s="50">
        <v>0</v>
      </c>
      <c r="C48" s="50">
        <v>-175041789</v>
      </c>
      <c r="D48" s="50">
        <v>-407222886</v>
      </c>
      <c r="E48" s="50">
        <v>-619265276</v>
      </c>
      <c r="F48" s="52">
        <f>(E48/درآمدها!$C$11)*100</f>
        <v>-2.0719397819793876E-2</v>
      </c>
      <c r="G48" s="50">
        <v>0</v>
      </c>
      <c r="H48" s="50">
        <v>0</v>
      </c>
      <c r="I48" s="50">
        <v>-1319376221</v>
      </c>
      <c r="J48" s="50">
        <f t="shared" si="0"/>
        <v>-1319376221</v>
      </c>
      <c r="K48" s="52">
        <f>(J48/درآمدها!$C$11)*100</f>
        <v>-4.4143732672127553E-2</v>
      </c>
    </row>
    <row r="49" spans="1:11" ht="23.1" customHeight="1">
      <c r="A49" s="50" t="s">
        <v>43</v>
      </c>
      <c r="B49" s="50">
        <v>0</v>
      </c>
      <c r="C49" s="50">
        <v>-1288288800</v>
      </c>
      <c r="D49" s="50">
        <v>0</v>
      </c>
      <c r="E49" s="50">
        <v>-1288288800</v>
      </c>
      <c r="F49" s="52">
        <f>(E49/درآمدها!$C$11)*100</f>
        <v>-4.3103608725487255E-2</v>
      </c>
      <c r="G49" s="50">
        <v>0</v>
      </c>
      <c r="H49" s="50">
        <v>-850587140</v>
      </c>
      <c r="I49" s="50">
        <v>2723839660</v>
      </c>
      <c r="J49" s="50">
        <f t="shared" si="0"/>
        <v>1873252520</v>
      </c>
      <c r="K49" s="52">
        <f>(J49/درآمدها!$C$11)*100</f>
        <v>6.2675343964888136E-2</v>
      </c>
    </row>
    <row r="50" spans="1:11" ht="23.1" customHeight="1">
      <c r="A50" s="50" t="s">
        <v>284</v>
      </c>
      <c r="B50" s="50">
        <v>0</v>
      </c>
      <c r="C50" s="50">
        <v>0</v>
      </c>
      <c r="D50" s="50">
        <v>0</v>
      </c>
      <c r="E50" s="50">
        <v>0</v>
      </c>
      <c r="F50" s="52">
        <f>(E50/درآمدها!$C$11)*100</f>
        <v>0</v>
      </c>
      <c r="G50" s="50">
        <v>0</v>
      </c>
      <c r="H50" s="50">
        <v>0</v>
      </c>
      <c r="I50" s="50">
        <v>9810052636</v>
      </c>
      <c r="J50" s="50">
        <f t="shared" si="0"/>
        <v>9810052636</v>
      </c>
      <c r="K50" s="52">
        <f>(J50/درآمدها!$C$11)*100</f>
        <v>0.32822506133607526</v>
      </c>
    </row>
    <row r="51" spans="1:11" ht="23.1" customHeight="1">
      <c r="A51" s="50" t="s">
        <v>288</v>
      </c>
      <c r="B51" s="50">
        <v>0</v>
      </c>
      <c r="C51" s="50">
        <v>0</v>
      </c>
      <c r="D51" s="50">
        <v>0</v>
      </c>
      <c r="E51" s="50">
        <v>0</v>
      </c>
      <c r="F51" s="52">
        <f>(E51/درآمدها!$C$11)*100</f>
        <v>0</v>
      </c>
      <c r="G51" s="50">
        <v>0</v>
      </c>
      <c r="H51" s="50">
        <v>0</v>
      </c>
      <c r="I51" s="50">
        <v>829013876</v>
      </c>
      <c r="J51" s="50">
        <f t="shared" si="0"/>
        <v>829013876</v>
      </c>
      <c r="K51" s="52">
        <f>(J51/درآمدها!$C$11)*100</f>
        <v>2.773717332565773E-2</v>
      </c>
    </row>
    <row r="52" spans="1:11" ht="23.1" customHeight="1">
      <c r="A52" s="50" t="s">
        <v>44</v>
      </c>
      <c r="B52" s="50">
        <v>0</v>
      </c>
      <c r="C52" s="50">
        <v>-9200777365</v>
      </c>
      <c r="D52" s="50">
        <v>0</v>
      </c>
      <c r="E52" s="50">
        <v>-9200777365</v>
      </c>
      <c r="F52" s="52">
        <f>(E52/درآمدها!$C$11)*100</f>
        <v>-0.30783990942968659</v>
      </c>
      <c r="G52" s="50">
        <v>0</v>
      </c>
      <c r="H52" s="50">
        <v>-16145166709</v>
      </c>
      <c r="I52" s="50">
        <v>11059601873</v>
      </c>
      <c r="J52" s="50">
        <f t="shared" si="0"/>
        <v>-5085564836</v>
      </c>
      <c r="K52" s="52">
        <f>(J52/درآمدها!$C$11)*100</f>
        <v>-0.17015299429680733</v>
      </c>
    </row>
    <row r="53" spans="1:11" ht="23.1" customHeight="1">
      <c r="A53" s="50" t="s">
        <v>281</v>
      </c>
      <c r="B53" s="50">
        <v>0</v>
      </c>
      <c r="C53" s="50">
        <v>0</v>
      </c>
      <c r="D53" s="50">
        <v>0</v>
      </c>
      <c r="E53" s="50">
        <v>0</v>
      </c>
      <c r="F53" s="52">
        <f>(E53/درآمدها!$C$11)*100</f>
        <v>0</v>
      </c>
      <c r="G53" s="50">
        <v>0</v>
      </c>
      <c r="H53" s="50">
        <v>0</v>
      </c>
      <c r="I53" s="50">
        <v>682522745</v>
      </c>
      <c r="J53" s="50">
        <f t="shared" si="0"/>
        <v>682522745</v>
      </c>
      <c r="K53" s="52">
        <f>(J53/درآمدها!$C$11)*100</f>
        <v>2.2835868282581908E-2</v>
      </c>
    </row>
    <row r="54" spans="1:11" ht="23.1" customHeight="1">
      <c r="A54" s="50" t="s">
        <v>45</v>
      </c>
      <c r="B54" s="50">
        <v>0</v>
      </c>
      <c r="C54" s="50">
        <v>-453721399</v>
      </c>
      <c r="D54" s="50">
        <v>282530223</v>
      </c>
      <c r="E54" s="50">
        <v>-175759091</v>
      </c>
      <c r="F54" s="52">
        <f>(E54/درآمدها!$C$11)*100</f>
        <v>-5.8805534041833692E-3</v>
      </c>
      <c r="G54" s="50">
        <v>0</v>
      </c>
      <c r="H54" s="50">
        <v>750063213</v>
      </c>
      <c r="I54" s="50">
        <v>282530223</v>
      </c>
      <c r="J54" s="50">
        <f t="shared" si="0"/>
        <v>1032593436</v>
      </c>
      <c r="K54" s="52">
        <f>(J54/درآمدها!$C$11)*100</f>
        <v>3.4548544889818539E-2</v>
      </c>
    </row>
    <row r="55" spans="1:11" ht="23.1" customHeight="1">
      <c r="A55" s="50" t="s">
        <v>289</v>
      </c>
      <c r="B55" s="50">
        <v>0</v>
      </c>
      <c r="C55" s="50">
        <v>0</v>
      </c>
      <c r="D55" s="50">
        <v>0</v>
      </c>
      <c r="E55" s="50">
        <v>0</v>
      </c>
      <c r="F55" s="52">
        <f>(E55/درآمدها!$C$11)*100</f>
        <v>0</v>
      </c>
      <c r="G55" s="50">
        <v>0</v>
      </c>
      <c r="H55" s="50">
        <v>0</v>
      </c>
      <c r="I55" s="50">
        <v>11329462124</v>
      </c>
      <c r="J55" s="50">
        <f t="shared" si="0"/>
        <v>11329462124</v>
      </c>
      <c r="K55" s="52">
        <f>(J55/درآمدها!$C$11)*100</f>
        <v>0.37906151358540391</v>
      </c>
    </row>
    <row r="56" spans="1:11" ht="23.1" customHeight="1">
      <c r="A56" s="50" t="s">
        <v>46</v>
      </c>
      <c r="B56" s="50">
        <v>0</v>
      </c>
      <c r="C56" s="50">
        <v>-916572378</v>
      </c>
      <c r="D56" s="50">
        <v>487246027</v>
      </c>
      <c r="E56" s="50">
        <v>-443147462</v>
      </c>
      <c r="F56" s="52">
        <f>(E56/درآمدها!$C$11)*100</f>
        <v>-1.4826842249766303E-2</v>
      </c>
      <c r="G56" s="50">
        <v>0</v>
      </c>
      <c r="H56" s="50">
        <v>-97354880</v>
      </c>
      <c r="I56" s="50">
        <v>487246027</v>
      </c>
      <c r="J56" s="50">
        <f t="shared" si="0"/>
        <v>389891147</v>
      </c>
      <c r="K56" s="52">
        <f>(J56/درآمدها!$C$11)*100</f>
        <v>1.3044990723989397E-2</v>
      </c>
    </row>
    <row r="57" spans="1:11" ht="23.1" customHeight="1">
      <c r="A57" s="50" t="s">
        <v>296</v>
      </c>
      <c r="B57" s="50">
        <v>0</v>
      </c>
      <c r="C57" s="50">
        <v>0</v>
      </c>
      <c r="D57" s="50">
        <v>0</v>
      </c>
      <c r="E57" s="50">
        <v>0</v>
      </c>
      <c r="F57" s="52">
        <f>(E57/درآمدها!$C$11)*100</f>
        <v>0</v>
      </c>
      <c r="G57" s="50">
        <v>0</v>
      </c>
      <c r="H57" s="50">
        <v>0</v>
      </c>
      <c r="I57" s="50">
        <v>84269</v>
      </c>
      <c r="J57" s="50">
        <f t="shared" si="0"/>
        <v>84269</v>
      </c>
      <c r="K57" s="52">
        <f>(J57/درآمدها!$C$11)*100</f>
        <v>2.8194749528895113E-6</v>
      </c>
    </row>
    <row r="58" spans="1:11" ht="23.1" customHeight="1">
      <c r="A58" s="50" t="s">
        <v>299</v>
      </c>
      <c r="B58" s="50">
        <v>0</v>
      </c>
      <c r="C58" s="50">
        <v>0</v>
      </c>
      <c r="D58" s="50">
        <v>0</v>
      </c>
      <c r="E58" s="50">
        <v>0</v>
      </c>
      <c r="F58" s="52">
        <f>(E58/درآمدها!$C$11)*100</f>
        <v>0</v>
      </c>
      <c r="G58" s="50">
        <v>0</v>
      </c>
      <c r="H58" s="50">
        <v>0</v>
      </c>
      <c r="I58" s="50">
        <v>7486760825</v>
      </c>
      <c r="J58" s="50">
        <f t="shared" si="0"/>
        <v>7486760825</v>
      </c>
      <c r="K58" s="52">
        <f>(J58/درآمدها!$C$11)*100</f>
        <v>0.25049228808176094</v>
      </c>
    </row>
    <row r="59" spans="1:11" ht="23.1" customHeight="1">
      <c r="A59" s="50" t="s">
        <v>47</v>
      </c>
      <c r="B59" s="50">
        <v>0</v>
      </c>
      <c r="C59" s="50">
        <v>-501602970</v>
      </c>
      <c r="D59" s="50">
        <v>271219653</v>
      </c>
      <c r="E59" s="50">
        <v>-243194994</v>
      </c>
      <c r="F59" s="52">
        <f>(E59/درآمدها!$C$11)*100</f>
        <v>-8.1368260481448091E-3</v>
      </c>
      <c r="G59" s="50">
        <v>0</v>
      </c>
      <c r="H59" s="50">
        <v>0</v>
      </c>
      <c r="I59" s="50">
        <v>1216827286</v>
      </c>
      <c r="J59" s="50">
        <f t="shared" si="0"/>
        <v>1216827286</v>
      </c>
      <c r="K59" s="52">
        <f>(J59/درآمدها!$C$11)*100</f>
        <v>4.0712647057275175E-2</v>
      </c>
    </row>
    <row r="60" spans="1:11" ht="23.1" customHeight="1">
      <c r="A60" s="50" t="s">
        <v>48</v>
      </c>
      <c r="B60" s="50">
        <v>585000000</v>
      </c>
      <c r="C60" s="50">
        <v>-1263238740</v>
      </c>
      <c r="D60" s="50">
        <v>0</v>
      </c>
      <c r="E60" s="50">
        <v>-705732213</v>
      </c>
      <c r="F60" s="52">
        <f>(E60/درآمدها!$C$11)*100</f>
        <v>-2.3612411420579165E-2</v>
      </c>
      <c r="G60" s="50">
        <v>585000000</v>
      </c>
      <c r="H60" s="50">
        <v>31847001</v>
      </c>
      <c r="I60" s="50">
        <v>0</v>
      </c>
      <c r="J60" s="50">
        <f t="shared" si="0"/>
        <v>616847001</v>
      </c>
      <c r="K60" s="52">
        <f>(J60/درآمدها!$C$11)*100</f>
        <v>2.0638487095901357E-2</v>
      </c>
    </row>
    <row r="61" spans="1:11" ht="23.1" customHeight="1">
      <c r="A61" s="50" t="s">
        <v>49</v>
      </c>
      <c r="B61" s="50">
        <v>0</v>
      </c>
      <c r="C61" s="50">
        <v>-202100303</v>
      </c>
      <c r="D61" s="50">
        <v>0</v>
      </c>
      <c r="E61" s="50">
        <v>-202100303</v>
      </c>
      <c r="F61" s="52">
        <f>(E61/درآمدها!$C$11)*100</f>
        <v>-6.761878535165731E-3</v>
      </c>
      <c r="G61" s="50">
        <v>0</v>
      </c>
      <c r="H61" s="50">
        <v>-48006704</v>
      </c>
      <c r="I61" s="50">
        <v>806797405</v>
      </c>
      <c r="J61" s="50">
        <f t="shared" si="0"/>
        <v>758790701</v>
      </c>
      <c r="K61" s="52">
        <f>(J61/درآمدها!$C$11)*100</f>
        <v>2.5387644044132174E-2</v>
      </c>
    </row>
    <row r="62" spans="1:11" ht="23.1" customHeight="1">
      <c r="A62" s="50" t="s">
        <v>298</v>
      </c>
      <c r="B62" s="50">
        <v>0</v>
      </c>
      <c r="C62" s="50">
        <v>0</v>
      </c>
      <c r="D62" s="50">
        <v>0</v>
      </c>
      <c r="E62" s="50">
        <v>0</v>
      </c>
      <c r="F62" s="52">
        <f>(E62/درآمدها!$C$11)*100</f>
        <v>0</v>
      </c>
      <c r="G62" s="50">
        <v>0</v>
      </c>
      <c r="H62" s="50">
        <v>0</v>
      </c>
      <c r="I62" s="50">
        <v>80160</v>
      </c>
      <c r="J62" s="50">
        <f t="shared" si="0"/>
        <v>80160</v>
      </c>
      <c r="K62" s="52">
        <f>(J62/درآمدها!$C$11)*100</f>
        <v>2.6819958967547168E-6</v>
      </c>
    </row>
    <row r="63" spans="1:11" ht="23.1" customHeight="1">
      <c r="A63" s="50" t="s">
        <v>50</v>
      </c>
      <c r="B63" s="50">
        <v>0</v>
      </c>
      <c r="C63" s="50">
        <v>242500</v>
      </c>
      <c r="D63" s="50">
        <v>0</v>
      </c>
      <c r="E63" s="50">
        <v>242500</v>
      </c>
      <c r="F63" s="52">
        <f>(E63/درآمدها!$C$11)*100</f>
        <v>8.1135729162053252E-6</v>
      </c>
      <c r="G63" s="50">
        <v>0</v>
      </c>
      <c r="H63" s="50">
        <v>332283</v>
      </c>
      <c r="I63" s="50">
        <v>0</v>
      </c>
      <c r="J63" s="50">
        <f t="shared" si="0"/>
        <v>332283</v>
      </c>
      <c r="K63" s="52">
        <f>(J63/درآمدها!$C$11)*100</f>
        <v>1.1117535461094656E-5</v>
      </c>
    </row>
    <row r="64" spans="1:11" ht="23.1" customHeight="1">
      <c r="A64" s="50" t="s">
        <v>51</v>
      </c>
      <c r="B64" s="50">
        <v>0</v>
      </c>
      <c r="C64" s="50">
        <v>570990</v>
      </c>
      <c r="D64" s="50">
        <v>0</v>
      </c>
      <c r="E64" s="50">
        <v>570990</v>
      </c>
      <c r="F64" s="52">
        <f>(E64/درآمدها!$C$11)*100</f>
        <v>1.9104202059480735E-5</v>
      </c>
      <c r="G64" s="50">
        <v>0</v>
      </c>
      <c r="H64" s="50">
        <v>1088874</v>
      </c>
      <c r="I64" s="50">
        <v>0</v>
      </c>
      <c r="J64" s="50">
        <f t="shared" si="0"/>
        <v>1088874</v>
      </c>
      <c r="K64" s="52">
        <f>(J64/درآمدها!$C$11)*100</f>
        <v>3.6431581837361471E-5</v>
      </c>
    </row>
    <row r="65" spans="1:11" ht="23.1" customHeight="1">
      <c r="A65" s="50" t="s">
        <v>473</v>
      </c>
      <c r="B65" s="50">
        <v>0</v>
      </c>
      <c r="C65" s="50">
        <v>0</v>
      </c>
      <c r="D65" s="50">
        <v>0</v>
      </c>
      <c r="E65" s="50">
        <v>0</v>
      </c>
      <c r="F65" s="52">
        <f>(E65/درآمدها!$C$11)*100</f>
        <v>0</v>
      </c>
      <c r="G65" s="50">
        <v>0</v>
      </c>
      <c r="H65" s="50">
        <v>0</v>
      </c>
      <c r="I65" s="50">
        <v>21232265945</v>
      </c>
      <c r="J65" s="50">
        <f t="shared" si="0"/>
        <v>21232265945</v>
      </c>
      <c r="K65" s="52">
        <f>(J65/درآمدها!$C$11)*100</f>
        <v>0.71038984709699238</v>
      </c>
    </row>
    <row r="66" spans="1:11" ht="23.1" customHeight="1">
      <c r="A66" s="50" t="s">
        <v>525</v>
      </c>
      <c r="B66" s="50">
        <v>0</v>
      </c>
      <c r="C66" s="50">
        <v>0</v>
      </c>
      <c r="D66" s="50">
        <v>0</v>
      </c>
      <c r="E66" s="50">
        <v>0</v>
      </c>
      <c r="F66" s="52">
        <f>(E66/درآمدها!$C$11)*100</f>
        <v>0</v>
      </c>
      <c r="G66" s="50">
        <v>0</v>
      </c>
      <c r="H66" s="50">
        <v>0</v>
      </c>
      <c r="I66" s="50">
        <v>2711801597</v>
      </c>
      <c r="J66" s="50">
        <f t="shared" si="0"/>
        <v>2711801597</v>
      </c>
      <c r="K66" s="52">
        <f>(J66/درآمدها!$C$11)*100</f>
        <v>9.0731546356872361E-2</v>
      </c>
    </row>
    <row r="67" spans="1:11" ht="23.1" customHeight="1">
      <c r="A67" s="50" t="s">
        <v>499</v>
      </c>
      <c r="B67" s="50">
        <v>0</v>
      </c>
      <c r="C67" s="50">
        <v>0</v>
      </c>
      <c r="D67" s="50">
        <v>0</v>
      </c>
      <c r="E67" s="50">
        <v>0</v>
      </c>
      <c r="F67" s="52">
        <f>(E67/درآمدها!$C$11)*100</f>
        <v>0</v>
      </c>
      <c r="G67" s="50">
        <v>0</v>
      </c>
      <c r="H67" s="50">
        <v>0</v>
      </c>
      <c r="I67" s="50">
        <v>-21956934729</v>
      </c>
      <c r="J67" s="50">
        <f t="shared" si="0"/>
        <v>-21956934729</v>
      </c>
      <c r="K67" s="52">
        <f>(J67/درآمدها!$C$11)*100</f>
        <v>-0.73463583892825779</v>
      </c>
    </row>
    <row r="68" spans="1:11" ht="23.1" customHeight="1">
      <c r="A68" s="50" t="s">
        <v>501</v>
      </c>
      <c r="B68" s="50">
        <v>0</v>
      </c>
      <c r="C68" s="50">
        <v>0</v>
      </c>
      <c r="D68" s="50">
        <v>0</v>
      </c>
      <c r="E68" s="50">
        <v>0</v>
      </c>
      <c r="F68" s="52">
        <f>(E68/درآمدها!$C$11)*100</f>
        <v>0</v>
      </c>
      <c r="G68" s="50">
        <v>0</v>
      </c>
      <c r="H68" s="50">
        <v>0</v>
      </c>
      <c r="I68" s="50">
        <v>-30944698918</v>
      </c>
      <c r="J68" s="50">
        <f t="shared" si="0"/>
        <v>-30944698918</v>
      </c>
      <c r="K68" s="52">
        <f>(J68/درآمدها!$C$11)*100</f>
        <v>-1.0353487465617031</v>
      </c>
    </row>
    <row r="69" spans="1:11" ht="23.1" customHeight="1">
      <c r="A69" s="50" t="s">
        <v>504</v>
      </c>
      <c r="B69" s="50">
        <v>0</v>
      </c>
      <c r="C69" s="50">
        <v>0</v>
      </c>
      <c r="D69" s="50">
        <v>0</v>
      </c>
      <c r="E69" s="50">
        <v>0</v>
      </c>
      <c r="F69" s="52">
        <f>(E69/درآمدها!$C$11)*100</f>
        <v>0</v>
      </c>
      <c r="G69" s="50">
        <v>0</v>
      </c>
      <c r="H69" s="50">
        <v>0</v>
      </c>
      <c r="I69" s="50">
        <v>-7555342015</v>
      </c>
      <c r="J69" s="50">
        <f t="shared" si="0"/>
        <v>-7555342015</v>
      </c>
      <c r="K69" s="52">
        <f>(J69/درآمدها!$C$11)*100</f>
        <v>-0.25278687977555531</v>
      </c>
    </row>
    <row r="70" spans="1:11" ht="23.1" customHeight="1">
      <c r="A70" s="50" t="s">
        <v>543</v>
      </c>
      <c r="B70" s="50">
        <v>0</v>
      </c>
      <c r="C70" s="50">
        <v>0</v>
      </c>
      <c r="D70" s="50">
        <v>0</v>
      </c>
      <c r="E70" s="50">
        <v>0</v>
      </c>
      <c r="F70" s="52">
        <f>(E70/درآمدها!$C$11)*100</f>
        <v>0</v>
      </c>
      <c r="G70" s="50">
        <v>0</v>
      </c>
      <c r="H70" s="50">
        <v>0</v>
      </c>
      <c r="I70" s="50">
        <v>375578539</v>
      </c>
      <c r="J70" s="50">
        <f t="shared" si="0"/>
        <v>375578539</v>
      </c>
      <c r="K70" s="52">
        <f>(J70/درآمدها!$C$11)*100</f>
        <v>1.2566119018302537E-2</v>
      </c>
    </row>
    <row r="71" spans="1:11" ht="23.1" customHeight="1">
      <c r="A71" s="50" t="s">
        <v>618</v>
      </c>
      <c r="B71" s="50">
        <v>0</v>
      </c>
      <c r="C71" s="50">
        <v>0</v>
      </c>
      <c r="D71" s="50">
        <v>0</v>
      </c>
      <c r="E71" s="50">
        <v>0</v>
      </c>
      <c r="F71" s="52">
        <f>(E71/درآمدها!$C$11)*100</f>
        <v>0</v>
      </c>
      <c r="G71" s="50">
        <v>0</v>
      </c>
      <c r="H71" s="50">
        <v>0</v>
      </c>
      <c r="I71" s="50">
        <v>18901943</v>
      </c>
      <c r="J71" s="50">
        <f t="shared" si="0"/>
        <v>18901943</v>
      </c>
      <c r="K71" s="52">
        <f>(J71/درآمدها!$C$11)*100</f>
        <v>6.3242182593178074E-4</v>
      </c>
    </row>
    <row r="72" spans="1:11" ht="23.1" customHeight="1">
      <c r="A72" s="50" t="s">
        <v>605</v>
      </c>
      <c r="B72" s="50">
        <v>0</v>
      </c>
      <c r="C72" s="50">
        <v>0</v>
      </c>
      <c r="D72" s="50">
        <v>0</v>
      </c>
      <c r="E72" s="50">
        <v>0</v>
      </c>
      <c r="F72" s="52">
        <f>(E72/درآمدها!$C$11)*100</f>
        <v>0</v>
      </c>
      <c r="G72" s="50">
        <v>0</v>
      </c>
      <c r="H72" s="50">
        <v>0</v>
      </c>
      <c r="I72" s="50">
        <v>-185676026</v>
      </c>
      <c r="J72" s="50">
        <f t="shared" si="0"/>
        <v>-185676026</v>
      </c>
      <c r="K72" s="52">
        <f>(J72/درآمدها!$C$11)*100</f>
        <v>-6.2123545391432403E-3</v>
      </c>
    </row>
    <row r="73" spans="1:11" ht="23.1" customHeight="1">
      <c r="A73" s="50" t="s">
        <v>610</v>
      </c>
      <c r="B73" s="50">
        <v>0</v>
      </c>
      <c r="C73" s="50">
        <v>0</v>
      </c>
      <c r="D73" s="50">
        <v>0</v>
      </c>
      <c r="E73" s="50">
        <v>0</v>
      </c>
      <c r="F73" s="52">
        <f>(E73/درآمدها!$C$11)*100</f>
        <v>0</v>
      </c>
      <c r="G73" s="50">
        <v>0</v>
      </c>
      <c r="H73" s="50">
        <v>0</v>
      </c>
      <c r="I73" s="50">
        <v>-577550554</v>
      </c>
      <c r="J73" s="50">
        <f t="shared" si="0"/>
        <v>-577550554</v>
      </c>
      <c r="K73" s="52">
        <f>(J73/درآمدها!$C$11)*100</f>
        <v>-1.9323705289376415E-2</v>
      </c>
    </row>
    <row r="74" spans="1:11" ht="23.1" customHeight="1">
      <c r="A74" s="50" t="s">
        <v>514</v>
      </c>
      <c r="B74" s="50">
        <v>0</v>
      </c>
      <c r="C74" s="50">
        <v>0</v>
      </c>
      <c r="D74" s="50">
        <v>0</v>
      </c>
      <c r="E74" s="50">
        <v>0</v>
      </c>
      <c r="F74" s="52">
        <f>(E74/درآمدها!$C$11)*100</f>
        <v>0</v>
      </c>
      <c r="G74" s="50">
        <v>0</v>
      </c>
      <c r="H74" s="50">
        <v>0</v>
      </c>
      <c r="I74" s="50">
        <v>-6771298548</v>
      </c>
      <c r="J74" s="50">
        <f t="shared" si="0"/>
        <v>-6771298548</v>
      </c>
      <c r="K74" s="52">
        <f>(J74/درآمدها!$C$11)*100</f>
        <v>-0.22655432786224017</v>
      </c>
    </row>
    <row r="75" spans="1:11" ht="23.1" customHeight="1">
      <c r="A75" s="50" t="s">
        <v>482</v>
      </c>
      <c r="B75" s="50">
        <v>0</v>
      </c>
      <c r="C75" s="50">
        <v>0</v>
      </c>
      <c r="D75" s="50">
        <v>0</v>
      </c>
      <c r="E75" s="50">
        <v>0</v>
      </c>
      <c r="F75" s="52">
        <f>(E75/درآمدها!$C$11)*100</f>
        <v>0</v>
      </c>
      <c r="G75" s="50">
        <v>0</v>
      </c>
      <c r="H75" s="50">
        <v>0</v>
      </c>
      <c r="I75" s="50">
        <v>927574653</v>
      </c>
      <c r="J75" s="50">
        <f t="shared" si="0"/>
        <v>927574653</v>
      </c>
      <c r="K75" s="52">
        <f>(J75/درآمدها!$C$11)*100</f>
        <v>3.1034823019956092E-2</v>
      </c>
    </row>
    <row r="76" spans="1:11" ht="23.1" customHeight="1">
      <c r="A76" s="50" t="s">
        <v>799</v>
      </c>
      <c r="B76" s="50">
        <v>0</v>
      </c>
      <c r="C76" s="50">
        <v>0</v>
      </c>
      <c r="D76" s="50">
        <v>0</v>
      </c>
      <c r="E76" s="50">
        <v>0</v>
      </c>
      <c r="F76" s="52">
        <f>(E76/درآمدها!$C$11)*100</f>
        <v>0</v>
      </c>
      <c r="G76" s="50">
        <v>0</v>
      </c>
      <c r="H76" s="50">
        <v>0</v>
      </c>
      <c r="I76" s="50">
        <v>4483094456</v>
      </c>
      <c r="J76" s="50">
        <f t="shared" ref="J76:J139" si="1">G76+H76+I76</f>
        <v>4483094456</v>
      </c>
      <c r="K76" s="52">
        <f>(J76/درآمدها!$C$11)*100</f>
        <v>0.14999552065563648</v>
      </c>
    </row>
    <row r="77" spans="1:11" ht="23.1" customHeight="1">
      <c r="A77" s="50" t="s">
        <v>798</v>
      </c>
      <c r="B77" s="50">
        <v>0</v>
      </c>
      <c r="C77" s="50">
        <v>0</v>
      </c>
      <c r="D77" s="50">
        <v>0</v>
      </c>
      <c r="E77" s="50">
        <v>0</v>
      </c>
      <c r="F77" s="52">
        <f>(E77/درآمدها!$C$11)*100</f>
        <v>0</v>
      </c>
      <c r="G77" s="50">
        <v>0</v>
      </c>
      <c r="H77" s="50">
        <v>0</v>
      </c>
      <c r="I77" s="50">
        <v>3244797407</v>
      </c>
      <c r="J77" s="50">
        <f t="shared" si="1"/>
        <v>3244797407</v>
      </c>
      <c r="K77" s="52">
        <f>(J77/درآمدها!$C$11)*100</f>
        <v>0.10856453756704523</v>
      </c>
    </row>
    <row r="78" spans="1:11" ht="23.1" customHeight="1">
      <c r="A78" s="50" t="s">
        <v>800</v>
      </c>
      <c r="B78" s="50">
        <v>0</v>
      </c>
      <c r="C78" s="50">
        <v>0</v>
      </c>
      <c r="D78" s="50">
        <v>0</v>
      </c>
      <c r="E78" s="50">
        <v>0</v>
      </c>
      <c r="F78" s="52">
        <f>(E78/درآمدها!$C$11)*100</f>
        <v>0</v>
      </c>
      <c r="G78" s="50">
        <v>0</v>
      </c>
      <c r="H78" s="50">
        <v>0</v>
      </c>
      <c r="I78" s="50">
        <v>5609410185</v>
      </c>
      <c r="J78" s="50">
        <f t="shared" si="1"/>
        <v>5609410185</v>
      </c>
      <c r="K78" s="52">
        <f>(J78/درآمدها!$C$11)*100</f>
        <v>0.18767982908413319</v>
      </c>
    </row>
    <row r="79" spans="1:11" ht="23.1" customHeight="1">
      <c r="A79" s="50" t="s">
        <v>797</v>
      </c>
      <c r="B79" s="50">
        <v>0</v>
      </c>
      <c r="C79" s="50">
        <v>0</v>
      </c>
      <c r="D79" s="50">
        <v>0</v>
      </c>
      <c r="E79" s="50">
        <v>0</v>
      </c>
      <c r="F79" s="52">
        <f>(E79/درآمدها!$C$11)*100</f>
        <v>0</v>
      </c>
      <c r="G79" s="50">
        <v>0</v>
      </c>
      <c r="H79" s="50">
        <v>0</v>
      </c>
      <c r="I79" s="50">
        <v>233278284</v>
      </c>
      <c r="J79" s="50">
        <f t="shared" si="1"/>
        <v>233278284</v>
      </c>
      <c r="K79" s="52">
        <f>(J79/درآمدها!$C$11)*100</f>
        <v>7.805032441242284E-3</v>
      </c>
    </row>
    <row r="80" spans="1:11" ht="23.1" customHeight="1">
      <c r="A80" s="50" t="s">
        <v>578</v>
      </c>
      <c r="B80" s="50">
        <v>0</v>
      </c>
      <c r="C80" s="50">
        <v>0</v>
      </c>
      <c r="D80" s="50">
        <v>0</v>
      </c>
      <c r="E80" s="50">
        <v>0</v>
      </c>
      <c r="F80" s="52">
        <f>(E80/درآمدها!$C$11)*100</f>
        <v>0</v>
      </c>
      <c r="G80" s="50">
        <v>0</v>
      </c>
      <c r="H80" s="50">
        <v>0</v>
      </c>
      <c r="I80" s="50">
        <v>881397555</v>
      </c>
      <c r="J80" s="50">
        <f t="shared" si="1"/>
        <v>881397555</v>
      </c>
      <c r="K80" s="52">
        <f>(J80/درآمدها!$C$11)*100</f>
        <v>2.948982816766018E-2</v>
      </c>
    </row>
    <row r="81" spans="1:11" ht="23.1" customHeight="1">
      <c r="A81" s="50" t="s">
        <v>516</v>
      </c>
      <c r="B81" s="50">
        <v>0</v>
      </c>
      <c r="C81" s="50">
        <v>0</v>
      </c>
      <c r="D81" s="50">
        <v>0</v>
      </c>
      <c r="E81" s="50">
        <v>0</v>
      </c>
      <c r="F81" s="52">
        <f>(E81/درآمدها!$C$11)*100</f>
        <v>0</v>
      </c>
      <c r="G81" s="50">
        <v>0</v>
      </c>
      <c r="H81" s="50">
        <v>0</v>
      </c>
      <c r="I81" s="50">
        <v>-38960850</v>
      </c>
      <c r="J81" s="50">
        <f t="shared" si="1"/>
        <v>-38960850</v>
      </c>
      <c r="K81" s="52">
        <f>(J81/درآمدها!$C$11)*100</f>
        <v>-1.3035533911436629E-3</v>
      </c>
    </row>
    <row r="82" spans="1:11" ht="23.1" customHeight="1">
      <c r="A82" s="50" t="s">
        <v>624</v>
      </c>
      <c r="B82" s="50">
        <v>0</v>
      </c>
      <c r="C82" s="50">
        <v>0</v>
      </c>
      <c r="D82" s="50">
        <v>0</v>
      </c>
      <c r="E82" s="50">
        <v>0</v>
      </c>
      <c r="F82" s="52">
        <f>(E82/درآمدها!$C$11)*100</f>
        <v>0</v>
      </c>
      <c r="G82" s="50">
        <v>0</v>
      </c>
      <c r="H82" s="50">
        <v>0</v>
      </c>
      <c r="I82" s="50">
        <v>2898922502</v>
      </c>
      <c r="J82" s="50">
        <f t="shared" si="1"/>
        <v>2898922502</v>
      </c>
      <c r="K82" s="52">
        <f>(J82/درآمدها!$C$11)*100</f>
        <v>9.6992243704764447E-2</v>
      </c>
    </row>
    <row r="83" spans="1:11" ht="23.1" customHeight="1">
      <c r="A83" s="50" t="s">
        <v>688</v>
      </c>
      <c r="B83" s="50">
        <v>0</v>
      </c>
      <c r="C83" s="50">
        <v>0</v>
      </c>
      <c r="D83" s="50">
        <v>0</v>
      </c>
      <c r="E83" s="50">
        <v>0</v>
      </c>
      <c r="F83" s="52">
        <f>(E83/درآمدها!$C$11)*100</f>
        <v>0</v>
      </c>
      <c r="G83" s="50">
        <v>0</v>
      </c>
      <c r="H83" s="50">
        <v>0</v>
      </c>
      <c r="I83" s="50">
        <v>-310579936</v>
      </c>
      <c r="J83" s="50">
        <f t="shared" si="1"/>
        <v>-310579936</v>
      </c>
      <c r="K83" s="52">
        <f>(J83/درآمدها!$C$11)*100</f>
        <v>-1.0391393637304671E-2</v>
      </c>
    </row>
    <row r="84" spans="1:11" ht="23.1" customHeight="1">
      <c r="A84" s="50" t="s">
        <v>579</v>
      </c>
      <c r="B84" s="50">
        <v>0</v>
      </c>
      <c r="C84" s="50">
        <v>0</v>
      </c>
      <c r="D84" s="50">
        <v>0</v>
      </c>
      <c r="E84" s="50">
        <v>0</v>
      </c>
      <c r="F84" s="52">
        <f>(E84/درآمدها!$C$11)*100</f>
        <v>0</v>
      </c>
      <c r="G84" s="50">
        <v>0</v>
      </c>
      <c r="H84" s="50">
        <v>0</v>
      </c>
      <c r="I84" s="50">
        <v>415437011</v>
      </c>
      <c r="J84" s="50">
        <f t="shared" si="1"/>
        <v>415437011</v>
      </c>
      <c r="K84" s="52">
        <f>(J84/درآمدها!$C$11)*100</f>
        <v>1.3899705075624304E-2</v>
      </c>
    </row>
    <row r="85" spans="1:11" ht="23.1" customHeight="1">
      <c r="A85" s="50" t="s">
        <v>476</v>
      </c>
      <c r="B85" s="50">
        <v>0</v>
      </c>
      <c r="C85" s="50">
        <v>0</v>
      </c>
      <c r="D85" s="50">
        <v>0</v>
      </c>
      <c r="E85" s="50">
        <v>0</v>
      </c>
      <c r="F85" s="52">
        <f>(E85/درآمدها!$C$11)*100</f>
        <v>0</v>
      </c>
      <c r="G85" s="50">
        <v>0</v>
      </c>
      <c r="H85" s="50">
        <v>0</v>
      </c>
      <c r="I85" s="50">
        <v>17714040385</v>
      </c>
      <c r="J85" s="50">
        <f t="shared" si="1"/>
        <v>17714040385</v>
      </c>
      <c r="K85" s="52">
        <f>(J85/درآمدها!$C$11)*100</f>
        <v>0.59267694146104466</v>
      </c>
    </row>
    <row r="86" spans="1:11" ht="23.1" customHeight="1">
      <c r="A86" s="50" t="s">
        <v>477</v>
      </c>
      <c r="B86" s="50">
        <v>0</v>
      </c>
      <c r="C86" s="50">
        <v>0</v>
      </c>
      <c r="D86" s="50">
        <v>0</v>
      </c>
      <c r="E86" s="50">
        <v>0</v>
      </c>
      <c r="F86" s="52">
        <f>(E86/درآمدها!$C$11)*100</f>
        <v>0</v>
      </c>
      <c r="G86" s="50">
        <v>0</v>
      </c>
      <c r="H86" s="50">
        <v>0</v>
      </c>
      <c r="I86" s="50">
        <v>-13660285563</v>
      </c>
      <c r="J86" s="50">
        <f t="shared" si="1"/>
        <v>-13660285563</v>
      </c>
      <c r="K86" s="52">
        <f>(J86/درآمدها!$C$11)*100</f>
        <v>-0.45704628029520583</v>
      </c>
    </row>
    <row r="87" spans="1:11" ht="23.1" customHeight="1">
      <c r="A87" s="50" t="s">
        <v>680</v>
      </c>
      <c r="B87" s="50">
        <v>0</v>
      </c>
      <c r="C87" s="50">
        <v>0</v>
      </c>
      <c r="D87" s="50">
        <v>0</v>
      </c>
      <c r="E87" s="50">
        <v>0</v>
      </c>
      <c r="F87" s="52">
        <f>(E87/درآمدها!$C$11)*100</f>
        <v>0</v>
      </c>
      <c r="G87" s="50">
        <v>0</v>
      </c>
      <c r="H87" s="50">
        <v>0</v>
      </c>
      <c r="I87" s="50">
        <v>-1427616420</v>
      </c>
      <c r="J87" s="50">
        <f t="shared" si="1"/>
        <v>-1427616420</v>
      </c>
      <c r="K87" s="52">
        <f>(J87/درآمدها!$C$11)*100</f>
        <v>-4.7765236783678375E-2</v>
      </c>
    </row>
    <row r="88" spans="1:11" ht="23.1" customHeight="1">
      <c r="A88" s="50" t="s">
        <v>634</v>
      </c>
      <c r="B88" s="50">
        <v>0</v>
      </c>
      <c r="C88" s="50">
        <v>0</v>
      </c>
      <c r="D88" s="50">
        <v>0</v>
      </c>
      <c r="E88" s="50">
        <v>0</v>
      </c>
      <c r="F88" s="52">
        <f>(E88/درآمدها!$C$11)*100</f>
        <v>0</v>
      </c>
      <c r="G88" s="50">
        <v>0</v>
      </c>
      <c r="H88" s="50">
        <v>0</v>
      </c>
      <c r="I88" s="50">
        <v>1052544507</v>
      </c>
      <c r="J88" s="50">
        <f t="shared" si="1"/>
        <v>1052544507</v>
      </c>
      <c r="K88" s="52">
        <f>(J88/درآمدها!$C$11)*100</f>
        <v>3.5216068474622206E-2</v>
      </c>
    </row>
    <row r="89" spans="1:11" ht="23.1" customHeight="1">
      <c r="A89" s="50" t="s">
        <v>633</v>
      </c>
      <c r="B89" s="50">
        <v>0</v>
      </c>
      <c r="C89" s="50">
        <v>0</v>
      </c>
      <c r="D89" s="50">
        <v>0</v>
      </c>
      <c r="E89" s="50">
        <v>0</v>
      </c>
      <c r="F89" s="52">
        <f>(E89/درآمدها!$C$11)*100</f>
        <v>0</v>
      </c>
      <c r="G89" s="50">
        <v>0</v>
      </c>
      <c r="H89" s="50">
        <v>0</v>
      </c>
      <c r="I89" s="50">
        <v>-2891432926</v>
      </c>
      <c r="J89" s="50">
        <f t="shared" si="1"/>
        <v>-2891432926</v>
      </c>
      <c r="K89" s="52">
        <f>(J89/درآمدها!$C$11)*100</f>
        <v>-9.6741657226465633E-2</v>
      </c>
    </row>
    <row r="90" spans="1:11" ht="23.1" customHeight="1">
      <c r="A90" s="50" t="s">
        <v>614</v>
      </c>
      <c r="B90" s="50">
        <v>0</v>
      </c>
      <c r="C90" s="50">
        <v>0</v>
      </c>
      <c r="D90" s="50">
        <v>0</v>
      </c>
      <c r="E90" s="50">
        <v>0</v>
      </c>
      <c r="F90" s="52">
        <f>(E90/درآمدها!$C$11)*100</f>
        <v>0</v>
      </c>
      <c r="G90" s="50">
        <v>0</v>
      </c>
      <c r="H90" s="50">
        <v>0</v>
      </c>
      <c r="I90" s="50">
        <v>-8627996408</v>
      </c>
      <c r="J90" s="50">
        <f t="shared" si="1"/>
        <v>-8627996408</v>
      </c>
      <c r="K90" s="52">
        <f>(J90/درآمدها!$C$11)*100</f>
        <v>-0.28867578547243555</v>
      </c>
    </row>
    <row r="91" spans="1:11" ht="23.1" customHeight="1">
      <c r="A91" s="50" t="s">
        <v>648</v>
      </c>
      <c r="B91" s="50">
        <v>0</v>
      </c>
      <c r="C91" s="50">
        <v>0</v>
      </c>
      <c r="D91" s="50">
        <v>0</v>
      </c>
      <c r="E91" s="50">
        <v>0</v>
      </c>
      <c r="F91" s="52">
        <f>(E91/درآمدها!$C$11)*100</f>
        <v>0</v>
      </c>
      <c r="G91" s="50">
        <v>0</v>
      </c>
      <c r="H91" s="50">
        <v>0</v>
      </c>
      <c r="I91" s="50">
        <v>-305679784</v>
      </c>
      <c r="J91" s="50">
        <f t="shared" si="1"/>
        <v>-305679784</v>
      </c>
      <c r="K91" s="52">
        <f>(J91/درآمدها!$C$11)*100</f>
        <v>-1.0227444191727397E-2</v>
      </c>
    </row>
    <row r="92" spans="1:11" ht="23.1" customHeight="1">
      <c r="A92" s="50" t="s">
        <v>635</v>
      </c>
      <c r="B92" s="50">
        <v>0</v>
      </c>
      <c r="C92" s="50">
        <v>0</v>
      </c>
      <c r="D92" s="50">
        <v>0</v>
      </c>
      <c r="E92" s="50">
        <v>0</v>
      </c>
      <c r="F92" s="52">
        <f>(E92/درآمدها!$C$11)*100</f>
        <v>0</v>
      </c>
      <c r="G92" s="50">
        <v>0</v>
      </c>
      <c r="H92" s="50">
        <v>0</v>
      </c>
      <c r="I92" s="50">
        <v>480497896</v>
      </c>
      <c r="J92" s="50">
        <f t="shared" si="1"/>
        <v>480497896</v>
      </c>
      <c r="K92" s="52">
        <f>(J92/درآمدها!$C$11)*100</f>
        <v>1.607651428981131E-2</v>
      </c>
    </row>
    <row r="93" spans="1:11" ht="23.1" customHeight="1">
      <c r="A93" s="50" t="s">
        <v>485</v>
      </c>
      <c r="B93" s="50">
        <v>0</v>
      </c>
      <c r="C93" s="50">
        <v>0</v>
      </c>
      <c r="D93" s="50">
        <v>0</v>
      </c>
      <c r="E93" s="50">
        <v>0</v>
      </c>
      <c r="F93" s="52">
        <f>(E93/درآمدها!$C$11)*100</f>
        <v>0</v>
      </c>
      <c r="G93" s="50">
        <v>0</v>
      </c>
      <c r="H93" s="50">
        <v>0</v>
      </c>
      <c r="I93" s="50">
        <v>-299644112</v>
      </c>
      <c r="J93" s="50">
        <f t="shared" si="1"/>
        <v>-299644112</v>
      </c>
      <c r="K93" s="52">
        <f>(J93/درآمدها!$C$11)*100</f>
        <v>-1.0025502480922042E-2</v>
      </c>
    </row>
    <row r="94" spans="1:11" ht="23.1" customHeight="1">
      <c r="A94" s="50" t="s">
        <v>484</v>
      </c>
      <c r="B94" s="50">
        <v>0</v>
      </c>
      <c r="C94" s="50">
        <v>0</v>
      </c>
      <c r="D94" s="50">
        <v>0</v>
      </c>
      <c r="E94" s="50">
        <v>0</v>
      </c>
      <c r="F94" s="52">
        <f>(E94/درآمدها!$C$11)*100</f>
        <v>0</v>
      </c>
      <c r="G94" s="50">
        <v>0</v>
      </c>
      <c r="H94" s="50">
        <v>0</v>
      </c>
      <c r="I94" s="50">
        <v>-623046531</v>
      </c>
      <c r="J94" s="50">
        <f t="shared" si="1"/>
        <v>-623046531</v>
      </c>
      <c r="K94" s="52">
        <f>(J94/درآمدها!$C$11)*100</f>
        <v>-2.0845911173019718E-2</v>
      </c>
    </row>
    <row r="95" spans="1:11" ht="23.1" customHeight="1">
      <c r="A95" s="50" t="s">
        <v>481</v>
      </c>
      <c r="B95" s="50">
        <v>0</v>
      </c>
      <c r="C95" s="50">
        <v>0</v>
      </c>
      <c r="D95" s="50">
        <v>0</v>
      </c>
      <c r="E95" s="50">
        <v>0</v>
      </c>
      <c r="F95" s="52">
        <f>(E95/درآمدها!$C$11)*100</f>
        <v>0</v>
      </c>
      <c r="G95" s="50">
        <v>0</v>
      </c>
      <c r="H95" s="50">
        <v>0</v>
      </c>
      <c r="I95" s="50">
        <v>1446592647</v>
      </c>
      <c r="J95" s="50">
        <f t="shared" si="1"/>
        <v>1446592647</v>
      </c>
      <c r="K95" s="52">
        <f>(J95/درآمدها!$C$11)*100</f>
        <v>4.8400144006107093E-2</v>
      </c>
    </row>
    <row r="96" spans="1:11" ht="23.1" customHeight="1">
      <c r="A96" s="50" t="s">
        <v>483</v>
      </c>
      <c r="B96" s="50">
        <v>0</v>
      </c>
      <c r="C96" s="50">
        <v>0</v>
      </c>
      <c r="D96" s="50">
        <v>0</v>
      </c>
      <c r="E96" s="50">
        <v>0</v>
      </c>
      <c r="F96" s="52">
        <f>(E96/درآمدها!$C$11)*100</f>
        <v>0</v>
      </c>
      <c r="G96" s="50">
        <v>0</v>
      </c>
      <c r="H96" s="50">
        <v>0</v>
      </c>
      <c r="I96" s="50">
        <v>941619113</v>
      </c>
      <c r="J96" s="50">
        <f t="shared" si="1"/>
        <v>941619113</v>
      </c>
      <c r="K96" s="52">
        <f>(J96/درآمدها!$C$11)*100</f>
        <v>3.1504723021105491E-2</v>
      </c>
    </row>
    <row r="97" spans="1:11" ht="23.1" customHeight="1">
      <c r="A97" s="50" t="s">
        <v>645</v>
      </c>
      <c r="B97" s="50">
        <v>0</v>
      </c>
      <c r="C97" s="50">
        <v>0</v>
      </c>
      <c r="D97" s="50">
        <v>0</v>
      </c>
      <c r="E97" s="50">
        <v>0</v>
      </c>
      <c r="F97" s="52">
        <f>(E97/درآمدها!$C$11)*100</f>
        <v>0</v>
      </c>
      <c r="G97" s="50">
        <v>0</v>
      </c>
      <c r="H97" s="50">
        <v>0</v>
      </c>
      <c r="I97" s="50">
        <v>5708</v>
      </c>
      <c r="J97" s="50">
        <f t="shared" si="1"/>
        <v>5708</v>
      </c>
      <c r="K97" s="52">
        <f>(J97/درآمدها!$C$11)*100</f>
        <v>1.9097845033278346E-7</v>
      </c>
    </row>
    <row r="98" spans="1:11" ht="23.1" customHeight="1">
      <c r="A98" s="50" t="s">
        <v>644</v>
      </c>
      <c r="B98" s="50">
        <v>0</v>
      </c>
      <c r="C98" s="50">
        <v>0</v>
      </c>
      <c r="D98" s="50">
        <v>0</v>
      </c>
      <c r="E98" s="50">
        <v>0</v>
      </c>
      <c r="F98" s="52">
        <f>(E98/درآمدها!$C$11)*100</f>
        <v>0</v>
      </c>
      <c r="G98" s="50">
        <v>0</v>
      </c>
      <c r="H98" s="50">
        <v>0</v>
      </c>
      <c r="I98" s="50">
        <v>6938900</v>
      </c>
      <c r="J98" s="50">
        <f t="shared" si="1"/>
        <v>6938900</v>
      </c>
      <c r="K98" s="52">
        <f>(J98/درآمدها!$C$11)*100</f>
        <v>2.3216194271446239E-4</v>
      </c>
    </row>
    <row r="99" spans="1:11" ht="23.1" customHeight="1">
      <c r="A99" s="50" t="s">
        <v>544</v>
      </c>
      <c r="B99" s="50">
        <v>0</v>
      </c>
      <c r="C99" s="50">
        <v>0</v>
      </c>
      <c r="D99" s="50">
        <v>0</v>
      </c>
      <c r="E99" s="50">
        <v>0</v>
      </c>
      <c r="F99" s="52">
        <f>(E99/درآمدها!$C$11)*100</f>
        <v>0</v>
      </c>
      <c r="G99" s="50">
        <v>0</v>
      </c>
      <c r="H99" s="50">
        <v>0</v>
      </c>
      <c r="I99" s="50">
        <v>5582049766</v>
      </c>
      <c r="J99" s="50">
        <f t="shared" si="1"/>
        <v>5582049766</v>
      </c>
      <c r="K99" s="52">
        <f>(J99/درآمدها!$C$11)*100</f>
        <v>0.18676440329207369</v>
      </c>
    </row>
    <row r="100" spans="1:11" ht="23.1" customHeight="1">
      <c r="A100" s="50" t="s">
        <v>627</v>
      </c>
      <c r="B100" s="50">
        <v>0</v>
      </c>
      <c r="C100" s="50">
        <v>0</v>
      </c>
      <c r="D100" s="50">
        <v>0</v>
      </c>
      <c r="E100" s="50">
        <v>0</v>
      </c>
      <c r="F100" s="52">
        <f>(E100/درآمدها!$C$11)*100</f>
        <v>0</v>
      </c>
      <c r="G100" s="50">
        <v>0</v>
      </c>
      <c r="H100" s="50">
        <v>0</v>
      </c>
      <c r="I100" s="50">
        <v>3139459979</v>
      </c>
      <c r="J100" s="50">
        <f t="shared" si="1"/>
        <v>3139459979</v>
      </c>
      <c r="K100" s="52">
        <f>(J100/درآمدها!$C$11)*100</f>
        <v>0.10504015446237089</v>
      </c>
    </row>
    <row r="101" spans="1:11" ht="23.1" customHeight="1">
      <c r="A101" s="50" t="s">
        <v>683</v>
      </c>
      <c r="B101" s="50">
        <v>0</v>
      </c>
      <c r="C101" s="50">
        <v>0</v>
      </c>
      <c r="D101" s="50">
        <v>0</v>
      </c>
      <c r="E101" s="50">
        <v>0</v>
      </c>
      <c r="F101" s="52">
        <f>(E101/درآمدها!$C$11)*100</f>
        <v>0</v>
      </c>
      <c r="G101" s="50">
        <v>0</v>
      </c>
      <c r="H101" s="50">
        <v>0</v>
      </c>
      <c r="I101" s="50">
        <v>1541167473</v>
      </c>
      <c r="J101" s="50">
        <f t="shared" si="1"/>
        <v>1541167473</v>
      </c>
      <c r="K101" s="52">
        <f>(J101/درآمدها!$C$11)*100</f>
        <v>5.1564431621729488E-2</v>
      </c>
    </row>
    <row r="102" spans="1:11" ht="23.1" customHeight="1">
      <c r="A102" s="50" t="s">
        <v>616</v>
      </c>
      <c r="B102" s="50">
        <v>0</v>
      </c>
      <c r="C102" s="50">
        <v>0</v>
      </c>
      <c r="D102" s="50">
        <v>0</v>
      </c>
      <c r="E102" s="50">
        <v>0</v>
      </c>
      <c r="F102" s="52">
        <f>(E102/درآمدها!$C$11)*100</f>
        <v>0</v>
      </c>
      <c r="G102" s="50">
        <v>0</v>
      </c>
      <c r="H102" s="50">
        <v>0</v>
      </c>
      <c r="I102" s="50">
        <v>12546395241</v>
      </c>
      <c r="J102" s="50">
        <f t="shared" si="1"/>
        <v>12546395241</v>
      </c>
      <c r="K102" s="52">
        <f>(J102/درآمدها!$C$11)*100</f>
        <v>0.41977770153973187</v>
      </c>
    </row>
    <row r="103" spans="1:11" ht="23.1" customHeight="1">
      <c r="A103" s="50" t="s">
        <v>537</v>
      </c>
      <c r="B103" s="50">
        <v>0</v>
      </c>
      <c r="C103" s="50">
        <v>0</v>
      </c>
      <c r="D103" s="50">
        <v>0</v>
      </c>
      <c r="E103" s="50">
        <v>0</v>
      </c>
      <c r="F103" s="52">
        <f>(E103/درآمدها!$C$11)*100</f>
        <v>0</v>
      </c>
      <c r="G103" s="50">
        <v>0</v>
      </c>
      <c r="H103" s="50">
        <v>0</v>
      </c>
      <c r="I103" s="50">
        <v>-2094057271</v>
      </c>
      <c r="J103" s="50">
        <f t="shared" si="1"/>
        <v>-2094057271</v>
      </c>
      <c r="K103" s="52">
        <f>(J103/درآمدها!$C$11)*100</f>
        <v>-7.0063036531828604E-2</v>
      </c>
    </row>
    <row r="104" spans="1:11" ht="23.1" customHeight="1">
      <c r="A104" s="50" t="s">
        <v>637</v>
      </c>
      <c r="B104" s="50">
        <v>0</v>
      </c>
      <c r="C104" s="50">
        <v>0</v>
      </c>
      <c r="D104" s="50">
        <v>0</v>
      </c>
      <c r="E104" s="50">
        <v>0</v>
      </c>
      <c r="F104" s="52">
        <f>(E104/درآمدها!$C$11)*100</f>
        <v>0</v>
      </c>
      <c r="G104" s="50">
        <v>0</v>
      </c>
      <c r="H104" s="50">
        <v>0</v>
      </c>
      <c r="I104" s="50">
        <v>14910491572</v>
      </c>
      <c r="J104" s="50">
        <f t="shared" si="1"/>
        <v>14910491572</v>
      </c>
      <c r="K104" s="52">
        <f>(J104/درآمدها!$C$11)*100</f>
        <v>0.49887571375623485</v>
      </c>
    </row>
    <row r="105" spans="1:11" ht="23.1" customHeight="1">
      <c r="A105" s="50" t="s">
        <v>795</v>
      </c>
      <c r="B105" s="50">
        <v>0</v>
      </c>
      <c r="C105" s="50">
        <v>0</v>
      </c>
      <c r="D105" s="50">
        <v>0</v>
      </c>
      <c r="E105" s="50">
        <v>0</v>
      </c>
      <c r="F105" s="52">
        <f>(E105/درآمدها!$C$11)*100</f>
        <v>0</v>
      </c>
      <c r="G105" s="50">
        <v>0</v>
      </c>
      <c r="H105" s="50">
        <v>0</v>
      </c>
      <c r="I105" s="50">
        <v>4480150531</v>
      </c>
      <c r="J105" s="50">
        <f t="shared" si="1"/>
        <v>4480150531</v>
      </c>
      <c r="K105" s="52">
        <f>(J105/درآمدها!$C$11)*100</f>
        <v>0.14989702271688454</v>
      </c>
    </row>
    <row r="106" spans="1:11" ht="23.1" customHeight="1">
      <c r="A106" s="50" t="s">
        <v>796</v>
      </c>
      <c r="B106" s="50">
        <v>0</v>
      </c>
      <c r="C106" s="50">
        <v>0</v>
      </c>
      <c r="D106" s="50">
        <v>0</v>
      </c>
      <c r="E106" s="50">
        <v>0</v>
      </c>
      <c r="F106" s="52">
        <f>(E106/درآمدها!$C$11)*100</f>
        <v>0</v>
      </c>
      <c r="G106" s="50">
        <v>0</v>
      </c>
      <c r="H106" s="50">
        <v>0</v>
      </c>
      <c r="I106" s="50">
        <v>-19257140</v>
      </c>
      <c r="J106" s="50">
        <f t="shared" si="1"/>
        <v>-19257140</v>
      </c>
      <c r="K106" s="52">
        <f>(J106/درآمدها!$C$11)*100</f>
        <v>-6.4430601875288334E-4</v>
      </c>
    </row>
    <row r="107" spans="1:11" ht="23.1" customHeight="1">
      <c r="A107" s="50" t="s">
        <v>676</v>
      </c>
      <c r="B107" s="50">
        <v>0</v>
      </c>
      <c r="C107" s="50">
        <v>0</v>
      </c>
      <c r="D107" s="50">
        <v>0</v>
      </c>
      <c r="E107" s="50">
        <v>0</v>
      </c>
      <c r="F107" s="52">
        <f>(E107/درآمدها!$C$11)*100</f>
        <v>0</v>
      </c>
      <c r="G107" s="50">
        <v>0</v>
      </c>
      <c r="H107" s="50">
        <v>0</v>
      </c>
      <c r="I107" s="50">
        <v>-3911</v>
      </c>
      <c r="J107" s="50">
        <f t="shared" si="1"/>
        <v>-3911</v>
      </c>
      <c r="K107" s="52">
        <f>(J107/درآمدها!$C$11)*100</f>
        <v>-1.3085436567125372E-7</v>
      </c>
    </row>
    <row r="108" spans="1:11" ht="23.1" customHeight="1">
      <c r="A108" s="50" t="s">
        <v>787</v>
      </c>
      <c r="B108" s="50">
        <v>0</v>
      </c>
      <c r="C108" s="50">
        <v>0</v>
      </c>
      <c r="D108" s="50">
        <v>-46350</v>
      </c>
      <c r="E108" s="50">
        <v>-92700</v>
      </c>
      <c r="F108" s="52">
        <f>(E108/درآمدها!$C$11)*100</f>
        <v>-3.1015596261123034E-6</v>
      </c>
      <c r="G108" s="50">
        <v>0</v>
      </c>
      <c r="H108" s="50">
        <v>0</v>
      </c>
      <c r="I108" s="50">
        <v>-46350</v>
      </c>
      <c r="J108" s="50">
        <f t="shared" si="1"/>
        <v>-46350</v>
      </c>
      <c r="K108" s="52">
        <f>(J108/درآمدها!$C$11)*100</f>
        <v>-1.5507798130561517E-6</v>
      </c>
    </row>
    <row r="109" spans="1:11" ht="23.1" customHeight="1">
      <c r="A109" s="50" t="s">
        <v>801</v>
      </c>
      <c r="B109" s="50">
        <v>0</v>
      </c>
      <c r="C109" s="50">
        <v>-2911058306</v>
      </c>
      <c r="D109" s="50">
        <v>0</v>
      </c>
      <c r="E109" s="50">
        <v>-2911058306</v>
      </c>
      <c r="F109" s="52">
        <f>(E109/درآمدها!$C$11)*100</f>
        <v>-9.7398283831159393E-2</v>
      </c>
      <c r="G109" s="50">
        <v>0</v>
      </c>
      <c r="H109" s="50">
        <v>-2911058306</v>
      </c>
      <c r="I109" s="50">
        <v>0</v>
      </c>
      <c r="J109" s="50">
        <f t="shared" si="1"/>
        <v>-2911058306</v>
      </c>
      <c r="K109" s="52">
        <f>(J109/درآمدها!$C$11)*100</f>
        <v>-9.7398283831159393E-2</v>
      </c>
    </row>
    <row r="110" spans="1:11" ht="23.1" customHeight="1">
      <c r="A110" s="50" t="s">
        <v>802</v>
      </c>
      <c r="B110" s="50">
        <v>0</v>
      </c>
      <c r="C110" s="50">
        <v>-3176087920</v>
      </c>
      <c r="D110" s="50">
        <v>0</v>
      </c>
      <c r="E110" s="50">
        <v>-3176087920</v>
      </c>
      <c r="F110" s="52">
        <f>(E110/درآمدها!$C$11)*100</f>
        <v>-0.10626565330803671</v>
      </c>
      <c r="G110" s="50">
        <v>0</v>
      </c>
      <c r="H110" s="50">
        <v>-3176087920</v>
      </c>
      <c r="I110" s="50">
        <v>0</v>
      </c>
      <c r="J110" s="50">
        <f t="shared" si="1"/>
        <v>-3176087920</v>
      </c>
      <c r="K110" s="52">
        <f>(J110/درآمدها!$C$11)*100</f>
        <v>-0.10626565330803671</v>
      </c>
    </row>
    <row r="111" spans="1:11" ht="23.1" customHeight="1">
      <c r="A111" s="50" t="s">
        <v>478</v>
      </c>
      <c r="B111" s="50">
        <v>0</v>
      </c>
      <c r="C111" s="50">
        <v>0</v>
      </c>
      <c r="D111" s="50">
        <v>0</v>
      </c>
      <c r="E111" s="50">
        <v>0</v>
      </c>
      <c r="F111" s="52">
        <f>(E111/درآمدها!$C$11)*100</f>
        <v>0</v>
      </c>
      <c r="G111" s="50">
        <v>0</v>
      </c>
      <c r="H111" s="50">
        <v>0</v>
      </c>
      <c r="I111" s="50">
        <v>-10722154986</v>
      </c>
      <c r="J111" s="50">
        <f t="shared" si="1"/>
        <v>-10722154986</v>
      </c>
      <c r="K111" s="52">
        <f>(J111/درآمدها!$C$11)*100</f>
        <v>-0.35874221153717722</v>
      </c>
    </row>
    <row r="112" spans="1:11" ht="23.1" customHeight="1">
      <c r="A112" s="50" t="s">
        <v>523</v>
      </c>
      <c r="B112" s="50">
        <v>0</v>
      </c>
      <c r="C112" s="50">
        <v>0</v>
      </c>
      <c r="D112" s="50">
        <v>0</v>
      </c>
      <c r="E112" s="50">
        <v>0</v>
      </c>
      <c r="F112" s="52">
        <f>(E112/درآمدها!$C$11)*100</f>
        <v>0</v>
      </c>
      <c r="G112" s="50">
        <v>0</v>
      </c>
      <c r="H112" s="50">
        <v>0</v>
      </c>
      <c r="I112" s="50">
        <v>343956486</v>
      </c>
      <c r="J112" s="50">
        <f t="shared" si="1"/>
        <v>343956486</v>
      </c>
      <c r="K112" s="52">
        <f>(J112/درآمدها!$C$11)*100</f>
        <v>1.1508107336753632E-2</v>
      </c>
    </row>
    <row r="113" spans="1:11" ht="23.1" customHeight="1">
      <c r="A113" s="50" t="s">
        <v>527</v>
      </c>
      <c r="B113" s="50">
        <v>0</v>
      </c>
      <c r="C113" s="50">
        <v>0</v>
      </c>
      <c r="D113" s="50">
        <v>0</v>
      </c>
      <c r="E113" s="50">
        <v>0</v>
      </c>
      <c r="F113" s="52">
        <f>(E113/درآمدها!$C$11)*100</f>
        <v>0</v>
      </c>
      <c r="G113" s="50">
        <v>0</v>
      </c>
      <c r="H113" s="50">
        <v>0</v>
      </c>
      <c r="I113" s="50">
        <v>2350984</v>
      </c>
      <c r="J113" s="50">
        <f t="shared" si="1"/>
        <v>2350984</v>
      </c>
      <c r="K113" s="52">
        <f>(J113/درآمدها!$C$11)*100</f>
        <v>7.8659299417864153E-5</v>
      </c>
    </row>
    <row r="114" spans="1:11" ht="23.1" customHeight="1">
      <c r="A114" s="50" t="s">
        <v>526</v>
      </c>
      <c r="B114" s="50">
        <v>0</v>
      </c>
      <c r="C114" s="50">
        <v>0</v>
      </c>
      <c r="D114" s="50">
        <v>0</v>
      </c>
      <c r="E114" s="50">
        <v>0</v>
      </c>
      <c r="F114" s="52">
        <f>(E114/درآمدها!$C$11)*100</f>
        <v>0</v>
      </c>
      <c r="G114" s="50">
        <v>0</v>
      </c>
      <c r="H114" s="50">
        <v>0</v>
      </c>
      <c r="I114" s="50">
        <v>177091406</v>
      </c>
      <c r="J114" s="50">
        <f t="shared" si="1"/>
        <v>177091406</v>
      </c>
      <c r="K114" s="52">
        <f>(J114/درآمدها!$C$11)*100</f>
        <v>5.9251300429456538E-3</v>
      </c>
    </row>
    <row r="115" spans="1:11" ht="23.1" customHeight="1">
      <c r="A115" s="50" t="s">
        <v>518</v>
      </c>
      <c r="B115" s="50">
        <v>0</v>
      </c>
      <c r="C115" s="50">
        <v>0</v>
      </c>
      <c r="D115" s="50">
        <v>0</v>
      </c>
      <c r="E115" s="50">
        <v>0</v>
      </c>
      <c r="F115" s="52">
        <f>(E115/درآمدها!$C$11)*100</f>
        <v>0</v>
      </c>
      <c r="G115" s="50">
        <v>0</v>
      </c>
      <c r="H115" s="50">
        <v>0</v>
      </c>
      <c r="I115" s="50">
        <v>240710471</v>
      </c>
      <c r="J115" s="50">
        <f t="shared" si="1"/>
        <v>240710471</v>
      </c>
      <c r="K115" s="52">
        <f>(J115/درآمدها!$C$11)*100</f>
        <v>8.0536987965056806E-3</v>
      </c>
    </row>
    <row r="116" spans="1:11" ht="23.1" customHeight="1">
      <c r="A116" s="50" t="s">
        <v>596</v>
      </c>
      <c r="B116" s="50">
        <v>0</v>
      </c>
      <c r="C116" s="50">
        <v>0</v>
      </c>
      <c r="D116" s="50">
        <v>0</v>
      </c>
      <c r="E116" s="50">
        <v>0</v>
      </c>
      <c r="F116" s="52">
        <f>(E116/درآمدها!$C$11)*100</f>
        <v>0</v>
      </c>
      <c r="G116" s="50">
        <v>0</v>
      </c>
      <c r="H116" s="50">
        <v>0</v>
      </c>
      <c r="I116" s="50">
        <v>233254</v>
      </c>
      <c r="J116" s="50">
        <f t="shared" si="1"/>
        <v>233254</v>
      </c>
      <c r="K116" s="52">
        <f>(J116/درآمدها!$C$11)*100</f>
        <v>7.804219946377553E-6</v>
      </c>
    </row>
    <row r="117" spans="1:11" ht="23.1" customHeight="1">
      <c r="A117" s="50" t="s">
        <v>595</v>
      </c>
      <c r="B117" s="50">
        <v>0</v>
      </c>
      <c r="C117" s="50">
        <v>0</v>
      </c>
      <c r="D117" s="50">
        <v>0</v>
      </c>
      <c r="E117" s="50">
        <v>0</v>
      </c>
      <c r="F117" s="52">
        <f>(E117/درآمدها!$C$11)*100</f>
        <v>0</v>
      </c>
      <c r="G117" s="50">
        <v>0</v>
      </c>
      <c r="H117" s="50">
        <v>0</v>
      </c>
      <c r="I117" s="50">
        <v>10004138</v>
      </c>
      <c r="J117" s="50">
        <f t="shared" si="1"/>
        <v>10004138</v>
      </c>
      <c r="K117" s="52">
        <f>(J117/درآمدها!$C$11)*100</f>
        <v>3.3471877578053819E-4</v>
      </c>
    </row>
    <row r="118" spans="1:11" ht="23.1" customHeight="1">
      <c r="A118" s="50" t="s">
        <v>520</v>
      </c>
      <c r="B118" s="50">
        <v>0</v>
      </c>
      <c r="C118" s="50">
        <v>0</v>
      </c>
      <c r="D118" s="50">
        <v>0</v>
      </c>
      <c r="E118" s="50">
        <v>0</v>
      </c>
      <c r="F118" s="52">
        <f>(E118/درآمدها!$C$11)*100</f>
        <v>0</v>
      </c>
      <c r="G118" s="50">
        <v>0</v>
      </c>
      <c r="H118" s="50">
        <v>0</v>
      </c>
      <c r="I118" s="50">
        <v>225699899</v>
      </c>
      <c r="J118" s="50">
        <f t="shared" si="1"/>
        <v>225699899</v>
      </c>
      <c r="K118" s="52">
        <f>(J118/درآمدها!$C$11)*100</f>
        <v>7.5514745885223809E-3</v>
      </c>
    </row>
    <row r="119" spans="1:11" ht="23.1" customHeight="1">
      <c r="A119" s="50" t="s">
        <v>528</v>
      </c>
      <c r="B119" s="50">
        <v>0</v>
      </c>
      <c r="C119" s="50">
        <v>0</v>
      </c>
      <c r="D119" s="50">
        <v>0</v>
      </c>
      <c r="E119" s="50">
        <v>0</v>
      </c>
      <c r="F119" s="52">
        <f>(E119/درآمدها!$C$11)*100</f>
        <v>0</v>
      </c>
      <c r="G119" s="50">
        <v>0</v>
      </c>
      <c r="H119" s="50">
        <v>0</v>
      </c>
      <c r="I119" s="50">
        <v>7618473175</v>
      </c>
      <c r="J119" s="50">
        <f t="shared" si="1"/>
        <v>7618473175</v>
      </c>
      <c r="K119" s="52">
        <f>(J119/درآمدها!$C$11)*100</f>
        <v>0.25489912418769811</v>
      </c>
    </row>
    <row r="120" spans="1:11" ht="23.1" customHeight="1">
      <c r="A120" s="50" t="s">
        <v>558</v>
      </c>
      <c r="B120" s="50">
        <v>0</v>
      </c>
      <c r="C120" s="50">
        <v>0</v>
      </c>
      <c r="D120" s="50">
        <v>0</v>
      </c>
      <c r="E120" s="50">
        <v>0</v>
      </c>
      <c r="F120" s="52">
        <f>(E120/درآمدها!$C$11)*100</f>
        <v>0</v>
      </c>
      <c r="G120" s="50">
        <v>0</v>
      </c>
      <c r="H120" s="50">
        <v>0</v>
      </c>
      <c r="I120" s="50">
        <v>69057835</v>
      </c>
      <c r="J120" s="50">
        <f t="shared" si="1"/>
        <v>69057835</v>
      </c>
      <c r="K120" s="52">
        <f>(J120/درآمدها!$C$11)*100</f>
        <v>2.3105392977640252E-3</v>
      </c>
    </row>
    <row r="121" spans="1:11" ht="23.1" customHeight="1">
      <c r="A121" s="50" t="s">
        <v>524</v>
      </c>
      <c r="B121" s="50">
        <v>0</v>
      </c>
      <c r="C121" s="50">
        <v>0</v>
      </c>
      <c r="D121" s="50">
        <v>0</v>
      </c>
      <c r="E121" s="50">
        <v>0</v>
      </c>
      <c r="F121" s="52">
        <f>(E121/درآمدها!$C$11)*100</f>
        <v>0</v>
      </c>
      <c r="G121" s="50">
        <v>0</v>
      </c>
      <c r="H121" s="50">
        <v>0</v>
      </c>
      <c r="I121" s="50">
        <v>19859231</v>
      </c>
      <c r="J121" s="50">
        <f t="shared" si="1"/>
        <v>19859231</v>
      </c>
      <c r="K121" s="52">
        <f>(J121/درآمدها!$C$11)*100</f>
        <v>6.6445079908562961E-4</v>
      </c>
    </row>
    <row r="122" spans="1:11" ht="23.1" customHeight="1">
      <c r="A122" s="50" t="s">
        <v>498</v>
      </c>
      <c r="B122" s="50">
        <v>0</v>
      </c>
      <c r="C122" s="50">
        <v>0</v>
      </c>
      <c r="D122" s="50">
        <v>0</v>
      </c>
      <c r="E122" s="50">
        <v>0</v>
      </c>
      <c r="F122" s="52">
        <f>(E122/درآمدها!$C$11)*100</f>
        <v>0</v>
      </c>
      <c r="G122" s="50">
        <v>0</v>
      </c>
      <c r="H122" s="50">
        <v>0</v>
      </c>
      <c r="I122" s="50">
        <v>-20370</v>
      </c>
      <c r="J122" s="50">
        <f t="shared" si="1"/>
        <v>-20370</v>
      </c>
      <c r="K122" s="52">
        <f>(J122/درآمدها!$C$11)*100</f>
        <v>-6.8154012496124732E-7</v>
      </c>
    </row>
    <row r="123" spans="1:11" ht="23.1" customHeight="1">
      <c r="A123" s="50" t="s">
        <v>542</v>
      </c>
      <c r="B123" s="50">
        <v>0</v>
      </c>
      <c r="C123" s="50">
        <v>0</v>
      </c>
      <c r="D123" s="50">
        <v>0</v>
      </c>
      <c r="E123" s="50">
        <v>0</v>
      </c>
      <c r="F123" s="52">
        <f>(E123/درآمدها!$C$11)*100</f>
        <v>0</v>
      </c>
      <c r="G123" s="50">
        <v>0</v>
      </c>
      <c r="H123" s="50">
        <v>0</v>
      </c>
      <c r="I123" s="50">
        <v>-2362223534</v>
      </c>
      <c r="J123" s="50">
        <f t="shared" si="1"/>
        <v>-2362223534</v>
      </c>
      <c r="K123" s="52">
        <f>(J123/درآمدها!$C$11)*100</f>
        <v>-7.9035352113341145E-2</v>
      </c>
    </row>
    <row r="124" spans="1:11" ht="23.1" customHeight="1">
      <c r="A124" s="50" t="s">
        <v>500</v>
      </c>
      <c r="B124" s="50">
        <v>0</v>
      </c>
      <c r="C124" s="50">
        <v>0</v>
      </c>
      <c r="D124" s="50">
        <v>0</v>
      </c>
      <c r="E124" s="50">
        <v>0</v>
      </c>
      <c r="F124" s="52">
        <f>(E124/درآمدها!$C$11)*100</f>
        <v>0</v>
      </c>
      <c r="G124" s="50">
        <v>0</v>
      </c>
      <c r="H124" s="50">
        <v>0</v>
      </c>
      <c r="I124" s="50">
        <v>283817992</v>
      </c>
      <c r="J124" s="50">
        <f t="shared" si="1"/>
        <v>283817992</v>
      </c>
      <c r="K124" s="52">
        <f>(J124/درآمدها!$C$11)*100</f>
        <v>9.4959916413318753E-3</v>
      </c>
    </row>
    <row r="125" spans="1:11" ht="23.1" customHeight="1">
      <c r="A125" s="50" t="s">
        <v>532</v>
      </c>
      <c r="B125" s="50">
        <v>0</v>
      </c>
      <c r="C125" s="50">
        <v>0</v>
      </c>
      <c r="D125" s="50">
        <v>0</v>
      </c>
      <c r="E125" s="50">
        <v>0</v>
      </c>
      <c r="F125" s="52">
        <f>(E125/درآمدها!$C$11)*100</f>
        <v>0</v>
      </c>
      <c r="G125" s="50">
        <v>0</v>
      </c>
      <c r="H125" s="50">
        <v>0</v>
      </c>
      <c r="I125" s="50">
        <v>250128000</v>
      </c>
      <c r="J125" s="50">
        <f t="shared" si="1"/>
        <v>250128000</v>
      </c>
      <c r="K125" s="52">
        <f>(J125/درآمدها!$C$11)*100</f>
        <v>8.368790789214868E-3</v>
      </c>
    </row>
    <row r="126" spans="1:11" ht="23.1" customHeight="1">
      <c r="A126" s="50" t="s">
        <v>564</v>
      </c>
      <c r="B126" s="50">
        <v>0</v>
      </c>
      <c r="C126" s="50">
        <v>0</v>
      </c>
      <c r="D126" s="50">
        <v>0</v>
      </c>
      <c r="E126" s="50">
        <v>0</v>
      </c>
      <c r="F126" s="52">
        <f>(E126/درآمدها!$C$11)*100</f>
        <v>0</v>
      </c>
      <c r="G126" s="50">
        <v>0</v>
      </c>
      <c r="H126" s="50">
        <v>0</v>
      </c>
      <c r="I126" s="50">
        <v>15396000</v>
      </c>
      <c r="J126" s="50">
        <f t="shared" si="1"/>
        <v>15396000</v>
      </c>
      <c r="K126" s="52">
        <f>(J126/درآمدها!$C$11)*100</f>
        <v>5.1511987058926677E-4</v>
      </c>
    </row>
    <row r="127" spans="1:11" ht="23.1" customHeight="1">
      <c r="A127" s="50" t="s">
        <v>630</v>
      </c>
      <c r="B127" s="50">
        <v>0</v>
      </c>
      <c r="C127" s="50">
        <v>0</v>
      </c>
      <c r="D127" s="50">
        <v>0</v>
      </c>
      <c r="E127" s="50">
        <v>0</v>
      </c>
      <c r="F127" s="52">
        <f>(E127/درآمدها!$C$11)*100</f>
        <v>0</v>
      </c>
      <c r="G127" s="50">
        <v>0</v>
      </c>
      <c r="H127" s="50">
        <v>0</v>
      </c>
      <c r="I127" s="50">
        <v>-28242043</v>
      </c>
      <c r="J127" s="50">
        <f t="shared" si="1"/>
        <v>-28242043</v>
      </c>
      <c r="K127" s="52">
        <f>(J127/درآمدها!$C$11)*100</f>
        <v>-9.4492319663136578E-4</v>
      </c>
    </row>
    <row r="128" spans="1:11" ht="23.1" customHeight="1">
      <c r="A128" s="50" t="s">
        <v>636</v>
      </c>
      <c r="B128" s="50">
        <v>0</v>
      </c>
      <c r="C128" s="50">
        <v>0</v>
      </c>
      <c r="D128" s="50">
        <v>0</v>
      </c>
      <c r="E128" s="50">
        <v>0</v>
      </c>
      <c r="F128" s="52">
        <f>(E128/درآمدها!$C$11)*100</f>
        <v>0</v>
      </c>
      <c r="G128" s="50">
        <v>0</v>
      </c>
      <c r="H128" s="50">
        <v>0</v>
      </c>
      <c r="I128" s="50">
        <v>-133355989</v>
      </c>
      <c r="J128" s="50">
        <f t="shared" si="1"/>
        <v>-133355989</v>
      </c>
      <c r="K128" s="52">
        <f>(J128/درآمدها!$C$11)*100</f>
        <v>-4.4618290332543303E-3</v>
      </c>
    </row>
    <row r="129" spans="1:11" ht="23.1" customHeight="1">
      <c r="A129" s="50" t="s">
        <v>492</v>
      </c>
      <c r="B129" s="50">
        <v>0</v>
      </c>
      <c r="C129" s="50">
        <v>0</v>
      </c>
      <c r="D129" s="50">
        <v>0</v>
      </c>
      <c r="E129" s="50">
        <v>0</v>
      </c>
      <c r="F129" s="52">
        <f>(E129/درآمدها!$C$11)*100</f>
        <v>0</v>
      </c>
      <c r="G129" s="50">
        <v>0</v>
      </c>
      <c r="H129" s="50">
        <v>0</v>
      </c>
      <c r="I129" s="50">
        <v>-49619880066</v>
      </c>
      <c r="J129" s="50">
        <f t="shared" si="1"/>
        <v>-49619880066</v>
      </c>
      <c r="K129" s="52">
        <f>(J129/درآمدها!$C$11)*100</f>
        <v>-1.660183567046821</v>
      </c>
    </row>
    <row r="130" spans="1:11" ht="23.1" customHeight="1">
      <c r="A130" s="50" t="s">
        <v>503</v>
      </c>
      <c r="B130" s="50">
        <v>0</v>
      </c>
      <c r="C130" s="50">
        <v>0</v>
      </c>
      <c r="D130" s="50">
        <v>0</v>
      </c>
      <c r="E130" s="50">
        <v>0</v>
      </c>
      <c r="F130" s="52">
        <f>(E130/درآمدها!$C$11)*100</f>
        <v>0</v>
      </c>
      <c r="G130" s="50">
        <v>0</v>
      </c>
      <c r="H130" s="50">
        <v>0</v>
      </c>
      <c r="I130" s="50">
        <v>-21555965108</v>
      </c>
      <c r="J130" s="50">
        <f t="shared" si="1"/>
        <v>-21555965108</v>
      </c>
      <c r="K130" s="52">
        <f>(J130/درآمدها!$C$11)*100</f>
        <v>-0.72122018425952905</v>
      </c>
    </row>
    <row r="131" spans="1:11" ht="23.1" customHeight="1">
      <c r="A131" s="50" t="s">
        <v>562</v>
      </c>
      <c r="B131" s="50">
        <v>0</v>
      </c>
      <c r="C131" s="50">
        <v>0</v>
      </c>
      <c r="D131" s="50">
        <v>0</v>
      </c>
      <c r="E131" s="50">
        <v>0</v>
      </c>
      <c r="F131" s="52">
        <f>(E131/درآمدها!$C$11)*100</f>
        <v>0</v>
      </c>
      <c r="G131" s="50">
        <v>0</v>
      </c>
      <c r="H131" s="50">
        <v>0</v>
      </c>
      <c r="I131" s="50">
        <v>-1128495</v>
      </c>
      <c r="J131" s="50">
        <f t="shared" si="1"/>
        <v>-1128495</v>
      </c>
      <c r="K131" s="52">
        <f>(J131/درآمدها!$C$11)*100</f>
        <v>-3.7757222548755165E-5</v>
      </c>
    </row>
    <row r="132" spans="1:11" ht="23.1" customHeight="1">
      <c r="A132" s="50" t="s">
        <v>628</v>
      </c>
      <c r="B132" s="50">
        <v>0</v>
      </c>
      <c r="C132" s="50">
        <v>0</v>
      </c>
      <c r="D132" s="50">
        <v>0</v>
      </c>
      <c r="E132" s="50">
        <v>0</v>
      </c>
      <c r="F132" s="52">
        <f>(E132/درآمدها!$C$11)*100</f>
        <v>0</v>
      </c>
      <c r="G132" s="50">
        <v>0</v>
      </c>
      <c r="H132" s="50">
        <v>0</v>
      </c>
      <c r="I132" s="50">
        <v>6682587</v>
      </c>
      <c r="J132" s="50">
        <f t="shared" si="1"/>
        <v>6682587</v>
      </c>
      <c r="K132" s="52">
        <f>(J132/درآمدها!$C$11)*100</f>
        <v>2.2358621399334346E-4</v>
      </c>
    </row>
    <row r="133" spans="1:11" ht="23.1" customHeight="1">
      <c r="A133" s="50" t="s">
        <v>474</v>
      </c>
      <c r="B133" s="50">
        <v>0</v>
      </c>
      <c r="C133" s="50">
        <v>0</v>
      </c>
      <c r="D133" s="50">
        <v>0</v>
      </c>
      <c r="E133" s="50">
        <v>0</v>
      </c>
      <c r="F133" s="52">
        <f>(E133/درآمدها!$C$11)*100</f>
        <v>0</v>
      </c>
      <c r="G133" s="50">
        <v>0</v>
      </c>
      <c r="H133" s="50">
        <v>0</v>
      </c>
      <c r="I133" s="50">
        <v>-849772729</v>
      </c>
      <c r="J133" s="50">
        <f t="shared" si="1"/>
        <v>-849772729</v>
      </c>
      <c r="K133" s="52">
        <f>(J133/درآمدها!$C$11)*100</f>
        <v>-2.8431723706986749E-2</v>
      </c>
    </row>
    <row r="134" spans="1:11" ht="23.1" customHeight="1">
      <c r="A134" s="50" t="s">
        <v>654</v>
      </c>
      <c r="B134" s="50">
        <v>0</v>
      </c>
      <c r="C134" s="50">
        <v>0</v>
      </c>
      <c r="D134" s="50">
        <v>0</v>
      </c>
      <c r="E134" s="50">
        <v>0</v>
      </c>
      <c r="F134" s="52">
        <f>(E134/درآمدها!$C$11)*100</f>
        <v>0</v>
      </c>
      <c r="G134" s="50">
        <v>0</v>
      </c>
      <c r="H134" s="50">
        <v>0</v>
      </c>
      <c r="I134" s="50">
        <v>479111</v>
      </c>
      <c r="J134" s="50">
        <f t="shared" si="1"/>
        <v>479111</v>
      </c>
      <c r="K134" s="52">
        <f>(J134/درآمدها!$C$11)*100</f>
        <v>1.6030111478169277E-5</v>
      </c>
    </row>
    <row r="135" spans="1:11" ht="23.1" customHeight="1">
      <c r="A135" s="50" t="s">
        <v>535</v>
      </c>
      <c r="B135" s="50">
        <v>0</v>
      </c>
      <c r="C135" s="50">
        <v>0</v>
      </c>
      <c r="D135" s="50">
        <v>0</v>
      </c>
      <c r="E135" s="50">
        <v>0</v>
      </c>
      <c r="F135" s="52">
        <f>(E135/درآمدها!$C$11)*100</f>
        <v>0</v>
      </c>
      <c r="G135" s="50">
        <v>0</v>
      </c>
      <c r="H135" s="50">
        <v>0</v>
      </c>
      <c r="I135" s="50">
        <v>-465950203</v>
      </c>
      <c r="J135" s="50">
        <f t="shared" si="1"/>
        <v>-465950203</v>
      </c>
      <c r="K135" s="52">
        <f>(J135/درآمدها!$C$11)*100</f>
        <v>-1.5589777102520302E-2</v>
      </c>
    </row>
    <row r="136" spans="1:11" ht="23.1" customHeight="1">
      <c r="A136" s="50" t="s">
        <v>590</v>
      </c>
      <c r="B136" s="50">
        <v>0</v>
      </c>
      <c r="C136" s="50">
        <v>0</v>
      </c>
      <c r="D136" s="50">
        <v>0</v>
      </c>
      <c r="E136" s="50">
        <v>0</v>
      </c>
      <c r="F136" s="52">
        <f>(E136/درآمدها!$C$11)*100</f>
        <v>0</v>
      </c>
      <c r="G136" s="50">
        <v>0</v>
      </c>
      <c r="H136" s="50">
        <v>0</v>
      </c>
      <c r="I136" s="50">
        <v>-5661021289</v>
      </c>
      <c r="J136" s="50">
        <f t="shared" si="1"/>
        <v>-5661021289</v>
      </c>
      <c r="K136" s="52">
        <f>(J136/درآمدها!$C$11)*100</f>
        <v>-0.18940663508656561</v>
      </c>
    </row>
    <row r="137" spans="1:11" ht="23.1" customHeight="1">
      <c r="A137" s="50" t="s">
        <v>574</v>
      </c>
      <c r="B137" s="50">
        <v>0</v>
      </c>
      <c r="C137" s="50">
        <v>0</v>
      </c>
      <c r="D137" s="50">
        <v>0</v>
      </c>
      <c r="E137" s="50">
        <v>0</v>
      </c>
      <c r="F137" s="52">
        <f>(E137/درآمدها!$C$11)*100</f>
        <v>0</v>
      </c>
      <c r="G137" s="50">
        <v>0</v>
      </c>
      <c r="H137" s="50">
        <v>0</v>
      </c>
      <c r="I137" s="50">
        <v>-344961075</v>
      </c>
      <c r="J137" s="50">
        <f t="shared" si="1"/>
        <v>-344961075</v>
      </c>
      <c r="K137" s="52">
        <f>(J137/درآمدها!$C$11)*100</f>
        <v>-1.1541718908309583E-2</v>
      </c>
    </row>
    <row r="138" spans="1:11" ht="23.1" customHeight="1">
      <c r="A138" s="50" t="s">
        <v>561</v>
      </c>
      <c r="B138" s="50">
        <v>0</v>
      </c>
      <c r="C138" s="50">
        <v>0</v>
      </c>
      <c r="D138" s="50">
        <v>0</v>
      </c>
      <c r="E138" s="50">
        <v>0</v>
      </c>
      <c r="F138" s="52">
        <f>(E138/درآمدها!$C$11)*100</f>
        <v>0</v>
      </c>
      <c r="G138" s="50">
        <v>0</v>
      </c>
      <c r="H138" s="50">
        <v>0</v>
      </c>
      <c r="I138" s="50">
        <v>-1522304871</v>
      </c>
      <c r="J138" s="50">
        <f t="shared" si="1"/>
        <v>-1522304871</v>
      </c>
      <c r="K138" s="52">
        <f>(J138/درآمدها!$C$11)*100</f>
        <v>-5.0933326068259961E-2</v>
      </c>
    </row>
    <row r="139" spans="1:11" ht="23.1" customHeight="1">
      <c r="A139" s="50" t="s">
        <v>529</v>
      </c>
      <c r="B139" s="50">
        <v>0</v>
      </c>
      <c r="C139" s="50">
        <v>0</v>
      </c>
      <c r="D139" s="50">
        <v>0</v>
      </c>
      <c r="E139" s="50">
        <v>0</v>
      </c>
      <c r="F139" s="52">
        <f>(E139/درآمدها!$C$11)*100</f>
        <v>0</v>
      </c>
      <c r="G139" s="50">
        <v>0</v>
      </c>
      <c r="H139" s="50">
        <v>0</v>
      </c>
      <c r="I139" s="50">
        <v>-48485199</v>
      </c>
      <c r="J139" s="50">
        <f t="shared" si="1"/>
        <v>-48485199</v>
      </c>
      <c r="K139" s="52">
        <f>(J139/درآمدها!$C$11)*100</f>
        <v>-1.6222193708998992E-3</v>
      </c>
    </row>
    <row r="140" spans="1:11" ht="23.1" customHeight="1">
      <c r="A140" s="50" t="s">
        <v>488</v>
      </c>
      <c r="B140" s="50">
        <v>0</v>
      </c>
      <c r="C140" s="50">
        <v>0</v>
      </c>
      <c r="D140" s="50">
        <v>0</v>
      </c>
      <c r="E140" s="50">
        <v>0</v>
      </c>
      <c r="F140" s="52">
        <f>(E140/درآمدها!$C$11)*100</f>
        <v>0</v>
      </c>
      <c r="G140" s="50">
        <v>0</v>
      </c>
      <c r="H140" s="50">
        <v>0</v>
      </c>
      <c r="I140" s="50">
        <v>-2309971779</v>
      </c>
      <c r="J140" s="50">
        <f t="shared" ref="J140:J203" si="2">G140+H140+I140</f>
        <v>-2309971779</v>
      </c>
      <c r="K140" s="52">
        <f>(J140/درآمدها!$C$11)*100</f>
        <v>-7.7287111188837243E-2</v>
      </c>
    </row>
    <row r="141" spans="1:11" ht="23.1" customHeight="1">
      <c r="A141" s="50" t="s">
        <v>495</v>
      </c>
      <c r="B141" s="50">
        <v>0</v>
      </c>
      <c r="C141" s="50">
        <v>0</v>
      </c>
      <c r="D141" s="50">
        <v>0</v>
      </c>
      <c r="E141" s="50">
        <v>0</v>
      </c>
      <c r="F141" s="52">
        <f>(E141/درآمدها!$C$11)*100</f>
        <v>0</v>
      </c>
      <c r="G141" s="50">
        <v>0</v>
      </c>
      <c r="H141" s="50">
        <v>0</v>
      </c>
      <c r="I141" s="50">
        <v>-3114102432</v>
      </c>
      <c r="J141" s="50">
        <f t="shared" si="2"/>
        <v>-3114102432</v>
      </c>
      <c r="K141" s="52">
        <f>(J141/درآمدها!$C$11)*100</f>
        <v>-0.10419174082706942</v>
      </c>
    </row>
    <row r="142" spans="1:11" ht="23.1" customHeight="1">
      <c r="A142" s="50" t="s">
        <v>491</v>
      </c>
      <c r="B142" s="50">
        <v>0</v>
      </c>
      <c r="C142" s="50">
        <v>0</v>
      </c>
      <c r="D142" s="50">
        <v>0</v>
      </c>
      <c r="E142" s="50">
        <v>0</v>
      </c>
      <c r="F142" s="52">
        <f>(E142/درآمدها!$C$11)*100</f>
        <v>0</v>
      </c>
      <c r="G142" s="50">
        <v>0</v>
      </c>
      <c r="H142" s="50">
        <v>0</v>
      </c>
      <c r="I142" s="50">
        <v>8207262219</v>
      </c>
      <c r="J142" s="50">
        <f t="shared" si="2"/>
        <v>8207262219</v>
      </c>
      <c r="K142" s="52">
        <f>(J142/درآمدها!$C$11)*100</f>
        <v>0.27459884724236538</v>
      </c>
    </row>
    <row r="143" spans="1:11" ht="23.1" customHeight="1">
      <c r="A143" s="50" t="s">
        <v>512</v>
      </c>
      <c r="B143" s="50">
        <v>0</v>
      </c>
      <c r="C143" s="50">
        <v>0</v>
      </c>
      <c r="D143" s="50">
        <v>0</v>
      </c>
      <c r="E143" s="50">
        <v>0</v>
      </c>
      <c r="F143" s="52">
        <f>(E143/درآمدها!$C$11)*100</f>
        <v>0</v>
      </c>
      <c r="G143" s="50">
        <v>0</v>
      </c>
      <c r="H143" s="50">
        <v>0</v>
      </c>
      <c r="I143" s="50">
        <v>46414045697</v>
      </c>
      <c r="J143" s="50">
        <f t="shared" si="2"/>
        <v>46414045697</v>
      </c>
      <c r="K143" s="52">
        <f>(J143/درآمدها!$C$11)*100</f>
        <v>1.5529226560770948</v>
      </c>
    </row>
    <row r="144" spans="1:11" ht="23.1" customHeight="1">
      <c r="A144" s="50" t="s">
        <v>584</v>
      </c>
      <c r="B144" s="50">
        <v>0</v>
      </c>
      <c r="C144" s="50">
        <v>0</v>
      </c>
      <c r="D144" s="50">
        <v>0</v>
      </c>
      <c r="E144" s="50">
        <v>0</v>
      </c>
      <c r="F144" s="52">
        <f>(E144/درآمدها!$C$11)*100</f>
        <v>0</v>
      </c>
      <c r="G144" s="50">
        <v>0</v>
      </c>
      <c r="H144" s="50">
        <v>0</v>
      </c>
      <c r="I144" s="50">
        <v>95412401298</v>
      </c>
      <c r="J144" s="50">
        <f t="shared" si="2"/>
        <v>95412401298</v>
      </c>
      <c r="K144" s="52">
        <f>(J144/درآمدها!$C$11)*100</f>
        <v>3.1923112372848101</v>
      </c>
    </row>
    <row r="145" spans="1:11" ht="23.1" customHeight="1">
      <c r="A145" s="50" t="s">
        <v>589</v>
      </c>
      <c r="B145" s="50">
        <v>0</v>
      </c>
      <c r="C145" s="50">
        <v>0</v>
      </c>
      <c r="D145" s="50">
        <v>0</v>
      </c>
      <c r="E145" s="50">
        <v>0</v>
      </c>
      <c r="F145" s="52">
        <f>(E145/درآمدها!$C$11)*100</f>
        <v>0</v>
      </c>
      <c r="G145" s="50">
        <v>0</v>
      </c>
      <c r="H145" s="50">
        <v>0</v>
      </c>
      <c r="I145" s="50">
        <v>6488493147</v>
      </c>
      <c r="J145" s="50">
        <f t="shared" si="2"/>
        <v>6488493147</v>
      </c>
      <c r="K145" s="52">
        <f>(J145/درآمدها!$C$11)*100</f>
        <v>0.21709221552364144</v>
      </c>
    </row>
    <row r="146" spans="1:11" ht="23.1" customHeight="1">
      <c r="A146" s="50" t="s">
        <v>638</v>
      </c>
      <c r="B146" s="50">
        <v>0</v>
      </c>
      <c r="C146" s="50">
        <v>0</v>
      </c>
      <c r="D146" s="50">
        <v>0</v>
      </c>
      <c r="E146" s="50">
        <v>0</v>
      </c>
      <c r="F146" s="52">
        <f>(E146/درآمدها!$C$11)*100</f>
        <v>0</v>
      </c>
      <c r="G146" s="50">
        <v>0</v>
      </c>
      <c r="H146" s="50">
        <v>0</v>
      </c>
      <c r="I146" s="50">
        <v>858725061</v>
      </c>
      <c r="J146" s="50">
        <f t="shared" si="2"/>
        <v>858725061</v>
      </c>
      <c r="K146" s="52">
        <f>(J146/درآمدها!$C$11)*100</f>
        <v>2.8731251123283983E-2</v>
      </c>
    </row>
    <row r="147" spans="1:11" ht="23.1" customHeight="1">
      <c r="A147" s="50" t="s">
        <v>668</v>
      </c>
      <c r="B147" s="50">
        <v>0</v>
      </c>
      <c r="C147" s="50">
        <v>0</v>
      </c>
      <c r="D147" s="50">
        <v>0</v>
      </c>
      <c r="E147" s="50">
        <v>0</v>
      </c>
      <c r="F147" s="52">
        <f>(E147/درآمدها!$C$11)*100</f>
        <v>0</v>
      </c>
      <c r="G147" s="50">
        <v>0</v>
      </c>
      <c r="H147" s="50">
        <v>0</v>
      </c>
      <c r="I147" s="50">
        <v>388374709</v>
      </c>
      <c r="J147" s="50">
        <f t="shared" si="2"/>
        <v>388374709</v>
      </c>
      <c r="K147" s="52">
        <f>(J147/درآمدها!$C$11)*100</f>
        <v>1.2994253691882575E-2</v>
      </c>
    </row>
    <row r="148" spans="1:11" ht="23.1" customHeight="1">
      <c r="A148" s="50" t="s">
        <v>611</v>
      </c>
      <c r="B148" s="50">
        <v>0</v>
      </c>
      <c r="C148" s="50">
        <v>0</v>
      </c>
      <c r="D148" s="50">
        <v>0</v>
      </c>
      <c r="E148" s="50">
        <v>0</v>
      </c>
      <c r="F148" s="52">
        <f>(E148/درآمدها!$C$11)*100</f>
        <v>0</v>
      </c>
      <c r="G148" s="50">
        <v>0</v>
      </c>
      <c r="H148" s="50">
        <v>0</v>
      </c>
      <c r="I148" s="50">
        <v>4000000</v>
      </c>
      <c r="J148" s="50">
        <f t="shared" si="2"/>
        <v>4000000</v>
      </c>
      <c r="K148" s="52">
        <f>(J148/درآمدها!$C$11)*100</f>
        <v>1.3383213057658266E-4</v>
      </c>
    </row>
    <row r="149" spans="1:11" ht="23.1" customHeight="1">
      <c r="A149" s="50" t="s">
        <v>475</v>
      </c>
      <c r="B149" s="50">
        <v>0</v>
      </c>
      <c r="C149" s="50">
        <v>0</v>
      </c>
      <c r="D149" s="50">
        <v>0</v>
      </c>
      <c r="E149" s="50">
        <v>0</v>
      </c>
      <c r="F149" s="52">
        <f>(E149/درآمدها!$C$11)*100</f>
        <v>0</v>
      </c>
      <c r="G149" s="50">
        <v>0</v>
      </c>
      <c r="H149" s="50">
        <v>0</v>
      </c>
      <c r="I149" s="50">
        <v>22554</v>
      </c>
      <c r="J149" s="50">
        <f t="shared" si="2"/>
        <v>22554</v>
      </c>
      <c r="K149" s="52">
        <f>(J149/درآمدها!$C$11)*100</f>
        <v>7.5461246825606141E-7</v>
      </c>
    </row>
    <row r="150" spans="1:11" ht="23.1" customHeight="1">
      <c r="A150" s="50" t="s">
        <v>496</v>
      </c>
      <c r="B150" s="50">
        <v>0</v>
      </c>
      <c r="C150" s="50">
        <v>0</v>
      </c>
      <c r="D150" s="50">
        <v>0</v>
      </c>
      <c r="E150" s="50">
        <v>0</v>
      </c>
      <c r="F150" s="52">
        <f>(E150/درآمدها!$C$11)*100</f>
        <v>0</v>
      </c>
      <c r="G150" s="50">
        <v>0</v>
      </c>
      <c r="H150" s="50">
        <v>0</v>
      </c>
      <c r="I150" s="50">
        <v>278750076</v>
      </c>
      <c r="J150" s="50">
        <f t="shared" si="2"/>
        <v>278750076</v>
      </c>
      <c r="K150" s="52">
        <f>(J150/درآمدها!$C$11)*100</f>
        <v>9.3264291423660866E-3</v>
      </c>
    </row>
    <row r="151" spans="1:11" ht="23.1" customHeight="1">
      <c r="A151" s="50" t="s">
        <v>540</v>
      </c>
      <c r="B151" s="50">
        <v>0</v>
      </c>
      <c r="C151" s="50">
        <v>0</v>
      </c>
      <c r="D151" s="50">
        <v>0</v>
      </c>
      <c r="E151" s="50">
        <v>0</v>
      </c>
      <c r="F151" s="52">
        <f>(E151/درآمدها!$C$11)*100</f>
        <v>0</v>
      </c>
      <c r="G151" s="50">
        <v>0</v>
      </c>
      <c r="H151" s="50">
        <v>0</v>
      </c>
      <c r="I151" s="50">
        <v>-7995736404</v>
      </c>
      <c r="J151" s="50">
        <f t="shared" si="2"/>
        <v>-7995736404</v>
      </c>
      <c r="K151" s="52">
        <f>(J151/درآمدها!$C$11)*100</f>
        <v>-0.26752160961901589</v>
      </c>
    </row>
    <row r="152" spans="1:11" ht="23.1" customHeight="1">
      <c r="A152" s="50" t="s">
        <v>506</v>
      </c>
      <c r="B152" s="50">
        <v>0</v>
      </c>
      <c r="C152" s="50">
        <v>0</v>
      </c>
      <c r="D152" s="50">
        <v>0</v>
      </c>
      <c r="E152" s="50">
        <v>0</v>
      </c>
      <c r="F152" s="52">
        <f>(E152/درآمدها!$C$11)*100</f>
        <v>0</v>
      </c>
      <c r="G152" s="50">
        <v>0</v>
      </c>
      <c r="H152" s="50">
        <v>0</v>
      </c>
      <c r="I152" s="50">
        <v>3557772687</v>
      </c>
      <c r="J152" s="50">
        <f t="shared" si="2"/>
        <v>3557772687</v>
      </c>
      <c r="K152" s="52">
        <f>(J152/درآمدها!$C$11)*100</f>
        <v>0.11903607470209585</v>
      </c>
    </row>
    <row r="153" spans="1:11" ht="23.1" customHeight="1">
      <c r="A153" s="50" t="s">
        <v>507</v>
      </c>
      <c r="B153" s="50">
        <v>0</v>
      </c>
      <c r="C153" s="50">
        <v>0</v>
      </c>
      <c r="D153" s="50">
        <v>0</v>
      </c>
      <c r="E153" s="50">
        <v>0</v>
      </c>
      <c r="F153" s="52">
        <f>(E153/درآمدها!$C$11)*100</f>
        <v>0</v>
      </c>
      <c r="G153" s="50">
        <v>0</v>
      </c>
      <c r="H153" s="50">
        <v>0</v>
      </c>
      <c r="I153" s="50">
        <v>44783761883</v>
      </c>
      <c r="J153" s="50">
        <f t="shared" si="2"/>
        <v>44783761883</v>
      </c>
      <c r="K153" s="52">
        <f>(J153/درآمدها!$C$11)*100</f>
        <v>1.4983765670090605</v>
      </c>
    </row>
    <row r="154" spans="1:11" ht="23.1" customHeight="1">
      <c r="A154" s="50" t="s">
        <v>513</v>
      </c>
      <c r="B154" s="50">
        <v>0</v>
      </c>
      <c r="C154" s="50">
        <v>0</v>
      </c>
      <c r="D154" s="50">
        <v>0</v>
      </c>
      <c r="E154" s="50">
        <v>0</v>
      </c>
      <c r="F154" s="52">
        <f>(E154/درآمدها!$C$11)*100</f>
        <v>0</v>
      </c>
      <c r="G154" s="50">
        <v>0</v>
      </c>
      <c r="H154" s="50">
        <v>0</v>
      </c>
      <c r="I154" s="50">
        <v>4702960880</v>
      </c>
      <c r="J154" s="50">
        <f t="shared" si="2"/>
        <v>4702960880</v>
      </c>
      <c r="K154" s="52">
        <f>(J154/درآمدها!$C$11)*100</f>
        <v>0.15735181864718004</v>
      </c>
    </row>
    <row r="155" spans="1:11" ht="23.1" customHeight="1">
      <c r="A155" s="50" t="s">
        <v>585</v>
      </c>
      <c r="B155" s="50">
        <v>0</v>
      </c>
      <c r="C155" s="50">
        <v>0</v>
      </c>
      <c r="D155" s="50">
        <v>0</v>
      </c>
      <c r="E155" s="50">
        <v>0</v>
      </c>
      <c r="F155" s="52">
        <f>(E155/درآمدها!$C$11)*100</f>
        <v>0</v>
      </c>
      <c r="G155" s="50">
        <v>0</v>
      </c>
      <c r="H155" s="50">
        <v>0</v>
      </c>
      <c r="I155" s="50">
        <v>875951510</v>
      </c>
      <c r="J155" s="50">
        <f t="shared" si="2"/>
        <v>875951510</v>
      </c>
      <c r="K155" s="52">
        <f>(J155/درآمدها!$C$11)*100</f>
        <v>2.9307614216268693E-2</v>
      </c>
    </row>
    <row r="156" spans="1:11" ht="23.1" customHeight="1">
      <c r="A156" s="50" t="s">
        <v>670</v>
      </c>
      <c r="B156" s="50">
        <v>0</v>
      </c>
      <c r="C156" s="50">
        <v>0</v>
      </c>
      <c r="D156" s="50">
        <v>0</v>
      </c>
      <c r="E156" s="50">
        <v>0</v>
      </c>
      <c r="F156" s="52">
        <f>(E156/درآمدها!$C$11)*100</f>
        <v>0</v>
      </c>
      <c r="G156" s="50">
        <v>0</v>
      </c>
      <c r="H156" s="50">
        <v>0</v>
      </c>
      <c r="I156" s="50">
        <v>7295473706</v>
      </c>
      <c r="J156" s="50">
        <f t="shared" si="2"/>
        <v>7295473706</v>
      </c>
      <c r="K156" s="52">
        <f>(J156/درآمدها!$C$11)*100</f>
        <v>0.24409219740985441</v>
      </c>
    </row>
    <row r="157" spans="1:11" ht="23.1" customHeight="1">
      <c r="A157" s="50" t="s">
        <v>622</v>
      </c>
      <c r="B157" s="50">
        <v>0</v>
      </c>
      <c r="C157" s="50">
        <v>0</v>
      </c>
      <c r="D157" s="50">
        <v>0</v>
      </c>
      <c r="E157" s="50">
        <v>0</v>
      </c>
      <c r="F157" s="52">
        <f>(E157/درآمدها!$C$11)*100</f>
        <v>0</v>
      </c>
      <c r="G157" s="50">
        <v>0</v>
      </c>
      <c r="H157" s="50">
        <v>0</v>
      </c>
      <c r="I157" s="50">
        <v>8534710765</v>
      </c>
      <c r="J157" s="50">
        <f t="shared" si="2"/>
        <v>8534710765</v>
      </c>
      <c r="K157" s="52">
        <f>(J157/درآمدها!$C$11)*100</f>
        <v>0.28555463138371145</v>
      </c>
    </row>
    <row r="158" spans="1:11" ht="23.1" customHeight="1">
      <c r="A158" s="50" t="s">
        <v>604</v>
      </c>
      <c r="B158" s="50">
        <v>0</v>
      </c>
      <c r="C158" s="50">
        <v>0</v>
      </c>
      <c r="D158" s="50">
        <v>0</v>
      </c>
      <c r="E158" s="50">
        <v>0</v>
      </c>
      <c r="F158" s="52">
        <f>(E158/درآمدها!$C$11)*100</f>
        <v>0</v>
      </c>
      <c r="G158" s="50">
        <v>0</v>
      </c>
      <c r="H158" s="50">
        <v>0</v>
      </c>
      <c r="I158" s="50">
        <v>239988414</v>
      </c>
      <c r="J158" s="50">
        <f t="shared" si="2"/>
        <v>239988414</v>
      </c>
      <c r="K158" s="52">
        <f>(J158/درآمدها!$C$11)*100</f>
        <v>8.0295401898287447E-3</v>
      </c>
    </row>
    <row r="159" spans="1:11" ht="23.1" customHeight="1">
      <c r="A159" s="50" t="s">
        <v>643</v>
      </c>
      <c r="B159" s="50">
        <v>0</v>
      </c>
      <c r="C159" s="50">
        <v>0</v>
      </c>
      <c r="D159" s="50">
        <v>0</v>
      </c>
      <c r="E159" s="50">
        <v>0</v>
      </c>
      <c r="F159" s="52">
        <f>(E159/درآمدها!$C$11)*100</f>
        <v>0</v>
      </c>
      <c r="G159" s="50">
        <v>0</v>
      </c>
      <c r="H159" s="50">
        <v>0</v>
      </c>
      <c r="I159" s="50">
        <v>273702450</v>
      </c>
      <c r="J159" s="50">
        <f t="shared" si="2"/>
        <v>273702450</v>
      </c>
      <c r="K159" s="52">
        <f>(J159/درآمدها!$C$11)*100</f>
        <v>9.1575455068826483E-3</v>
      </c>
    </row>
    <row r="160" spans="1:11" ht="23.1" customHeight="1">
      <c r="A160" s="50" t="s">
        <v>623</v>
      </c>
      <c r="B160" s="50">
        <v>0</v>
      </c>
      <c r="C160" s="50">
        <v>0</v>
      </c>
      <c r="D160" s="50">
        <v>0</v>
      </c>
      <c r="E160" s="50">
        <v>0</v>
      </c>
      <c r="F160" s="52">
        <f>(E160/درآمدها!$C$11)*100</f>
        <v>0</v>
      </c>
      <c r="G160" s="50">
        <v>0</v>
      </c>
      <c r="H160" s="50">
        <v>0</v>
      </c>
      <c r="I160" s="50">
        <v>696452058</v>
      </c>
      <c r="J160" s="50">
        <f t="shared" si="2"/>
        <v>696452058</v>
      </c>
      <c r="K160" s="52">
        <f>(J160/درآمدها!$C$11)*100</f>
        <v>2.3301915691646434E-2</v>
      </c>
    </row>
    <row r="161" spans="1:11" ht="23.1" customHeight="1">
      <c r="A161" s="50" t="s">
        <v>546</v>
      </c>
      <c r="B161" s="50">
        <v>0</v>
      </c>
      <c r="C161" s="50">
        <v>0</v>
      </c>
      <c r="D161" s="50">
        <v>0</v>
      </c>
      <c r="E161" s="50">
        <v>0</v>
      </c>
      <c r="F161" s="52">
        <f>(E161/درآمدها!$C$11)*100</f>
        <v>0</v>
      </c>
      <c r="G161" s="50">
        <v>0</v>
      </c>
      <c r="H161" s="50">
        <v>0</v>
      </c>
      <c r="I161" s="50">
        <v>49519583</v>
      </c>
      <c r="J161" s="50">
        <f t="shared" si="2"/>
        <v>49519583</v>
      </c>
      <c r="K161" s="52">
        <f>(J161/درآمدها!$C$11)*100</f>
        <v>1.6568278245384809E-3</v>
      </c>
    </row>
    <row r="162" spans="1:11" ht="23.1" customHeight="1">
      <c r="A162" s="50" t="s">
        <v>656</v>
      </c>
      <c r="B162" s="50">
        <v>0</v>
      </c>
      <c r="C162" s="50">
        <v>0</v>
      </c>
      <c r="D162" s="50">
        <v>0</v>
      </c>
      <c r="E162" s="50">
        <v>0</v>
      </c>
      <c r="F162" s="52">
        <f>(E162/درآمدها!$C$11)*100</f>
        <v>0</v>
      </c>
      <c r="G162" s="50">
        <v>0</v>
      </c>
      <c r="H162" s="50">
        <v>0</v>
      </c>
      <c r="I162" s="50">
        <v>116898687</v>
      </c>
      <c r="J162" s="50">
        <f t="shared" si="2"/>
        <v>116898687</v>
      </c>
      <c r="K162" s="52">
        <f>(J162/درآمدها!$C$11)*100</f>
        <v>3.9112000857037671E-3</v>
      </c>
    </row>
    <row r="163" spans="1:11" ht="23.1" customHeight="1">
      <c r="A163" s="50" t="s">
        <v>502</v>
      </c>
      <c r="B163" s="50">
        <v>0</v>
      </c>
      <c r="C163" s="50">
        <v>0</v>
      </c>
      <c r="D163" s="50">
        <v>0</v>
      </c>
      <c r="E163" s="50">
        <v>0</v>
      </c>
      <c r="F163" s="52">
        <f>(E163/درآمدها!$C$11)*100</f>
        <v>0</v>
      </c>
      <c r="G163" s="50">
        <v>0</v>
      </c>
      <c r="H163" s="50">
        <v>0</v>
      </c>
      <c r="I163" s="50">
        <v>-281774245</v>
      </c>
      <c r="J163" s="50">
        <f t="shared" si="2"/>
        <v>-281774245</v>
      </c>
      <c r="K163" s="52">
        <f>(J163/درآمدها!$C$11)*100</f>
        <v>-9.4276118874894992E-3</v>
      </c>
    </row>
    <row r="164" spans="1:11" ht="23.1" customHeight="1">
      <c r="A164" s="50" t="s">
        <v>533</v>
      </c>
      <c r="B164" s="50">
        <v>0</v>
      </c>
      <c r="C164" s="50">
        <v>0</v>
      </c>
      <c r="D164" s="50">
        <v>0</v>
      </c>
      <c r="E164" s="50">
        <v>0</v>
      </c>
      <c r="F164" s="52">
        <f>(E164/درآمدها!$C$11)*100</f>
        <v>0</v>
      </c>
      <c r="G164" s="50">
        <v>0</v>
      </c>
      <c r="H164" s="50">
        <v>0</v>
      </c>
      <c r="I164" s="50">
        <v>-5562340467</v>
      </c>
      <c r="J164" s="50">
        <f t="shared" si="2"/>
        <v>-5562340467</v>
      </c>
      <c r="K164" s="52">
        <f>(J164/درآمدها!$C$11)*100</f>
        <v>-0.18610496892273845</v>
      </c>
    </row>
    <row r="165" spans="1:11" ht="23.1" customHeight="1">
      <c r="A165" s="50" t="s">
        <v>655</v>
      </c>
      <c r="B165" s="50">
        <v>0</v>
      </c>
      <c r="C165" s="50">
        <v>0</v>
      </c>
      <c r="D165" s="50">
        <v>0</v>
      </c>
      <c r="E165" s="50">
        <v>0</v>
      </c>
      <c r="F165" s="52">
        <f>(E165/درآمدها!$C$11)*100</f>
        <v>0</v>
      </c>
      <c r="G165" s="50">
        <v>0</v>
      </c>
      <c r="H165" s="50">
        <v>0</v>
      </c>
      <c r="I165" s="50">
        <v>2741789543</v>
      </c>
      <c r="J165" s="50">
        <f t="shared" si="2"/>
        <v>2741789543</v>
      </c>
      <c r="K165" s="52">
        <f>(J165/درآمدها!$C$11)*100</f>
        <v>9.1734884033071243E-2</v>
      </c>
    </row>
    <row r="166" spans="1:11" ht="23.1" customHeight="1">
      <c r="A166" s="50" t="s">
        <v>674</v>
      </c>
      <c r="B166" s="50">
        <v>0</v>
      </c>
      <c r="C166" s="50">
        <v>0</v>
      </c>
      <c r="D166" s="50">
        <v>0</v>
      </c>
      <c r="E166" s="50">
        <v>0</v>
      </c>
      <c r="F166" s="52">
        <f>(E166/درآمدها!$C$11)*100</f>
        <v>0</v>
      </c>
      <c r="G166" s="50">
        <v>0</v>
      </c>
      <c r="H166" s="50">
        <v>0</v>
      </c>
      <c r="I166" s="50">
        <v>-29463442</v>
      </c>
      <c r="J166" s="50">
        <f t="shared" si="2"/>
        <v>-29463442</v>
      </c>
      <c r="K166" s="52">
        <f>(J166/درآمدها!$C$11)*100</f>
        <v>-9.857888042448925E-4</v>
      </c>
    </row>
    <row r="167" spans="1:11" ht="23.1" customHeight="1">
      <c r="A167" s="50" t="s">
        <v>489</v>
      </c>
      <c r="B167" s="50">
        <v>0</v>
      </c>
      <c r="C167" s="50">
        <v>0</v>
      </c>
      <c r="D167" s="50">
        <v>0</v>
      </c>
      <c r="E167" s="50">
        <v>0</v>
      </c>
      <c r="F167" s="52">
        <f>(E167/درآمدها!$C$11)*100</f>
        <v>0</v>
      </c>
      <c r="G167" s="50">
        <v>0</v>
      </c>
      <c r="H167" s="50">
        <v>0</v>
      </c>
      <c r="I167" s="50">
        <v>-6037385122</v>
      </c>
      <c r="J167" s="50">
        <f t="shared" si="2"/>
        <v>-6037385122</v>
      </c>
      <c r="K167" s="52">
        <f>(J167/درآمدها!$C$11)*100</f>
        <v>-0.2019990284971554</v>
      </c>
    </row>
    <row r="168" spans="1:11" ht="23.1" customHeight="1">
      <c r="A168" s="50" t="s">
        <v>508</v>
      </c>
      <c r="B168" s="50">
        <v>0</v>
      </c>
      <c r="C168" s="50">
        <v>0</v>
      </c>
      <c r="D168" s="50">
        <v>0</v>
      </c>
      <c r="E168" s="50">
        <v>0</v>
      </c>
      <c r="F168" s="52">
        <f>(E168/درآمدها!$C$11)*100</f>
        <v>0</v>
      </c>
      <c r="G168" s="50">
        <v>0</v>
      </c>
      <c r="H168" s="50">
        <v>0</v>
      </c>
      <c r="I168" s="50">
        <v>-15530636</v>
      </c>
      <c r="J168" s="50">
        <f t="shared" si="2"/>
        <v>-15530636</v>
      </c>
      <c r="K168" s="52">
        <f>(J168/درآمدها!$C$11)*100</f>
        <v>-5.1962452627234395E-4</v>
      </c>
    </row>
    <row r="169" spans="1:11" ht="23.1" customHeight="1">
      <c r="A169" s="50" t="s">
        <v>675</v>
      </c>
      <c r="B169" s="50">
        <v>0</v>
      </c>
      <c r="C169" s="50">
        <v>0</v>
      </c>
      <c r="D169" s="50">
        <v>0</v>
      </c>
      <c r="E169" s="50">
        <v>0</v>
      </c>
      <c r="F169" s="52">
        <f>(E169/درآمدها!$C$11)*100</f>
        <v>0</v>
      </c>
      <c r="G169" s="50">
        <v>0</v>
      </c>
      <c r="H169" s="50">
        <v>0</v>
      </c>
      <c r="I169" s="50">
        <v>-729556</v>
      </c>
      <c r="J169" s="50">
        <f t="shared" si="2"/>
        <v>-729556</v>
      </c>
      <c r="K169" s="52">
        <f>(J169/درآمدها!$C$11)*100</f>
        <v>-2.440950846373234E-5</v>
      </c>
    </row>
    <row r="170" spans="1:11" ht="23.1" customHeight="1">
      <c r="A170" s="50" t="s">
        <v>531</v>
      </c>
      <c r="B170" s="50">
        <v>0</v>
      </c>
      <c r="C170" s="50">
        <v>0</v>
      </c>
      <c r="D170" s="50">
        <v>0</v>
      </c>
      <c r="E170" s="50">
        <v>0</v>
      </c>
      <c r="F170" s="52">
        <f>(E170/درآمدها!$C$11)*100</f>
        <v>0</v>
      </c>
      <c r="G170" s="50">
        <v>0</v>
      </c>
      <c r="H170" s="50">
        <v>0</v>
      </c>
      <c r="I170" s="50">
        <v>-19291614564</v>
      </c>
      <c r="J170" s="50">
        <f t="shared" si="2"/>
        <v>-19291614564</v>
      </c>
      <c r="K170" s="52">
        <f>(J170/درآمدها!$C$11)*100</f>
        <v>-0.645459469840588</v>
      </c>
    </row>
    <row r="171" spans="1:11" ht="23.1" customHeight="1">
      <c r="A171" s="50" t="s">
        <v>505</v>
      </c>
      <c r="B171" s="50">
        <v>0</v>
      </c>
      <c r="C171" s="50">
        <v>0</v>
      </c>
      <c r="D171" s="50">
        <v>0</v>
      </c>
      <c r="E171" s="50">
        <v>0</v>
      </c>
      <c r="F171" s="52">
        <f>(E171/درآمدها!$C$11)*100</f>
        <v>0</v>
      </c>
      <c r="G171" s="50">
        <v>0</v>
      </c>
      <c r="H171" s="50">
        <v>0</v>
      </c>
      <c r="I171" s="50">
        <v>-41789209604</v>
      </c>
      <c r="J171" s="50">
        <f t="shared" si="2"/>
        <v>-41789209604</v>
      </c>
      <c r="K171" s="52">
        <f>(J171/درآمدها!$C$11)*100</f>
        <v>-1.3981847391036777</v>
      </c>
    </row>
    <row r="172" spans="1:11" ht="23.1" customHeight="1">
      <c r="A172" s="50" t="s">
        <v>577</v>
      </c>
      <c r="B172" s="50">
        <v>0</v>
      </c>
      <c r="C172" s="50">
        <v>0</v>
      </c>
      <c r="D172" s="50">
        <v>0</v>
      </c>
      <c r="E172" s="50">
        <v>0</v>
      </c>
      <c r="F172" s="52">
        <f>(E172/درآمدها!$C$11)*100</f>
        <v>0</v>
      </c>
      <c r="G172" s="50">
        <v>0</v>
      </c>
      <c r="H172" s="50">
        <v>0</v>
      </c>
      <c r="I172" s="50">
        <v>-4043057068</v>
      </c>
      <c r="J172" s="50">
        <f t="shared" si="2"/>
        <v>-4043057068</v>
      </c>
      <c r="K172" s="52">
        <f>(J172/درآمدها!$C$11)*100</f>
        <v>-0.13527273536328788</v>
      </c>
    </row>
    <row r="173" spans="1:11" ht="23.1" customHeight="1">
      <c r="A173" s="50" t="s">
        <v>608</v>
      </c>
      <c r="B173" s="50">
        <v>0</v>
      </c>
      <c r="C173" s="50">
        <v>0</v>
      </c>
      <c r="D173" s="50">
        <v>0</v>
      </c>
      <c r="E173" s="50">
        <v>0</v>
      </c>
      <c r="F173" s="52">
        <f>(E173/درآمدها!$C$11)*100</f>
        <v>0</v>
      </c>
      <c r="G173" s="50">
        <v>0</v>
      </c>
      <c r="H173" s="50">
        <v>0</v>
      </c>
      <c r="I173" s="50">
        <v>-1424411500</v>
      </c>
      <c r="J173" s="50">
        <f t="shared" si="2"/>
        <v>-1424411500</v>
      </c>
      <c r="K173" s="52">
        <f>(J173/درآمدها!$C$11)*100</f>
        <v>-4.7658006465696498E-2</v>
      </c>
    </row>
    <row r="174" spans="1:11" ht="23.1" customHeight="1">
      <c r="A174" s="50" t="s">
        <v>591</v>
      </c>
      <c r="B174" s="50">
        <v>0</v>
      </c>
      <c r="C174" s="50">
        <v>0</v>
      </c>
      <c r="D174" s="50">
        <v>0</v>
      </c>
      <c r="E174" s="50">
        <v>0</v>
      </c>
      <c r="F174" s="52">
        <f>(E174/درآمدها!$C$11)*100</f>
        <v>0</v>
      </c>
      <c r="G174" s="50">
        <v>0</v>
      </c>
      <c r="H174" s="50">
        <v>0</v>
      </c>
      <c r="I174" s="50">
        <v>3228210551</v>
      </c>
      <c r="J174" s="50">
        <f t="shared" si="2"/>
        <v>3228210551</v>
      </c>
      <c r="K174" s="52">
        <f>(J174/درآمدها!$C$11)*100</f>
        <v>0.10800957399753348</v>
      </c>
    </row>
    <row r="175" spans="1:11" ht="23.1" customHeight="1">
      <c r="A175" s="50" t="s">
        <v>575</v>
      </c>
      <c r="B175" s="50">
        <v>0</v>
      </c>
      <c r="C175" s="50">
        <v>0</v>
      </c>
      <c r="D175" s="50">
        <v>0</v>
      </c>
      <c r="E175" s="50">
        <v>0</v>
      </c>
      <c r="F175" s="52">
        <f>(E175/درآمدها!$C$11)*100</f>
        <v>0</v>
      </c>
      <c r="G175" s="50">
        <v>0</v>
      </c>
      <c r="H175" s="50">
        <v>0</v>
      </c>
      <c r="I175" s="50">
        <v>119419680</v>
      </c>
      <c r="J175" s="50">
        <f t="shared" si="2"/>
        <v>119419680</v>
      </c>
      <c r="K175" s="52">
        <f>(J175/درآمدها!$C$11)*100</f>
        <v>3.9955475517934299E-3</v>
      </c>
    </row>
    <row r="176" spans="1:11" ht="23.1" customHeight="1">
      <c r="A176" s="50" t="s">
        <v>521</v>
      </c>
      <c r="B176" s="50">
        <v>0</v>
      </c>
      <c r="C176" s="50">
        <v>0</v>
      </c>
      <c r="D176" s="50">
        <v>0</v>
      </c>
      <c r="E176" s="50">
        <v>0</v>
      </c>
      <c r="F176" s="52">
        <f>(E176/درآمدها!$C$11)*100</f>
        <v>0</v>
      </c>
      <c r="G176" s="50">
        <v>0</v>
      </c>
      <c r="H176" s="50">
        <v>0</v>
      </c>
      <c r="I176" s="50">
        <v>-5960682556</v>
      </c>
      <c r="J176" s="50">
        <f t="shared" si="2"/>
        <v>-5960682556</v>
      </c>
      <c r="K176" s="52">
        <f>(J176/درآمدها!$C$11)*100</f>
        <v>-0.19943271154003764</v>
      </c>
    </row>
    <row r="177" spans="1:11" ht="23.1" customHeight="1">
      <c r="A177" s="50" t="s">
        <v>580</v>
      </c>
      <c r="B177" s="50">
        <v>0</v>
      </c>
      <c r="C177" s="50">
        <v>0</v>
      </c>
      <c r="D177" s="50">
        <v>0</v>
      </c>
      <c r="E177" s="50">
        <v>0</v>
      </c>
      <c r="F177" s="52">
        <f>(E177/درآمدها!$C$11)*100</f>
        <v>0</v>
      </c>
      <c r="G177" s="50">
        <v>0</v>
      </c>
      <c r="H177" s="50">
        <v>0</v>
      </c>
      <c r="I177" s="50">
        <v>380144760</v>
      </c>
      <c r="J177" s="50">
        <f t="shared" si="2"/>
        <v>380144760</v>
      </c>
      <c r="K177" s="52">
        <f>(J177/درآمدها!$C$11)*100</f>
        <v>1.2718895789580919E-2</v>
      </c>
    </row>
    <row r="178" spans="1:11" ht="23.1" customHeight="1">
      <c r="A178" s="50" t="s">
        <v>581</v>
      </c>
      <c r="B178" s="50">
        <v>0</v>
      </c>
      <c r="C178" s="50">
        <v>0</v>
      </c>
      <c r="D178" s="50">
        <v>0</v>
      </c>
      <c r="E178" s="50">
        <v>0</v>
      </c>
      <c r="F178" s="52">
        <f>(E178/درآمدها!$C$11)*100</f>
        <v>0</v>
      </c>
      <c r="G178" s="50">
        <v>0</v>
      </c>
      <c r="H178" s="50">
        <v>0</v>
      </c>
      <c r="I178" s="50">
        <v>1394862135</v>
      </c>
      <c r="J178" s="50">
        <f t="shared" si="2"/>
        <v>1394862135</v>
      </c>
      <c r="K178" s="52">
        <f>(J178/درآمدها!$C$11)*100</f>
        <v>4.6669342846912723E-2</v>
      </c>
    </row>
    <row r="179" spans="1:11" ht="23.1" customHeight="1">
      <c r="A179" s="50" t="s">
        <v>647</v>
      </c>
      <c r="B179" s="50">
        <v>0</v>
      </c>
      <c r="C179" s="50">
        <v>0</v>
      </c>
      <c r="D179" s="50">
        <v>0</v>
      </c>
      <c r="E179" s="50">
        <v>0</v>
      </c>
      <c r="F179" s="52">
        <f>(E179/درآمدها!$C$11)*100</f>
        <v>0</v>
      </c>
      <c r="G179" s="50">
        <v>0</v>
      </c>
      <c r="H179" s="50">
        <v>0</v>
      </c>
      <c r="I179" s="50">
        <v>41085000</v>
      </c>
      <c r="J179" s="50">
        <f t="shared" si="2"/>
        <v>41085000</v>
      </c>
      <c r="K179" s="52">
        <f>(J179/درآمدها!$C$11)*100</f>
        <v>1.3746232711847248E-3</v>
      </c>
    </row>
    <row r="180" spans="1:11" ht="23.1" customHeight="1">
      <c r="A180" s="50" t="s">
        <v>625</v>
      </c>
      <c r="B180" s="50">
        <v>0</v>
      </c>
      <c r="C180" s="50">
        <v>0</v>
      </c>
      <c r="D180" s="50">
        <v>0</v>
      </c>
      <c r="E180" s="50">
        <v>0</v>
      </c>
      <c r="F180" s="52">
        <f>(E180/درآمدها!$C$11)*100</f>
        <v>0</v>
      </c>
      <c r="G180" s="50">
        <v>0</v>
      </c>
      <c r="H180" s="50">
        <v>0</v>
      </c>
      <c r="I180" s="50">
        <v>22306</v>
      </c>
      <c r="J180" s="50">
        <f t="shared" si="2"/>
        <v>22306</v>
      </c>
      <c r="K180" s="52">
        <f>(J180/درآمدها!$C$11)*100</f>
        <v>7.4631487616031329E-7</v>
      </c>
    </row>
    <row r="181" spans="1:11" ht="23.1" customHeight="1">
      <c r="A181" s="50" t="s">
        <v>534</v>
      </c>
      <c r="B181" s="50">
        <v>0</v>
      </c>
      <c r="C181" s="50">
        <v>0</v>
      </c>
      <c r="D181" s="50">
        <v>0</v>
      </c>
      <c r="E181" s="50">
        <v>0</v>
      </c>
      <c r="F181" s="52">
        <f>(E181/درآمدها!$C$11)*100</f>
        <v>0</v>
      </c>
      <c r="G181" s="50">
        <v>0</v>
      </c>
      <c r="H181" s="50">
        <v>0</v>
      </c>
      <c r="I181" s="50">
        <v>-4916948197</v>
      </c>
      <c r="J181" s="50">
        <f t="shared" si="2"/>
        <v>-4916948197</v>
      </c>
      <c r="K181" s="52">
        <f>(J181/درآمدها!$C$11)*100</f>
        <v>-0.16451141328479921</v>
      </c>
    </row>
    <row r="182" spans="1:11" ht="23.1" customHeight="1">
      <c r="A182" s="50" t="s">
        <v>536</v>
      </c>
      <c r="B182" s="50">
        <v>0</v>
      </c>
      <c r="C182" s="50">
        <v>0</v>
      </c>
      <c r="D182" s="50">
        <v>0</v>
      </c>
      <c r="E182" s="50">
        <v>0</v>
      </c>
      <c r="F182" s="52">
        <f>(E182/درآمدها!$C$11)*100</f>
        <v>0</v>
      </c>
      <c r="G182" s="50">
        <v>0</v>
      </c>
      <c r="H182" s="50">
        <v>0</v>
      </c>
      <c r="I182" s="50">
        <v>-11196460461</v>
      </c>
      <c r="J182" s="50">
        <f t="shared" si="2"/>
        <v>-11196460461</v>
      </c>
      <c r="K182" s="52">
        <f>(J182/درآمدها!$C$11)*100</f>
        <v>-0.37461153960302429</v>
      </c>
    </row>
    <row r="183" spans="1:11" ht="23.1" customHeight="1">
      <c r="A183" s="50" t="s">
        <v>612</v>
      </c>
      <c r="B183" s="50">
        <v>0</v>
      </c>
      <c r="C183" s="50">
        <v>0</v>
      </c>
      <c r="D183" s="50">
        <v>0</v>
      </c>
      <c r="E183" s="50">
        <v>0</v>
      </c>
      <c r="F183" s="52">
        <f>(E183/درآمدها!$C$11)*100</f>
        <v>0</v>
      </c>
      <c r="G183" s="50">
        <v>0</v>
      </c>
      <c r="H183" s="50">
        <v>0</v>
      </c>
      <c r="I183" s="50">
        <v>-1049931</v>
      </c>
      <c r="J183" s="50">
        <f t="shared" si="2"/>
        <v>-1049931</v>
      </c>
      <c r="K183" s="52">
        <f>(J183/درآمدها!$C$11)*100</f>
        <v>-3.5128625672100507E-5</v>
      </c>
    </row>
    <row r="184" spans="1:11" ht="23.1" customHeight="1">
      <c r="A184" s="50" t="s">
        <v>554</v>
      </c>
      <c r="B184" s="50">
        <v>0</v>
      </c>
      <c r="C184" s="50">
        <v>0</v>
      </c>
      <c r="D184" s="50">
        <v>0</v>
      </c>
      <c r="E184" s="50">
        <v>0</v>
      </c>
      <c r="F184" s="52">
        <f>(E184/درآمدها!$C$11)*100</f>
        <v>0</v>
      </c>
      <c r="G184" s="50">
        <v>0</v>
      </c>
      <c r="H184" s="50">
        <v>0</v>
      </c>
      <c r="I184" s="50">
        <v>-2111633485</v>
      </c>
      <c r="J184" s="50">
        <f t="shared" si="2"/>
        <v>-2111633485</v>
      </c>
      <c r="K184" s="52">
        <f>(J184/درآمدها!$C$11)*100</f>
        <v>-7.0651102073601077E-2</v>
      </c>
    </row>
    <row r="185" spans="1:11" ht="23.1" customHeight="1">
      <c r="A185" s="50" t="s">
        <v>567</v>
      </c>
      <c r="B185" s="50">
        <v>0</v>
      </c>
      <c r="C185" s="50">
        <v>0</v>
      </c>
      <c r="D185" s="50">
        <v>0</v>
      </c>
      <c r="E185" s="50">
        <v>0</v>
      </c>
      <c r="F185" s="52">
        <f>(E185/درآمدها!$C$11)*100</f>
        <v>0</v>
      </c>
      <c r="G185" s="50">
        <v>0</v>
      </c>
      <c r="H185" s="50">
        <v>0</v>
      </c>
      <c r="I185" s="50">
        <v>-1427709951</v>
      </c>
      <c r="J185" s="50">
        <f t="shared" si="2"/>
        <v>-1427709951</v>
      </c>
      <c r="K185" s="52">
        <f>(J185/درآمدها!$C$11)*100</f>
        <v>-4.7768366146929614E-2</v>
      </c>
    </row>
    <row r="186" spans="1:11" ht="23.1" customHeight="1">
      <c r="A186" s="50" t="s">
        <v>646</v>
      </c>
      <c r="B186" s="50">
        <v>0</v>
      </c>
      <c r="C186" s="50">
        <v>0</v>
      </c>
      <c r="D186" s="50">
        <v>0</v>
      </c>
      <c r="E186" s="50">
        <v>0</v>
      </c>
      <c r="F186" s="52">
        <f>(E186/درآمدها!$C$11)*100</f>
        <v>0</v>
      </c>
      <c r="G186" s="50">
        <v>0</v>
      </c>
      <c r="H186" s="50">
        <v>0</v>
      </c>
      <c r="I186" s="50">
        <v>-5357741549</v>
      </c>
      <c r="J186" s="50">
        <f t="shared" si="2"/>
        <v>-5357741549</v>
      </c>
      <c r="K186" s="52">
        <f>(J186/درآمدها!$C$11)*100</f>
        <v>-0.17925949164533758</v>
      </c>
    </row>
    <row r="187" spans="1:11" ht="23.1" customHeight="1">
      <c r="A187" s="50" t="s">
        <v>715</v>
      </c>
      <c r="B187" s="50">
        <v>0</v>
      </c>
      <c r="C187" s="50">
        <v>0</v>
      </c>
      <c r="D187" s="50">
        <v>0</v>
      </c>
      <c r="E187" s="50">
        <v>0</v>
      </c>
      <c r="F187" s="52">
        <f>(E187/درآمدها!$C$11)*100</f>
        <v>0</v>
      </c>
      <c r="G187" s="50">
        <v>0</v>
      </c>
      <c r="H187" s="50">
        <v>0</v>
      </c>
      <c r="I187" s="50">
        <v>-168477151</v>
      </c>
      <c r="J187" s="50">
        <f t="shared" si="2"/>
        <v>-168477151</v>
      </c>
      <c r="K187" s="52">
        <f>(J187/درآمدها!$C$11)*100</f>
        <v>-5.636914017950659E-3</v>
      </c>
    </row>
    <row r="188" spans="1:11" ht="23.1" customHeight="1">
      <c r="A188" s="50" t="s">
        <v>490</v>
      </c>
      <c r="B188" s="50">
        <v>0</v>
      </c>
      <c r="C188" s="50">
        <v>0</v>
      </c>
      <c r="D188" s="50">
        <v>0</v>
      </c>
      <c r="E188" s="50">
        <v>0</v>
      </c>
      <c r="F188" s="52">
        <f>(E188/درآمدها!$C$11)*100</f>
        <v>0</v>
      </c>
      <c r="G188" s="50">
        <v>0</v>
      </c>
      <c r="H188" s="50">
        <v>0</v>
      </c>
      <c r="I188" s="50">
        <v>-704173707</v>
      </c>
      <c r="J188" s="50">
        <f t="shared" si="2"/>
        <v>-704173707</v>
      </c>
      <c r="K188" s="52">
        <f>(J188/درآمدها!$C$11)*100</f>
        <v>-2.3560266875955069E-2</v>
      </c>
    </row>
    <row r="189" spans="1:11" ht="23.1" customHeight="1">
      <c r="A189" s="50" t="s">
        <v>510</v>
      </c>
      <c r="B189" s="50">
        <v>0</v>
      </c>
      <c r="C189" s="50">
        <v>0</v>
      </c>
      <c r="D189" s="50">
        <v>0</v>
      </c>
      <c r="E189" s="50">
        <v>0</v>
      </c>
      <c r="F189" s="52">
        <f>(E189/درآمدها!$C$11)*100</f>
        <v>0</v>
      </c>
      <c r="G189" s="50">
        <v>0</v>
      </c>
      <c r="H189" s="50">
        <v>0</v>
      </c>
      <c r="I189" s="50">
        <v>-383485536</v>
      </c>
      <c r="J189" s="50">
        <f t="shared" si="2"/>
        <v>-383485536</v>
      </c>
      <c r="K189" s="52">
        <f>(J189/درآمدها!$C$11)*100</f>
        <v>-1.2830671582045698E-2</v>
      </c>
    </row>
    <row r="190" spans="1:11" ht="23.1" customHeight="1">
      <c r="A190" s="50" t="s">
        <v>541</v>
      </c>
      <c r="B190" s="50">
        <v>0</v>
      </c>
      <c r="C190" s="50">
        <v>0</v>
      </c>
      <c r="D190" s="50">
        <v>0</v>
      </c>
      <c r="E190" s="50">
        <v>0</v>
      </c>
      <c r="F190" s="52">
        <f>(E190/درآمدها!$C$11)*100</f>
        <v>0</v>
      </c>
      <c r="G190" s="50">
        <v>0</v>
      </c>
      <c r="H190" s="50">
        <v>0</v>
      </c>
      <c r="I190" s="50">
        <v>-3100927874</v>
      </c>
      <c r="J190" s="50">
        <f t="shared" si="2"/>
        <v>-3100927874</v>
      </c>
      <c r="K190" s="52">
        <f>(J190/درآمدها!$C$11)*100</f>
        <v>-0.10375094603543322</v>
      </c>
    </row>
    <row r="191" spans="1:11" ht="23.1" customHeight="1">
      <c r="A191" s="50" t="s">
        <v>522</v>
      </c>
      <c r="B191" s="50">
        <v>0</v>
      </c>
      <c r="C191" s="50">
        <v>0</v>
      </c>
      <c r="D191" s="50">
        <v>0</v>
      </c>
      <c r="E191" s="50">
        <v>0</v>
      </c>
      <c r="F191" s="52">
        <f>(E191/درآمدها!$C$11)*100</f>
        <v>0</v>
      </c>
      <c r="G191" s="50">
        <v>0</v>
      </c>
      <c r="H191" s="50">
        <v>0</v>
      </c>
      <c r="I191" s="50">
        <v>15632628024</v>
      </c>
      <c r="J191" s="50">
        <f t="shared" si="2"/>
        <v>15632628024</v>
      </c>
      <c r="K191" s="52">
        <f>(J191/درآمدها!$C$11)*100</f>
        <v>0.52303697874077848</v>
      </c>
    </row>
    <row r="192" spans="1:11" ht="23.1" customHeight="1">
      <c r="A192" s="50" t="s">
        <v>570</v>
      </c>
      <c r="B192" s="50">
        <v>0</v>
      </c>
      <c r="C192" s="50">
        <v>0</v>
      </c>
      <c r="D192" s="50">
        <v>0</v>
      </c>
      <c r="E192" s="50">
        <v>0</v>
      </c>
      <c r="F192" s="52">
        <f>(E192/درآمدها!$C$11)*100</f>
        <v>0</v>
      </c>
      <c r="G192" s="50">
        <v>0</v>
      </c>
      <c r="H192" s="50">
        <v>0</v>
      </c>
      <c r="I192" s="50">
        <v>-2012891439</v>
      </c>
      <c r="J192" s="50">
        <f t="shared" si="2"/>
        <v>-2012891439</v>
      </c>
      <c r="K192" s="52">
        <f>(J192/درآمدها!$C$11)*100</f>
        <v>-6.734738747518336E-2</v>
      </c>
    </row>
    <row r="193" spans="1:11" ht="23.1" customHeight="1">
      <c r="A193" s="50" t="s">
        <v>497</v>
      </c>
      <c r="B193" s="50">
        <v>0</v>
      </c>
      <c r="C193" s="50">
        <v>0</v>
      </c>
      <c r="D193" s="50">
        <v>0</v>
      </c>
      <c r="E193" s="50">
        <v>0</v>
      </c>
      <c r="F193" s="52">
        <f>(E193/درآمدها!$C$11)*100</f>
        <v>0</v>
      </c>
      <c r="G193" s="50">
        <v>0</v>
      </c>
      <c r="H193" s="50">
        <v>0</v>
      </c>
      <c r="I193" s="50">
        <v>6064066733</v>
      </c>
      <c r="J193" s="50">
        <f t="shared" si="2"/>
        <v>6064066733</v>
      </c>
      <c r="K193" s="52">
        <f>(J193/درآمدها!$C$11)*100</f>
        <v>0.2028917427089918</v>
      </c>
    </row>
    <row r="194" spans="1:11" ht="23.1" customHeight="1">
      <c r="A194" s="50" t="s">
        <v>517</v>
      </c>
      <c r="B194" s="50">
        <v>0</v>
      </c>
      <c r="C194" s="50">
        <v>0</v>
      </c>
      <c r="D194" s="50">
        <v>0</v>
      </c>
      <c r="E194" s="50">
        <v>0</v>
      </c>
      <c r="F194" s="52">
        <f>(E194/درآمدها!$C$11)*100</f>
        <v>0</v>
      </c>
      <c r="G194" s="50">
        <v>0</v>
      </c>
      <c r="H194" s="50">
        <v>0</v>
      </c>
      <c r="I194" s="50">
        <v>43664919912</v>
      </c>
      <c r="J194" s="50">
        <f t="shared" si="2"/>
        <v>43664919912</v>
      </c>
      <c r="K194" s="52">
        <f>(J194/درآمدها!$C$11)*100</f>
        <v>1.4609423158197024</v>
      </c>
    </row>
    <row r="195" spans="1:11" ht="23.1" customHeight="1">
      <c r="A195" s="50" t="s">
        <v>599</v>
      </c>
      <c r="B195" s="50">
        <v>0</v>
      </c>
      <c r="C195" s="50">
        <v>0</v>
      </c>
      <c r="D195" s="50">
        <v>0</v>
      </c>
      <c r="E195" s="50">
        <v>0</v>
      </c>
      <c r="F195" s="52">
        <f>(E195/درآمدها!$C$11)*100</f>
        <v>0</v>
      </c>
      <c r="G195" s="50">
        <v>0</v>
      </c>
      <c r="H195" s="50">
        <v>0</v>
      </c>
      <c r="I195" s="50">
        <v>12333281032</v>
      </c>
      <c r="J195" s="50">
        <f t="shared" si="2"/>
        <v>12333281032</v>
      </c>
      <c r="K195" s="52">
        <f>(J195/درآمدها!$C$11)*100</f>
        <v>0.41264731937807858</v>
      </c>
    </row>
    <row r="196" spans="1:11" ht="23.1" customHeight="1">
      <c r="A196" s="50" t="s">
        <v>601</v>
      </c>
      <c r="B196" s="50">
        <v>0</v>
      </c>
      <c r="C196" s="50">
        <v>0</v>
      </c>
      <c r="D196" s="50">
        <v>0</v>
      </c>
      <c r="E196" s="50">
        <v>0</v>
      </c>
      <c r="F196" s="52">
        <f>(E196/درآمدها!$C$11)*100</f>
        <v>0</v>
      </c>
      <c r="G196" s="50">
        <v>0</v>
      </c>
      <c r="H196" s="50">
        <v>0</v>
      </c>
      <c r="I196" s="50">
        <v>3299131176</v>
      </c>
      <c r="J196" s="50">
        <f t="shared" si="2"/>
        <v>3299131176</v>
      </c>
      <c r="K196" s="52">
        <f>(J196/درآمدها!$C$11)*100</f>
        <v>0.1103824385839267</v>
      </c>
    </row>
    <row r="197" spans="1:11" ht="23.1" customHeight="1">
      <c r="A197" s="50" t="s">
        <v>600</v>
      </c>
      <c r="B197" s="50">
        <v>0</v>
      </c>
      <c r="C197" s="50">
        <v>0</v>
      </c>
      <c r="D197" s="50">
        <v>0</v>
      </c>
      <c r="E197" s="50">
        <v>0</v>
      </c>
      <c r="F197" s="52">
        <f>(E197/درآمدها!$C$11)*100</f>
        <v>0</v>
      </c>
      <c r="G197" s="50">
        <v>0</v>
      </c>
      <c r="H197" s="50">
        <v>0</v>
      </c>
      <c r="I197" s="50">
        <v>1519602763</v>
      </c>
      <c r="J197" s="50">
        <f t="shared" si="2"/>
        <v>1519602763</v>
      </c>
      <c r="K197" s="52">
        <f>(J197/درآمدها!$C$11)*100</f>
        <v>5.0842918850587955E-2</v>
      </c>
    </row>
    <row r="198" spans="1:11" ht="23.1" customHeight="1">
      <c r="A198" s="50" t="s">
        <v>642</v>
      </c>
      <c r="B198" s="50">
        <v>0</v>
      </c>
      <c r="C198" s="50">
        <v>0</v>
      </c>
      <c r="D198" s="50">
        <v>0</v>
      </c>
      <c r="E198" s="50">
        <v>0</v>
      </c>
      <c r="F198" s="52">
        <f>(E198/درآمدها!$C$11)*100</f>
        <v>0</v>
      </c>
      <c r="G198" s="50">
        <v>0</v>
      </c>
      <c r="H198" s="50">
        <v>0</v>
      </c>
      <c r="I198" s="50">
        <v>2383977264</v>
      </c>
      <c r="J198" s="50">
        <f t="shared" si="2"/>
        <v>2383977264</v>
      </c>
      <c r="K198" s="52">
        <f>(J198/درآمدها!$C$11)*100</f>
        <v>7.9763189121813086E-2</v>
      </c>
    </row>
    <row r="199" spans="1:11" ht="23.1" customHeight="1">
      <c r="A199" s="50" t="s">
        <v>530</v>
      </c>
      <c r="B199" s="50">
        <v>0</v>
      </c>
      <c r="C199" s="50">
        <v>0</v>
      </c>
      <c r="D199" s="50">
        <v>0</v>
      </c>
      <c r="E199" s="50">
        <v>0</v>
      </c>
      <c r="F199" s="52">
        <f>(E199/درآمدها!$C$11)*100</f>
        <v>0</v>
      </c>
      <c r="G199" s="50">
        <v>0</v>
      </c>
      <c r="H199" s="50">
        <v>0</v>
      </c>
      <c r="I199" s="50">
        <v>-1844017</v>
      </c>
      <c r="J199" s="50">
        <f t="shared" si="2"/>
        <v>-1844017</v>
      </c>
      <c r="K199" s="52">
        <f>(J199/درآمدها!$C$11)*100</f>
        <v>-6.1697180982359567E-5</v>
      </c>
    </row>
    <row r="200" spans="1:11" ht="23.1" customHeight="1">
      <c r="A200" s="50" t="s">
        <v>486</v>
      </c>
      <c r="B200" s="50">
        <v>0</v>
      </c>
      <c r="C200" s="50">
        <v>0</v>
      </c>
      <c r="D200" s="50">
        <v>0</v>
      </c>
      <c r="E200" s="50">
        <v>0</v>
      </c>
      <c r="F200" s="52">
        <f>(E200/درآمدها!$C$11)*100</f>
        <v>0</v>
      </c>
      <c r="G200" s="50">
        <v>0</v>
      </c>
      <c r="H200" s="50">
        <v>0</v>
      </c>
      <c r="I200" s="50">
        <v>-3250286860</v>
      </c>
      <c r="J200" s="50">
        <f t="shared" si="2"/>
        <v>-3250286860</v>
      </c>
      <c r="K200" s="52">
        <f>(J200/درآمدها!$C$11)*100</f>
        <v>-0.10874820386471773</v>
      </c>
    </row>
    <row r="201" spans="1:11" ht="23.1" customHeight="1">
      <c r="A201" s="50" t="s">
        <v>539</v>
      </c>
      <c r="B201" s="50">
        <v>0</v>
      </c>
      <c r="C201" s="50">
        <v>0</v>
      </c>
      <c r="D201" s="50">
        <v>0</v>
      </c>
      <c r="E201" s="50">
        <v>0</v>
      </c>
      <c r="F201" s="52">
        <f>(E201/درآمدها!$C$11)*100</f>
        <v>0</v>
      </c>
      <c r="G201" s="50">
        <v>0</v>
      </c>
      <c r="H201" s="50">
        <v>0</v>
      </c>
      <c r="I201" s="50">
        <v>-885855078</v>
      </c>
      <c r="J201" s="50">
        <f t="shared" si="2"/>
        <v>-885855078</v>
      </c>
      <c r="K201" s="52">
        <f>(J201/درآمدها!$C$11)*100</f>
        <v>-2.9638968117706208E-2</v>
      </c>
    </row>
    <row r="202" spans="1:11" ht="23.1" customHeight="1">
      <c r="A202" s="50" t="s">
        <v>613</v>
      </c>
      <c r="B202" s="50">
        <v>0</v>
      </c>
      <c r="C202" s="50">
        <v>0</v>
      </c>
      <c r="D202" s="50">
        <v>0</v>
      </c>
      <c r="E202" s="50">
        <v>0</v>
      </c>
      <c r="F202" s="52">
        <f>(E202/درآمدها!$C$11)*100</f>
        <v>0</v>
      </c>
      <c r="G202" s="50">
        <v>0</v>
      </c>
      <c r="H202" s="50">
        <v>0</v>
      </c>
      <c r="I202" s="50">
        <v>353064770</v>
      </c>
      <c r="J202" s="50">
        <f t="shared" si="2"/>
        <v>353064770</v>
      </c>
      <c r="K202" s="52">
        <f>(J202/درآمدها!$C$11)*100</f>
        <v>1.1812852600157783E-2</v>
      </c>
    </row>
    <row r="203" spans="1:11" ht="23.1" customHeight="1">
      <c r="A203" s="50" t="s">
        <v>665</v>
      </c>
      <c r="B203" s="50">
        <v>0</v>
      </c>
      <c r="C203" s="50">
        <v>0</v>
      </c>
      <c r="D203" s="50">
        <v>0</v>
      </c>
      <c r="E203" s="50">
        <v>0</v>
      </c>
      <c r="F203" s="52">
        <f>(E203/درآمدها!$C$11)*100</f>
        <v>0</v>
      </c>
      <c r="G203" s="50">
        <v>0</v>
      </c>
      <c r="H203" s="50">
        <v>0</v>
      </c>
      <c r="I203" s="50">
        <v>7851303164</v>
      </c>
      <c r="J203" s="50">
        <f t="shared" si="2"/>
        <v>7851303164</v>
      </c>
      <c r="K203" s="52">
        <f>(J203/درآمدها!$C$11)*100</f>
        <v>0.26268915756019617</v>
      </c>
    </row>
    <row r="204" spans="1:11" ht="23.1" customHeight="1">
      <c r="A204" s="50" t="s">
        <v>657</v>
      </c>
      <c r="B204" s="50">
        <v>0</v>
      </c>
      <c r="C204" s="50">
        <v>0</v>
      </c>
      <c r="D204" s="50">
        <v>0</v>
      </c>
      <c r="E204" s="50">
        <v>0</v>
      </c>
      <c r="F204" s="52">
        <f>(E204/درآمدها!$C$11)*100</f>
        <v>0</v>
      </c>
      <c r="G204" s="50">
        <v>0</v>
      </c>
      <c r="H204" s="50">
        <v>0</v>
      </c>
      <c r="I204" s="50">
        <v>3972207382</v>
      </c>
      <c r="J204" s="50">
        <f t="shared" ref="J204:J267" si="3">G204+H204+I204</f>
        <v>3972207382</v>
      </c>
      <c r="K204" s="52">
        <f>(J204/درآمدها!$C$11)*100</f>
        <v>0.13290224425627242</v>
      </c>
    </row>
    <row r="205" spans="1:11" ht="23.1" customHeight="1">
      <c r="A205" s="50" t="s">
        <v>661</v>
      </c>
      <c r="B205" s="50">
        <v>0</v>
      </c>
      <c r="C205" s="50">
        <v>0</v>
      </c>
      <c r="D205" s="50">
        <v>0</v>
      </c>
      <c r="E205" s="50">
        <v>0</v>
      </c>
      <c r="F205" s="52">
        <f>(E205/درآمدها!$C$11)*100</f>
        <v>0</v>
      </c>
      <c r="G205" s="50">
        <v>0</v>
      </c>
      <c r="H205" s="50">
        <v>0</v>
      </c>
      <c r="I205" s="50">
        <v>1005882758</v>
      </c>
      <c r="J205" s="50">
        <f t="shared" si="3"/>
        <v>1005882758</v>
      </c>
      <c r="K205" s="52">
        <f>(J205/درآمدها!$C$11)*100</f>
        <v>3.3654858153347282E-2</v>
      </c>
    </row>
    <row r="206" spans="1:11" ht="23.1" customHeight="1">
      <c r="A206" s="50" t="s">
        <v>555</v>
      </c>
      <c r="B206" s="50">
        <v>0</v>
      </c>
      <c r="C206" s="50">
        <v>0</v>
      </c>
      <c r="D206" s="50">
        <v>0</v>
      </c>
      <c r="E206" s="50">
        <v>0</v>
      </c>
      <c r="F206" s="52">
        <f>(E206/درآمدها!$C$11)*100</f>
        <v>0</v>
      </c>
      <c r="G206" s="50">
        <v>0</v>
      </c>
      <c r="H206" s="50">
        <v>0</v>
      </c>
      <c r="I206" s="50">
        <v>119811389</v>
      </c>
      <c r="J206" s="50">
        <f t="shared" si="3"/>
        <v>119811389</v>
      </c>
      <c r="K206" s="52">
        <f>(J206/درآمدها!$C$11)*100</f>
        <v>4.0086533643024346E-3</v>
      </c>
    </row>
    <row r="207" spans="1:11" ht="23.1" customHeight="1">
      <c r="A207" s="50" t="s">
        <v>549</v>
      </c>
      <c r="B207" s="50">
        <v>0</v>
      </c>
      <c r="C207" s="50">
        <v>0</v>
      </c>
      <c r="D207" s="50">
        <v>0</v>
      </c>
      <c r="E207" s="50">
        <v>0</v>
      </c>
      <c r="F207" s="52">
        <f>(E207/درآمدها!$C$11)*100</f>
        <v>0</v>
      </c>
      <c r="G207" s="50">
        <v>0</v>
      </c>
      <c r="H207" s="50">
        <v>0</v>
      </c>
      <c r="I207" s="50">
        <v>-40827688</v>
      </c>
      <c r="J207" s="50">
        <f t="shared" si="3"/>
        <v>-40827688</v>
      </c>
      <c r="K207" s="52">
        <f>(J207/درآمدها!$C$11)*100</f>
        <v>-1.3660141178889944E-3</v>
      </c>
    </row>
    <row r="208" spans="1:11" ht="23.1" customHeight="1">
      <c r="A208" s="50" t="s">
        <v>553</v>
      </c>
      <c r="B208" s="50">
        <v>0</v>
      </c>
      <c r="C208" s="50">
        <v>0</v>
      </c>
      <c r="D208" s="50">
        <v>0</v>
      </c>
      <c r="E208" s="50">
        <v>0</v>
      </c>
      <c r="F208" s="52">
        <f>(E208/درآمدها!$C$11)*100</f>
        <v>0</v>
      </c>
      <c r="G208" s="50">
        <v>0</v>
      </c>
      <c r="H208" s="50">
        <v>0</v>
      </c>
      <c r="I208" s="50">
        <v>-17597674</v>
      </c>
      <c r="J208" s="50">
        <f t="shared" si="3"/>
        <v>-17597674</v>
      </c>
      <c r="K208" s="52">
        <f>(J208/درآمدها!$C$11)*100</f>
        <v>-5.8878355115303354E-4</v>
      </c>
    </row>
    <row r="209" spans="1:11" ht="23.1" customHeight="1">
      <c r="A209" s="50" t="s">
        <v>565</v>
      </c>
      <c r="B209" s="50">
        <v>0</v>
      </c>
      <c r="C209" s="50">
        <v>0</v>
      </c>
      <c r="D209" s="50">
        <v>0</v>
      </c>
      <c r="E209" s="50">
        <v>0</v>
      </c>
      <c r="F209" s="52">
        <f>(E209/درآمدها!$C$11)*100</f>
        <v>0</v>
      </c>
      <c r="G209" s="50">
        <v>0</v>
      </c>
      <c r="H209" s="50">
        <v>0</v>
      </c>
      <c r="I209" s="50">
        <v>-1628339830</v>
      </c>
      <c r="J209" s="50">
        <f t="shared" si="3"/>
        <v>-1628339830</v>
      </c>
      <c r="K209" s="52">
        <f>(J209/درآمدها!$C$11)*100</f>
        <v>-5.4481047187902601E-2</v>
      </c>
    </row>
    <row r="210" spans="1:11" ht="23.1" customHeight="1">
      <c r="A210" s="50" t="s">
        <v>606</v>
      </c>
      <c r="B210" s="50">
        <v>0</v>
      </c>
      <c r="C210" s="50">
        <v>0</v>
      </c>
      <c r="D210" s="50">
        <v>0</v>
      </c>
      <c r="E210" s="50">
        <v>0</v>
      </c>
      <c r="F210" s="52">
        <f>(E210/درآمدها!$C$11)*100</f>
        <v>0</v>
      </c>
      <c r="G210" s="50">
        <v>0</v>
      </c>
      <c r="H210" s="50">
        <v>0</v>
      </c>
      <c r="I210" s="50">
        <v>-207997054</v>
      </c>
      <c r="J210" s="50">
        <f t="shared" si="3"/>
        <v>-207997054</v>
      </c>
      <c r="K210" s="52">
        <f>(J210/درآمدها!$C$11)*100</f>
        <v>-6.9591722226181292E-3</v>
      </c>
    </row>
    <row r="211" spans="1:11" ht="23.1" customHeight="1">
      <c r="A211" s="50" t="s">
        <v>583</v>
      </c>
      <c r="B211" s="50">
        <v>0</v>
      </c>
      <c r="C211" s="50">
        <v>0</v>
      </c>
      <c r="D211" s="50">
        <v>0</v>
      </c>
      <c r="E211" s="50">
        <v>0</v>
      </c>
      <c r="F211" s="52">
        <f>(E211/درآمدها!$C$11)*100</f>
        <v>0</v>
      </c>
      <c r="G211" s="50">
        <v>0</v>
      </c>
      <c r="H211" s="50">
        <v>0</v>
      </c>
      <c r="I211" s="50">
        <v>-765162644</v>
      </c>
      <c r="J211" s="50">
        <f t="shared" si="3"/>
        <v>-765162644</v>
      </c>
      <c r="K211" s="52">
        <f>(J211/درآمدها!$C$11)*100</f>
        <v>-2.5600836721032812E-2</v>
      </c>
    </row>
    <row r="212" spans="1:11" ht="23.1" customHeight="1">
      <c r="A212" s="50" t="s">
        <v>615</v>
      </c>
      <c r="B212" s="50">
        <v>0</v>
      </c>
      <c r="C212" s="50">
        <v>0</v>
      </c>
      <c r="D212" s="50">
        <v>0</v>
      </c>
      <c r="E212" s="50">
        <v>0</v>
      </c>
      <c r="F212" s="52">
        <f>(E212/درآمدها!$C$11)*100</f>
        <v>0</v>
      </c>
      <c r="G212" s="50">
        <v>0</v>
      </c>
      <c r="H212" s="50">
        <v>0</v>
      </c>
      <c r="I212" s="50">
        <v>3312606841</v>
      </c>
      <c r="J212" s="50">
        <f t="shared" si="3"/>
        <v>3312606841</v>
      </c>
      <c r="K212" s="52">
        <f>(J212/درآمدها!$C$11)*100</f>
        <v>0.11083330782339826</v>
      </c>
    </row>
    <row r="213" spans="1:11" ht="23.1" customHeight="1">
      <c r="A213" s="50" t="s">
        <v>653</v>
      </c>
      <c r="B213" s="50">
        <v>0</v>
      </c>
      <c r="C213" s="50">
        <v>0</v>
      </c>
      <c r="D213" s="50">
        <v>0</v>
      </c>
      <c r="E213" s="50">
        <v>0</v>
      </c>
      <c r="F213" s="52">
        <f>(E213/درآمدها!$C$11)*100</f>
        <v>0</v>
      </c>
      <c r="G213" s="50">
        <v>0</v>
      </c>
      <c r="H213" s="50">
        <v>0</v>
      </c>
      <c r="I213" s="50">
        <v>8761974773</v>
      </c>
      <c r="J213" s="50">
        <f t="shared" si="3"/>
        <v>8761974773</v>
      </c>
      <c r="K213" s="52">
        <f>(J213/درآمدها!$C$11)*100</f>
        <v>0.2931584379822148</v>
      </c>
    </row>
    <row r="214" spans="1:11" ht="23.1" customHeight="1">
      <c r="A214" s="50" t="s">
        <v>659</v>
      </c>
      <c r="B214" s="50">
        <v>0</v>
      </c>
      <c r="C214" s="50">
        <v>0</v>
      </c>
      <c r="D214" s="50">
        <v>0</v>
      </c>
      <c r="E214" s="50">
        <v>0</v>
      </c>
      <c r="F214" s="52">
        <f>(E214/درآمدها!$C$11)*100</f>
        <v>0</v>
      </c>
      <c r="G214" s="50">
        <v>0</v>
      </c>
      <c r="H214" s="50">
        <v>0</v>
      </c>
      <c r="I214" s="50">
        <v>2467458271</v>
      </c>
      <c r="J214" s="50">
        <f t="shared" si="3"/>
        <v>2467458271</v>
      </c>
      <c r="K214" s="52">
        <f>(J214/درآمدها!$C$11)*100</f>
        <v>8.2556299379185225E-2</v>
      </c>
    </row>
    <row r="215" spans="1:11" ht="23.1" customHeight="1">
      <c r="A215" s="50" t="s">
        <v>660</v>
      </c>
      <c r="B215" s="50">
        <v>0</v>
      </c>
      <c r="C215" s="50">
        <v>0</v>
      </c>
      <c r="D215" s="50">
        <v>0</v>
      </c>
      <c r="E215" s="50">
        <v>0</v>
      </c>
      <c r="F215" s="52">
        <f>(E215/درآمدها!$C$11)*100</f>
        <v>0</v>
      </c>
      <c r="G215" s="50">
        <v>0</v>
      </c>
      <c r="H215" s="50">
        <v>0</v>
      </c>
      <c r="I215" s="50">
        <v>1167616000</v>
      </c>
      <c r="J215" s="50">
        <f t="shared" si="3"/>
        <v>1167616000</v>
      </c>
      <c r="K215" s="52">
        <f>(J215/درآمدها!$C$11)*100</f>
        <v>3.9066134243826788E-2</v>
      </c>
    </row>
    <row r="216" spans="1:11" ht="23.1" customHeight="1">
      <c r="A216" s="50" t="s">
        <v>597</v>
      </c>
      <c r="B216" s="50">
        <v>0</v>
      </c>
      <c r="C216" s="50">
        <v>0</v>
      </c>
      <c r="D216" s="50">
        <v>0</v>
      </c>
      <c r="E216" s="50">
        <v>0</v>
      </c>
      <c r="F216" s="52">
        <f>(E216/درآمدها!$C$11)*100</f>
        <v>0</v>
      </c>
      <c r="G216" s="50">
        <v>0</v>
      </c>
      <c r="H216" s="50">
        <v>0</v>
      </c>
      <c r="I216" s="50">
        <v>2114186510</v>
      </c>
      <c r="J216" s="50">
        <f t="shared" si="3"/>
        <v>2114186510</v>
      </c>
      <c r="K216" s="52">
        <f>(J216/درآمدها!$C$11)*100</f>
        <v>7.0736521267392397E-2</v>
      </c>
    </row>
    <row r="217" spans="1:11" ht="23.1" customHeight="1">
      <c r="A217" s="50" t="s">
        <v>706</v>
      </c>
      <c r="B217" s="50">
        <v>0</v>
      </c>
      <c r="C217" s="50">
        <v>0</v>
      </c>
      <c r="D217" s="50">
        <v>0</v>
      </c>
      <c r="E217" s="50">
        <v>0</v>
      </c>
      <c r="F217" s="52">
        <f>(E217/درآمدها!$C$11)*100</f>
        <v>0</v>
      </c>
      <c r="G217" s="50">
        <v>0</v>
      </c>
      <c r="H217" s="50">
        <v>0</v>
      </c>
      <c r="I217" s="50">
        <v>816875731</v>
      </c>
      <c r="J217" s="50">
        <f t="shared" si="3"/>
        <v>816875731</v>
      </c>
      <c r="K217" s="52">
        <f>(J217/درآمدها!$C$11)*100</f>
        <v>2.7331054874008356E-2</v>
      </c>
    </row>
    <row r="218" spans="1:11" ht="23.1" customHeight="1">
      <c r="A218" s="50" t="s">
        <v>557</v>
      </c>
      <c r="B218" s="50">
        <v>0</v>
      </c>
      <c r="C218" s="50">
        <v>0</v>
      </c>
      <c r="D218" s="50">
        <v>0</v>
      </c>
      <c r="E218" s="50">
        <v>0</v>
      </c>
      <c r="F218" s="52">
        <f>(E218/درآمدها!$C$11)*100</f>
        <v>0</v>
      </c>
      <c r="G218" s="50">
        <v>0</v>
      </c>
      <c r="H218" s="50">
        <v>0</v>
      </c>
      <c r="I218" s="50">
        <v>-6658513512</v>
      </c>
      <c r="J218" s="50">
        <f t="shared" si="3"/>
        <v>-6658513512</v>
      </c>
      <c r="K218" s="52">
        <f>(J218/درآمدها!$C$11)*100</f>
        <v>-0.22278076244598102</v>
      </c>
    </row>
    <row r="219" spans="1:11" ht="23.1" customHeight="1">
      <c r="A219" s="50" t="s">
        <v>592</v>
      </c>
      <c r="B219" s="50">
        <v>0</v>
      </c>
      <c r="C219" s="50">
        <v>0</v>
      </c>
      <c r="D219" s="50">
        <v>0</v>
      </c>
      <c r="E219" s="50">
        <v>0</v>
      </c>
      <c r="F219" s="52">
        <f>(E219/درآمدها!$C$11)*100</f>
        <v>0</v>
      </c>
      <c r="G219" s="50">
        <v>0</v>
      </c>
      <c r="H219" s="50">
        <v>0</v>
      </c>
      <c r="I219" s="50">
        <v>51119864</v>
      </c>
      <c r="J219" s="50">
        <f t="shared" si="3"/>
        <v>51119864</v>
      </c>
      <c r="K219" s="52">
        <f>(J219/درآمدها!$C$11)*100</f>
        <v>1.710370078476287E-3</v>
      </c>
    </row>
    <row r="220" spans="1:11" ht="23.1" customHeight="1">
      <c r="A220" s="50" t="s">
        <v>617</v>
      </c>
      <c r="B220" s="50">
        <v>0</v>
      </c>
      <c r="C220" s="50">
        <v>0</v>
      </c>
      <c r="D220" s="50">
        <v>0</v>
      </c>
      <c r="E220" s="50">
        <v>0</v>
      </c>
      <c r="F220" s="52">
        <f>(E220/درآمدها!$C$11)*100</f>
        <v>0</v>
      </c>
      <c r="G220" s="50">
        <v>0</v>
      </c>
      <c r="H220" s="50">
        <v>0</v>
      </c>
      <c r="I220" s="50">
        <v>3179996</v>
      </c>
      <c r="J220" s="50">
        <f t="shared" si="3"/>
        <v>3179996</v>
      </c>
      <c r="K220" s="52">
        <f>(J220/درآمدها!$C$11)*100</f>
        <v>1.0639640997625266E-4</v>
      </c>
    </row>
    <row r="221" spans="1:11" ht="23.1" customHeight="1">
      <c r="A221" s="50" t="s">
        <v>550</v>
      </c>
      <c r="B221" s="50">
        <v>0</v>
      </c>
      <c r="C221" s="50">
        <v>152524000</v>
      </c>
      <c r="D221" s="50">
        <v>76697674</v>
      </c>
      <c r="E221" s="50">
        <v>229034674</v>
      </c>
      <c r="F221" s="52">
        <f>(E221/درآمدها!$C$11)*100</f>
        <v>7.6630495993332617E-3</v>
      </c>
      <c r="G221" s="50">
        <v>0</v>
      </c>
      <c r="H221" s="50">
        <v>0</v>
      </c>
      <c r="I221" s="50">
        <v>76697674</v>
      </c>
      <c r="J221" s="50">
        <f t="shared" si="3"/>
        <v>76697674</v>
      </c>
      <c r="K221" s="52">
        <f>(J221/درآمدها!$C$11)*100</f>
        <v>2.5661532804220426E-3</v>
      </c>
    </row>
    <row r="222" spans="1:11" ht="23.1" customHeight="1">
      <c r="A222" s="50" t="s">
        <v>545</v>
      </c>
      <c r="B222" s="50">
        <v>0</v>
      </c>
      <c r="C222" s="50">
        <v>426500000</v>
      </c>
      <c r="D222" s="50">
        <v>-171058154</v>
      </c>
      <c r="E222" s="50">
        <v>250491846</v>
      </c>
      <c r="F222" s="52">
        <f>(E222/درآمدها!$C$11)*100</f>
        <v>8.3809643605603102E-3</v>
      </c>
      <c r="G222" s="50">
        <v>0</v>
      </c>
      <c r="H222" s="50">
        <v>0</v>
      </c>
      <c r="I222" s="50">
        <v>-171058154</v>
      </c>
      <c r="J222" s="50">
        <f t="shared" si="3"/>
        <v>-171058154</v>
      </c>
      <c r="K222" s="52">
        <f>(J222/درآمدها!$C$11)*100</f>
        <v>-5.7232693005792971E-3</v>
      </c>
    </row>
    <row r="223" spans="1:11" ht="23.1" customHeight="1">
      <c r="A223" s="50" t="s">
        <v>493</v>
      </c>
      <c r="B223" s="50">
        <v>0</v>
      </c>
      <c r="C223" s="50">
        <v>543725000</v>
      </c>
      <c r="D223" s="50">
        <v>-265536061</v>
      </c>
      <c r="E223" s="50">
        <v>272702689</v>
      </c>
      <c r="F223" s="52">
        <f>(E223/درآمدها!$C$11)*100</f>
        <v>9.1240954707083044E-3</v>
      </c>
      <c r="G223" s="50">
        <v>0</v>
      </c>
      <c r="H223" s="50">
        <v>0</v>
      </c>
      <c r="I223" s="50">
        <v>-265536061</v>
      </c>
      <c r="J223" s="50">
        <f t="shared" si="3"/>
        <v>-265536061</v>
      </c>
      <c r="K223" s="52">
        <f>(J223/درآمدها!$C$11)*100</f>
        <v>-8.8843141971358553E-3</v>
      </c>
    </row>
    <row r="224" spans="1:11" ht="23.1" customHeight="1">
      <c r="A224" s="50" t="s">
        <v>509</v>
      </c>
      <c r="B224" s="50">
        <v>0</v>
      </c>
      <c r="C224" s="50">
        <v>49250000</v>
      </c>
      <c r="D224" s="50">
        <v>-22655815</v>
      </c>
      <c r="E224" s="50">
        <v>26044185</v>
      </c>
      <c r="F224" s="52">
        <f>(E224/درآمدها!$C$11)*100</f>
        <v>8.7138719192016894E-4</v>
      </c>
      <c r="G224" s="50">
        <v>0</v>
      </c>
      <c r="H224" s="50">
        <v>0</v>
      </c>
      <c r="I224" s="50">
        <v>-22655815</v>
      </c>
      <c r="J224" s="50">
        <f t="shared" si="3"/>
        <v>-22655815</v>
      </c>
      <c r="K224" s="52">
        <f>(J224/درآمدها!$C$11)*100</f>
        <v>-7.5801899784972511E-4</v>
      </c>
    </row>
    <row r="225" spans="1:11" ht="23.1" customHeight="1">
      <c r="A225" s="50" t="s">
        <v>519</v>
      </c>
      <c r="B225" s="50">
        <v>0</v>
      </c>
      <c r="C225" s="50">
        <v>13908334000</v>
      </c>
      <c r="D225" s="50">
        <v>-4348379601</v>
      </c>
      <c r="E225" s="50">
        <v>9329037999</v>
      </c>
      <c r="F225" s="52">
        <f>(E225/درآمدها!$C$11)*100</f>
        <v>0.31213125790901741</v>
      </c>
      <c r="G225" s="50">
        <v>0</v>
      </c>
      <c r="H225" s="50">
        <v>0</v>
      </c>
      <c r="I225" s="50">
        <v>-4348379601</v>
      </c>
      <c r="J225" s="50">
        <f t="shared" si="3"/>
        <v>-4348379601</v>
      </c>
      <c r="K225" s="52">
        <f>(J225/درآمدها!$C$11)*100</f>
        <v>-0.14548822663939512</v>
      </c>
    </row>
    <row r="226" spans="1:11" ht="23.1" customHeight="1">
      <c r="A226" s="50" t="s">
        <v>563</v>
      </c>
      <c r="B226" s="50">
        <v>0</v>
      </c>
      <c r="C226" s="50">
        <v>2188536000</v>
      </c>
      <c r="D226" s="50">
        <v>1342486426</v>
      </c>
      <c r="E226" s="50">
        <v>3446291626</v>
      </c>
      <c r="F226" s="52">
        <f>(E226/درآمدها!$C$11)*100</f>
        <v>0.11530613772395386</v>
      </c>
      <c r="G226" s="50">
        <v>0</v>
      </c>
      <c r="H226" s="50">
        <v>0</v>
      </c>
      <c r="I226" s="50">
        <v>1342486426</v>
      </c>
      <c r="J226" s="50">
        <f t="shared" si="3"/>
        <v>1342486426</v>
      </c>
      <c r="K226" s="52">
        <f>(J226/درآمدها!$C$11)*100</f>
        <v>4.4916954665430449E-2</v>
      </c>
    </row>
    <row r="227" spans="1:11" ht="23.1" customHeight="1">
      <c r="A227" s="50" t="s">
        <v>573</v>
      </c>
      <c r="B227" s="50">
        <v>0</v>
      </c>
      <c r="C227" s="50">
        <v>46528000</v>
      </c>
      <c r="D227" s="50">
        <v>267926402</v>
      </c>
      <c r="E227" s="50">
        <v>305774302</v>
      </c>
      <c r="F227" s="52">
        <f>(E227/درآمدها!$C$11)*100</f>
        <v>1.0230606578056857E-2</v>
      </c>
      <c r="G227" s="50">
        <v>0</v>
      </c>
      <c r="H227" s="50">
        <v>0</v>
      </c>
      <c r="I227" s="50">
        <v>267926402</v>
      </c>
      <c r="J227" s="50">
        <f t="shared" si="3"/>
        <v>267926402</v>
      </c>
      <c r="K227" s="52">
        <f>(J227/درآمدها!$C$11)*100</f>
        <v>8.9642903043444955E-3</v>
      </c>
    </row>
    <row r="228" spans="1:11" ht="23.1" customHeight="1">
      <c r="A228" s="50" t="s">
        <v>641</v>
      </c>
      <c r="B228" s="50">
        <v>0</v>
      </c>
      <c r="C228" s="50">
        <v>-2274294864</v>
      </c>
      <c r="D228" s="50">
        <v>5651900711</v>
      </c>
      <c r="E228" s="50">
        <v>3280000647</v>
      </c>
      <c r="F228" s="52">
        <f>(E228/درآمدها!$C$11)*100</f>
        <v>0.10974236872014491</v>
      </c>
      <c r="G228" s="50">
        <v>0</v>
      </c>
      <c r="H228" s="50">
        <v>0</v>
      </c>
      <c r="I228" s="50">
        <v>5912494490</v>
      </c>
      <c r="J228" s="50">
        <f t="shared" si="3"/>
        <v>5912494490</v>
      </c>
      <c r="K228" s="52">
        <f>(J228/درآمدها!$C$11)*100</f>
        <v>0.19782043365475141</v>
      </c>
    </row>
    <row r="229" spans="1:11" ht="23.1" customHeight="1">
      <c r="A229" s="50" t="s">
        <v>586</v>
      </c>
      <c r="B229" s="50">
        <v>0</v>
      </c>
      <c r="C229" s="50">
        <v>-2399584560</v>
      </c>
      <c r="D229" s="50">
        <v>5266256827</v>
      </c>
      <c r="E229" s="50">
        <v>2777192767</v>
      </c>
      <c r="F229" s="52">
        <f>(E229/درآمدها!$C$11)*100</f>
        <v>9.2919406257371231E-2</v>
      </c>
      <c r="G229" s="50">
        <v>0</v>
      </c>
      <c r="H229" s="50">
        <v>0</v>
      </c>
      <c r="I229" s="50">
        <v>7288698814</v>
      </c>
      <c r="J229" s="50">
        <f t="shared" si="3"/>
        <v>7288698814</v>
      </c>
      <c r="K229" s="52">
        <f>(J229/درآمدها!$C$11)*100</f>
        <v>0.24386552285215779</v>
      </c>
    </row>
    <row r="230" spans="1:11" ht="23.1" customHeight="1">
      <c r="A230" s="50" t="s">
        <v>681</v>
      </c>
      <c r="B230" s="50">
        <v>0</v>
      </c>
      <c r="C230" s="50">
        <v>-4546204820</v>
      </c>
      <c r="D230" s="50">
        <v>12390718416</v>
      </c>
      <c r="E230" s="50">
        <v>7586255596</v>
      </c>
      <c r="F230" s="52">
        <f>(E230/درآمدها!$C$11)*100</f>
        <v>0.25382118737780079</v>
      </c>
      <c r="G230" s="50">
        <v>0</v>
      </c>
      <c r="H230" s="50">
        <v>0</v>
      </c>
      <c r="I230" s="50">
        <v>12505124688</v>
      </c>
      <c r="J230" s="50">
        <f t="shared" si="3"/>
        <v>12505124688</v>
      </c>
      <c r="K230" s="52">
        <f>(J230/درآمدها!$C$11)*100</f>
        <v>0.41839687003021586</v>
      </c>
    </row>
    <row r="231" spans="1:11" ht="23.1" customHeight="1">
      <c r="A231" s="50" t="s">
        <v>687</v>
      </c>
      <c r="B231" s="50">
        <v>0</v>
      </c>
      <c r="C231" s="50">
        <v>0</v>
      </c>
      <c r="D231" s="50">
        <v>0</v>
      </c>
      <c r="E231" s="50">
        <v>0</v>
      </c>
      <c r="F231" s="52">
        <f>(E231/درآمدها!$C$11)*100</f>
        <v>0</v>
      </c>
      <c r="G231" s="50">
        <v>0</v>
      </c>
      <c r="H231" s="50">
        <v>0</v>
      </c>
      <c r="I231" s="50">
        <v>9964969295</v>
      </c>
      <c r="J231" s="50">
        <f t="shared" si="3"/>
        <v>9964969295</v>
      </c>
      <c r="K231" s="52">
        <f>(J231/درآمدها!$C$11)*100</f>
        <v>0.33340826797001921</v>
      </c>
    </row>
    <row r="232" spans="1:11" ht="23.1" customHeight="1">
      <c r="A232" s="50" t="s">
        <v>696</v>
      </c>
      <c r="B232" s="50">
        <v>0</v>
      </c>
      <c r="C232" s="50">
        <v>0</v>
      </c>
      <c r="D232" s="50">
        <v>0</v>
      </c>
      <c r="E232" s="50">
        <v>0</v>
      </c>
      <c r="F232" s="52">
        <f>(E232/درآمدها!$C$11)*100</f>
        <v>0</v>
      </c>
      <c r="G232" s="50">
        <v>0</v>
      </c>
      <c r="H232" s="50">
        <v>0</v>
      </c>
      <c r="I232" s="50">
        <v>10979066238</v>
      </c>
      <c r="J232" s="50">
        <f t="shared" si="3"/>
        <v>10979066238</v>
      </c>
      <c r="K232" s="52">
        <f>(J232/درآمدها!$C$11)*100</f>
        <v>0.36733795659324159</v>
      </c>
    </row>
    <row r="233" spans="1:11" ht="23.1" customHeight="1">
      <c r="A233" s="50" t="s">
        <v>682</v>
      </c>
      <c r="B233" s="50">
        <v>0</v>
      </c>
      <c r="C233" s="50">
        <v>0</v>
      </c>
      <c r="D233" s="50">
        <v>0</v>
      </c>
      <c r="E233" s="50">
        <v>0</v>
      </c>
      <c r="F233" s="52">
        <f>(E233/درآمدها!$C$11)*100</f>
        <v>0</v>
      </c>
      <c r="G233" s="50">
        <v>0</v>
      </c>
      <c r="H233" s="50">
        <v>0</v>
      </c>
      <c r="I233" s="50">
        <v>24575196773</v>
      </c>
      <c r="J233" s="50">
        <f t="shared" si="3"/>
        <v>24575196773</v>
      </c>
      <c r="K233" s="52">
        <f>(J233/درآمدها!$C$11)*100</f>
        <v>0.82223773586733739</v>
      </c>
    </row>
    <row r="234" spans="1:11" ht="23.1" customHeight="1">
      <c r="A234" s="50" t="s">
        <v>775</v>
      </c>
      <c r="B234" s="50">
        <v>0</v>
      </c>
      <c r="C234" s="50">
        <v>5280000</v>
      </c>
      <c r="D234" s="50">
        <v>-3459975</v>
      </c>
      <c r="E234" s="50">
        <v>1696275</v>
      </c>
      <c r="F234" s="52">
        <f>(E234/درآمدها!$C$11)*100</f>
        <v>5.6754024323448196E-5</v>
      </c>
      <c r="G234" s="50">
        <v>0</v>
      </c>
      <c r="H234" s="50">
        <v>0</v>
      </c>
      <c r="I234" s="50">
        <v>-3459975</v>
      </c>
      <c r="J234" s="50">
        <f t="shared" si="3"/>
        <v>-3459975</v>
      </c>
      <c r="K234" s="52">
        <f>(J234/درآمدها!$C$11)*100</f>
        <v>-1.1576395649792791E-4</v>
      </c>
    </row>
    <row r="235" spans="1:11" ht="23.1" customHeight="1">
      <c r="A235" s="50" t="s">
        <v>722</v>
      </c>
      <c r="B235" s="50">
        <v>0</v>
      </c>
      <c r="C235" s="50">
        <v>121375000</v>
      </c>
      <c r="D235" s="50">
        <v>157929608</v>
      </c>
      <c r="E235" s="50">
        <v>274054583</v>
      </c>
      <c r="F235" s="52">
        <f>(E235/درآمدها!$C$11)*100</f>
        <v>9.1693271842917274E-3</v>
      </c>
      <c r="G235" s="50">
        <v>0</v>
      </c>
      <c r="H235" s="50">
        <v>0</v>
      </c>
      <c r="I235" s="50">
        <v>157929608</v>
      </c>
      <c r="J235" s="50">
        <f t="shared" si="3"/>
        <v>157929608</v>
      </c>
      <c r="K235" s="52">
        <f>(J235/درآمدها!$C$11)*100</f>
        <v>5.2840139799411288E-3</v>
      </c>
    </row>
    <row r="236" spans="1:11" ht="23.1" customHeight="1">
      <c r="A236" s="50" t="s">
        <v>571</v>
      </c>
      <c r="B236" s="50">
        <v>0</v>
      </c>
      <c r="C236" s="50">
        <v>588000000</v>
      </c>
      <c r="D236" s="50">
        <v>-276216327</v>
      </c>
      <c r="E236" s="50">
        <v>297195473</v>
      </c>
      <c r="F236" s="52">
        <f>(E236/درآمدها!$C$11)*100</f>
        <v>9.9435758373263121E-3</v>
      </c>
      <c r="G236" s="50">
        <v>0</v>
      </c>
      <c r="H236" s="50">
        <v>0</v>
      </c>
      <c r="I236" s="50">
        <v>-276216327</v>
      </c>
      <c r="J236" s="50">
        <f t="shared" si="3"/>
        <v>-276216327</v>
      </c>
      <c r="K236" s="52">
        <f>(J236/درآمدها!$C$11)*100</f>
        <v>-9.2416548856120145E-3</v>
      </c>
    </row>
    <row r="237" spans="1:11" ht="23.1" customHeight="1">
      <c r="A237" s="50" t="s">
        <v>487</v>
      </c>
      <c r="B237" s="50">
        <v>0</v>
      </c>
      <c r="C237" s="50">
        <v>485150000</v>
      </c>
      <c r="D237" s="50">
        <v>796337774</v>
      </c>
      <c r="E237" s="50">
        <v>1218713524</v>
      </c>
      <c r="F237" s="52">
        <f>(E237/درآمدها!$C$11)*100</f>
        <v>4.0775756869853803E-2</v>
      </c>
      <c r="G237" s="50">
        <v>0</v>
      </c>
      <c r="H237" s="50">
        <v>0</v>
      </c>
      <c r="I237" s="50">
        <v>796337774</v>
      </c>
      <c r="J237" s="50">
        <f t="shared" si="3"/>
        <v>796337774</v>
      </c>
      <c r="K237" s="52">
        <f>(J237/درآمدها!$C$11)*100</f>
        <v>2.6643895238258299E-2</v>
      </c>
    </row>
    <row r="238" spans="1:11" ht="23.1" customHeight="1">
      <c r="A238" s="50" t="s">
        <v>619</v>
      </c>
      <c r="B238" s="50">
        <v>0</v>
      </c>
      <c r="C238" s="50">
        <v>-499165000</v>
      </c>
      <c r="D238" s="50">
        <v>1327943639</v>
      </c>
      <c r="E238" s="50">
        <v>783687714</v>
      </c>
      <c r="F238" s="52">
        <f>(E238/درآمدها!$C$11)*100</f>
        <v>2.6220649117827895E-2</v>
      </c>
      <c r="G238" s="50">
        <v>0</v>
      </c>
      <c r="H238" s="50">
        <v>0</v>
      </c>
      <c r="I238" s="50">
        <v>1327943639</v>
      </c>
      <c r="J238" s="50">
        <f t="shared" si="3"/>
        <v>1327943639</v>
      </c>
      <c r="K238" s="52">
        <f>(J238/درآمدها!$C$11)*100</f>
        <v>4.443038162324759E-2</v>
      </c>
    </row>
    <row r="239" spans="1:11" ht="23.1" customHeight="1">
      <c r="A239" s="50" t="s">
        <v>621</v>
      </c>
      <c r="B239" s="50">
        <v>0</v>
      </c>
      <c r="C239" s="50">
        <v>-2881976000</v>
      </c>
      <c r="D239" s="50">
        <v>6006624808</v>
      </c>
      <c r="E239" s="50">
        <v>2953894433</v>
      </c>
      <c r="F239" s="52">
        <f>(E239/درآمدها!$C$11)*100</f>
        <v>9.8831496366674154E-2</v>
      </c>
      <c r="G239" s="50">
        <v>0</v>
      </c>
      <c r="H239" s="50">
        <v>0</v>
      </c>
      <c r="I239" s="50">
        <v>6006624808</v>
      </c>
      <c r="J239" s="50">
        <f t="shared" si="3"/>
        <v>6006624808</v>
      </c>
      <c r="K239" s="52">
        <f>(J239/درآمدها!$C$11)*100</f>
        <v>0.20096984890719921</v>
      </c>
    </row>
    <row r="240" spans="1:11" ht="23.1" customHeight="1">
      <c r="A240" s="50" t="s">
        <v>684</v>
      </c>
      <c r="B240" s="50">
        <v>0</v>
      </c>
      <c r="C240" s="50">
        <v>-14538206000</v>
      </c>
      <c r="D240" s="50">
        <v>16020934821</v>
      </c>
      <c r="E240" s="50">
        <v>1481815546</v>
      </c>
      <c r="F240" s="52">
        <f>(E240/درآمدها!$C$11)*100</f>
        <v>4.9578632910670536E-2</v>
      </c>
      <c r="G240" s="50">
        <v>0</v>
      </c>
      <c r="H240" s="50">
        <v>0</v>
      </c>
      <c r="I240" s="50">
        <v>16020934821</v>
      </c>
      <c r="J240" s="50">
        <f t="shared" si="3"/>
        <v>16020934821</v>
      </c>
      <c r="K240" s="52">
        <f>(J240/درآمدها!$C$11)*100</f>
        <v>0.53602896023074809</v>
      </c>
    </row>
    <row r="241" spans="1:11" ht="23.1" customHeight="1">
      <c r="A241" s="50" t="s">
        <v>685</v>
      </c>
      <c r="B241" s="50">
        <v>0</v>
      </c>
      <c r="C241" s="50">
        <v>-9850921555</v>
      </c>
      <c r="D241" s="50">
        <v>9998912723</v>
      </c>
      <c r="E241" s="50">
        <v>147991168</v>
      </c>
      <c r="F241" s="52">
        <f>(E241/درآمدها!$C$11)*100</f>
        <v>4.9514933299892464E-3</v>
      </c>
      <c r="G241" s="50">
        <v>0</v>
      </c>
      <c r="H241" s="50">
        <v>0</v>
      </c>
      <c r="I241" s="50">
        <v>17638284870</v>
      </c>
      <c r="J241" s="50">
        <f t="shared" si="3"/>
        <v>17638284870</v>
      </c>
      <c r="K241" s="52">
        <f>(J241/درآمدها!$C$11)*100</f>
        <v>0.5901423109672006</v>
      </c>
    </row>
    <row r="242" spans="1:11" ht="23.1" customHeight="1">
      <c r="A242" s="50" t="s">
        <v>690</v>
      </c>
      <c r="B242" s="50">
        <v>0</v>
      </c>
      <c r="C242" s="50">
        <v>-189245293</v>
      </c>
      <c r="D242" s="50">
        <v>193908113</v>
      </c>
      <c r="E242" s="50">
        <v>4662820</v>
      </c>
      <c r="F242" s="52">
        <f>(E242/درآمدها!$C$11)*100</f>
        <v>1.5600878377377531E-4</v>
      </c>
      <c r="G242" s="50">
        <v>0</v>
      </c>
      <c r="H242" s="50">
        <v>0</v>
      </c>
      <c r="I242" s="50">
        <v>3596329518</v>
      </c>
      <c r="J242" s="50">
        <f t="shared" si="3"/>
        <v>3596329518</v>
      </c>
      <c r="K242" s="52">
        <f>(J242/درآمدها!$C$11)*100</f>
        <v>0.12032611041234867</v>
      </c>
    </row>
    <row r="243" spans="1:11" ht="23.1" customHeight="1">
      <c r="A243" s="50" t="s">
        <v>693</v>
      </c>
      <c r="B243" s="50">
        <v>0</v>
      </c>
      <c r="C243" s="50">
        <v>-83989727</v>
      </c>
      <c r="D243" s="50">
        <v>85827261</v>
      </c>
      <c r="E243" s="50">
        <v>1837534</v>
      </c>
      <c r="F243" s="52">
        <f>(E243/درآمدها!$C$11)*100</f>
        <v>6.1480272556727568E-5</v>
      </c>
      <c r="G243" s="50">
        <v>0</v>
      </c>
      <c r="H243" s="50">
        <v>0</v>
      </c>
      <c r="I243" s="50">
        <v>1492775686</v>
      </c>
      <c r="J243" s="50">
        <f t="shared" si="3"/>
        <v>1492775686</v>
      </c>
      <c r="K243" s="52">
        <f>(J243/درآمدها!$C$11)*100</f>
        <v>4.994533763257495E-2</v>
      </c>
    </row>
    <row r="244" spans="1:11" ht="23.1" customHeight="1">
      <c r="A244" s="50" t="s">
        <v>664</v>
      </c>
      <c r="B244" s="50">
        <v>0</v>
      </c>
      <c r="C244" s="50">
        <v>0</v>
      </c>
      <c r="D244" s="50">
        <v>0</v>
      </c>
      <c r="E244" s="50">
        <v>0</v>
      </c>
      <c r="F244" s="52">
        <f>(E244/درآمدها!$C$11)*100</f>
        <v>0</v>
      </c>
      <c r="G244" s="50">
        <v>0</v>
      </c>
      <c r="H244" s="50">
        <v>0</v>
      </c>
      <c r="I244" s="50">
        <v>26593506</v>
      </c>
      <c r="J244" s="50">
        <f t="shared" si="3"/>
        <v>26593506</v>
      </c>
      <c r="K244" s="52">
        <f>(J244/درآمدها!$C$11)*100</f>
        <v>8.8976639187028379E-4</v>
      </c>
    </row>
    <row r="245" spans="1:11" ht="23.1" customHeight="1">
      <c r="A245" s="50" t="s">
        <v>658</v>
      </c>
      <c r="B245" s="50">
        <v>0</v>
      </c>
      <c r="C245" s="50">
        <v>0</v>
      </c>
      <c r="D245" s="50">
        <v>0</v>
      </c>
      <c r="E245" s="50">
        <v>0</v>
      </c>
      <c r="F245" s="52">
        <f>(E245/درآمدها!$C$11)*100</f>
        <v>0</v>
      </c>
      <c r="G245" s="50">
        <v>0</v>
      </c>
      <c r="H245" s="50">
        <v>0</v>
      </c>
      <c r="I245" s="50">
        <v>161538359</v>
      </c>
      <c r="J245" s="50">
        <f t="shared" si="3"/>
        <v>161538359</v>
      </c>
      <c r="K245" s="52">
        <f>(J245/درآمدها!$C$11)*100</f>
        <v>5.4047556887037223E-3</v>
      </c>
    </row>
    <row r="246" spans="1:11" ht="23.1" customHeight="1">
      <c r="A246" s="50" t="s">
        <v>594</v>
      </c>
      <c r="B246" s="50">
        <v>0</v>
      </c>
      <c r="C246" s="50">
        <v>0</v>
      </c>
      <c r="D246" s="50">
        <v>0</v>
      </c>
      <c r="E246" s="50">
        <v>0</v>
      </c>
      <c r="F246" s="52">
        <f>(E246/درآمدها!$C$11)*100</f>
        <v>0</v>
      </c>
      <c r="G246" s="50">
        <v>0</v>
      </c>
      <c r="H246" s="50">
        <v>0</v>
      </c>
      <c r="I246" s="50">
        <v>88681833</v>
      </c>
      <c r="J246" s="50">
        <f t="shared" si="3"/>
        <v>88681833</v>
      </c>
      <c r="K246" s="52">
        <f>(J246/درآمدها!$C$11)*100</f>
        <v>2.9671196634566748E-3</v>
      </c>
    </row>
    <row r="247" spans="1:11" ht="23.1" customHeight="1">
      <c r="A247" s="50" t="s">
        <v>632</v>
      </c>
      <c r="B247" s="50">
        <v>0</v>
      </c>
      <c r="C247" s="50">
        <v>0</v>
      </c>
      <c r="D247" s="50">
        <v>0</v>
      </c>
      <c r="E247" s="50">
        <v>0</v>
      </c>
      <c r="F247" s="52">
        <f>(E247/درآمدها!$C$11)*100</f>
        <v>0</v>
      </c>
      <c r="G247" s="50">
        <v>0</v>
      </c>
      <c r="H247" s="50">
        <v>0</v>
      </c>
      <c r="I247" s="50">
        <v>48695582157</v>
      </c>
      <c r="J247" s="50">
        <f t="shared" si="3"/>
        <v>48695582157</v>
      </c>
      <c r="K247" s="52">
        <f>(J247/درآمدها!$C$11)*100</f>
        <v>1.6292583774345832</v>
      </c>
    </row>
    <row r="248" spans="1:11" ht="23.1" customHeight="1">
      <c r="A248" s="50" t="s">
        <v>649</v>
      </c>
      <c r="B248" s="50">
        <v>0</v>
      </c>
      <c r="C248" s="50">
        <v>0</v>
      </c>
      <c r="D248" s="50">
        <v>0</v>
      </c>
      <c r="E248" s="50">
        <v>0</v>
      </c>
      <c r="F248" s="52">
        <f>(E248/درآمدها!$C$11)*100</f>
        <v>0</v>
      </c>
      <c r="G248" s="50">
        <v>0</v>
      </c>
      <c r="H248" s="50">
        <v>0</v>
      </c>
      <c r="I248" s="50">
        <v>31894278690</v>
      </c>
      <c r="J248" s="50">
        <f t="shared" si="3"/>
        <v>31894278690</v>
      </c>
      <c r="K248" s="52">
        <f>(J248/درآمدها!$C$11)*100</f>
        <v>1.0671198175714995</v>
      </c>
    </row>
    <row r="249" spans="1:11" ht="23.1" customHeight="1">
      <c r="A249" s="50" t="s">
        <v>650</v>
      </c>
      <c r="B249" s="50">
        <v>0</v>
      </c>
      <c r="C249" s="50">
        <v>0</v>
      </c>
      <c r="D249" s="50">
        <v>0</v>
      </c>
      <c r="E249" s="50">
        <v>0</v>
      </c>
      <c r="F249" s="52">
        <f>(E249/درآمدها!$C$11)*100</f>
        <v>0</v>
      </c>
      <c r="G249" s="50">
        <v>0</v>
      </c>
      <c r="H249" s="50">
        <v>0</v>
      </c>
      <c r="I249" s="50">
        <v>24279187095</v>
      </c>
      <c r="J249" s="50">
        <f t="shared" si="3"/>
        <v>24279187095</v>
      </c>
      <c r="K249" s="52">
        <f>(J249/درآمدها!$C$11)*100</f>
        <v>0.81233383439783036</v>
      </c>
    </row>
    <row r="250" spans="1:11" ht="23.1" customHeight="1">
      <c r="A250" s="50" t="s">
        <v>662</v>
      </c>
      <c r="B250" s="50">
        <v>0</v>
      </c>
      <c r="C250" s="50">
        <v>0</v>
      </c>
      <c r="D250" s="50">
        <v>0</v>
      </c>
      <c r="E250" s="50">
        <v>0</v>
      </c>
      <c r="F250" s="52">
        <f>(E250/درآمدها!$C$11)*100</f>
        <v>0</v>
      </c>
      <c r="G250" s="50">
        <v>0</v>
      </c>
      <c r="H250" s="50">
        <v>0</v>
      </c>
      <c r="I250" s="50">
        <v>2838832349</v>
      </c>
      <c r="J250" s="50">
        <f t="shared" si="3"/>
        <v>2838832349</v>
      </c>
      <c r="K250" s="52">
        <f>(J250/درآمدها!$C$11)*100</f>
        <v>9.4981745404098719E-2</v>
      </c>
    </row>
    <row r="251" spans="1:11" ht="23.1" customHeight="1">
      <c r="A251" s="50" t="s">
        <v>698</v>
      </c>
      <c r="B251" s="50">
        <v>0</v>
      </c>
      <c r="C251" s="50">
        <v>368145000</v>
      </c>
      <c r="D251" s="50">
        <v>-157255261</v>
      </c>
      <c r="E251" s="50">
        <v>206211989</v>
      </c>
      <c r="F251" s="52">
        <f>(E251/درآمدها!$C$11)*100</f>
        <v>6.8994474595762073E-3</v>
      </c>
      <c r="G251" s="50">
        <v>0</v>
      </c>
      <c r="H251" s="50">
        <v>0</v>
      </c>
      <c r="I251" s="50">
        <v>-2362725919</v>
      </c>
      <c r="J251" s="50">
        <f t="shared" si="3"/>
        <v>-2362725919</v>
      </c>
      <c r="K251" s="52">
        <f>(J251/درآمدها!$C$11)*100</f>
        <v>-7.9052160927071083E-2</v>
      </c>
    </row>
    <row r="252" spans="1:11" ht="23.1" customHeight="1">
      <c r="A252" s="50" t="s">
        <v>559</v>
      </c>
      <c r="B252" s="50">
        <v>0</v>
      </c>
      <c r="C252" s="50">
        <v>-341215000</v>
      </c>
      <c r="D252" s="50">
        <v>647622438</v>
      </c>
      <c r="E252" s="50">
        <v>283488938</v>
      </c>
      <c r="F252" s="52">
        <f>(E252/درآمدها!$C$11)*100</f>
        <v>9.4849821418581878E-3</v>
      </c>
      <c r="G252" s="50">
        <v>0</v>
      </c>
      <c r="H252" s="50">
        <v>0</v>
      </c>
      <c r="I252" s="50">
        <v>647622438</v>
      </c>
      <c r="J252" s="50">
        <f t="shared" si="3"/>
        <v>647622438</v>
      </c>
      <c r="K252" s="52">
        <f>(J252/درآمدها!$C$11)*100</f>
        <v>2.1668172671685203E-2</v>
      </c>
    </row>
    <row r="253" spans="1:11" ht="23.1" customHeight="1">
      <c r="A253" s="50" t="s">
        <v>582</v>
      </c>
      <c r="B253" s="50">
        <v>0</v>
      </c>
      <c r="C253" s="50">
        <v>-4051198000</v>
      </c>
      <c r="D253" s="50">
        <v>8874035572</v>
      </c>
      <c r="E253" s="50">
        <v>4436572572</v>
      </c>
      <c r="F253" s="52">
        <f>(E253/درآمدها!$C$11)*100</f>
        <v>0.14843898994209731</v>
      </c>
      <c r="G253" s="50">
        <v>0</v>
      </c>
      <c r="H253" s="50">
        <v>0</v>
      </c>
      <c r="I253" s="50">
        <v>8874035572</v>
      </c>
      <c r="J253" s="50">
        <f t="shared" si="3"/>
        <v>8874035572</v>
      </c>
      <c r="K253" s="52">
        <f>(J253/درآمدها!$C$11)*100</f>
        <v>0.29690777185328587</v>
      </c>
    </row>
    <row r="254" spans="1:11" ht="23.1" customHeight="1">
      <c r="A254" s="50" t="s">
        <v>631</v>
      </c>
      <c r="B254" s="50">
        <v>0</v>
      </c>
      <c r="C254" s="50">
        <v>-8056691848</v>
      </c>
      <c r="D254" s="50">
        <v>8256451322</v>
      </c>
      <c r="E254" s="50">
        <v>199759474</v>
      </c>
      <c r="F254" s="52">
        <f>(E254/درآمدها!$C$11)*100</f>
        <v>6.6835590020693685E-3</v>
      </c>
      <c r="G254" s="50">
        <v>0</v>
      </c>
      <c r="H254" s="50">
        <v>0</v>
      </c>
      <c r="I254" s="50">
        <v>11433411886</v>
      </c>
      <c r="J254" s="50">
        <f t="shared" si="3"/>
        <v>11433411886</v>
      </c>
      <c r="K254" s="52">
        <f>(J254/درآمدها!$C$11)*100</f>
        <v>0.38253946811575107</v>
      </c>
    </row>
    <row r="255" spans="1:11" ht="23.1" customHeight="1">
      <c r="A255" s="50" t="s">
        <v>666</v>
      </c>
      <c r="B255" s="50">
        <v>0</v>
      </c>
      <c r="C255" s="50">
        <v>0</v>
      </c>
      <c r="D255" s="50">
        <v>0</v>
      </c>
      <c r="E255" s="50">
        <v>0</v>
      </c>
      <c r="F255" s="52">
        <f>(E255/درآمدها!$C$11)*100</f>
        <v>0</v>
      </c>
      <c r="G255" s="50">
        <v>0</v>
      </c>
      <c r="H255" s="50">
        <v>0</v>
      </c>
      <c r="I255" s="50">
        <v>25795214191</v>
      </c>
      <c r="J255" s="50">
        <f t="shared" si="3"/>
        <v>25795214191</v>
      </c>
      <c r="K255" s="52">
        <f>(J255/درآمدها!$C$11)*100</f>
        <v>0.86305711846520772</v>
      </c>
    </row>
    <row r="256" spans="1:11" ht="23.1" customHeight="1">
      <c r="A256" s="50" t="s">
        <v>663</v>
      </c>
      <c r="B256" s="50">
        <v>0</v>
      </c>
      <c r="C256" s="50">
        <v>0</v>
      </c>
      <c r="D256" s="50">
        <v>0</v>
      </c>
      <c r="E256" s="50">
        <v>0</v>
      </c>
      <c r="F256" s="52">
        <f>(E256/درآمدها!$C$11)*100</f>
        <v>0</v>
      </c>
      <c r="G256" s="50">
        <v>0</v>
      </c>
      <c r="H256" s="50">
        <v>0</v>
      </c>
      <c r="I256" s="50">
        <v>498999752</v>
      </c>
      <c r="J256" s="50">
        <f t="shared" si="3"/>
        <v>498999752</v>
      </c>
      <c r="K256" s="52">
        <f>(J256/درآمدها!$C$11)*100</f>
        <v>1.6695549991836596E-2</v>
      </c>
    </row>
    <row r="257" spans="1:11" ht="23.1" customHeight="1">
      <c r="A257" s="50" t="s">
        <v>494</v>
      </c>
      <c r="B257" s="50">
        <v>0</v>
      </c>
      <c r="C257" s="50">
        <v>0</v>
      </c>
      <c r="D257" s="50">
        <v>0</v>
      </c>
      <c r="E257" s="50">
        <v>0</v>
      </c>
      <c r="F257" s="52">
        <f>(E257/درآمدها!$C$11)*100</f>
        <v>0</v>
      </c>
      <c r="G257" s="50">
        <v>0</v>
      </c>
      <c r="H257" s="50">
        <v>0</v>
      </c>
      <c r="I257" s="50">
        <v>819496493</v>
      </c>
      <c r="J257" s="50">
        <f t="shared" si="3"/>
        <v>819496493</v>
      </c>
      <c r="K257" s="52">
        <f>(J257/درآمدها!$C$11)*100</f>
        <v>2.7418740414556889E-2</v>
      </c>
    </row>
    <row r="258" spans="1:11" ht="23.1" customHeight="1">
      <c r="A258" s="50" t="s">
        <v>511</v>
      </c>
      <c r="B258" s="50">
        <v>0</v>
      </c>
      <c r="C258" s="50">
        <v>0</v>
      </c>
      <c r="D258" s="50">
        <v>0</v>
      </c>
      <c r="E258" s="50">
        <v>0</v>
      </c>
      <c r="F258" s="52">
        <f>(E258/درآمدها!$C$11)*100</f>
        <v>0</v>
      </c>
      <c r="G258" s="50">
        <v>0</v>
      </c>
      <c r="H258" s="50">
        <v>0</v>
      </c>
      <c r="I258" s="50">
        <v>1751373270</v>
      </c>
      <c r="J258" s="50">
        <f t="shared" si="3"/>
        <v>1751373270</v>
      </c>
      <c r="K258" s="52">
        <f>(J258/درآمدها!$C$11)*100</f>
        <v>5.8597504039744147E-2</v>
      </c>
    </row>
    <row r="259" spans="1:11" ht="23.1" customHeight="1">
      <c r="A259" s="50" t="s">
        <v>538</v>
      </c>
      <c r="B259" s="50">
        <v>0</v>
      </c>
      <c r="C259" s="50">
        <v>0</v>
      </c>
      <c r="D259" s="50">
        <v>0</v>
      </c>
      <c r="E259" s="50">
        <v>0</v>
      </c>
      <c r="F259" s="52">
        <f>(E259/درآمدها!$C$11)*100</f>
        <v>0</v>
      </c>
      <c r="G259" s="50">
        <v>0</v>
      </c>
      <c r="H259" s="50">
        <v>0</v>
      </c>
      <c r="I259" s="50">
        <v>14230276656</v>
      </c>
      <c r="J259" s="50">
        <f t="shared" si="3"/>
        <v>14230276656</v>
      </c>
      <c r="K259" s="52">
        <f>(J259/درآمدها!$C$11)*100</f>
        <v>0.47611706089167205</v>
      </c>
    </row>
    <row r="260" spans="1:11" ht="23.1" customHeight="1">
      <c r="A260" s="50" t="s">
        <v>568</v>
      </c>
      <c r="B260" s="50">
        <v>0</v>
      </c>
      <c r="C260" s="50">
        <v>0</v>
      </c>
      <c r="D260" s="50">
        <v>0</v>
      </c>
      <c r="E260" s="50">
        <v>0</v>
      </c>
      <c r="F260" s="52">
        <f>(E260/درآمدها!$C$11)*100</f>
        <v>0</v>
      </c>
      <c r="G260" s="50">
        <v>0</v>
      </c>
      <c r="H260" s="50">
        <v>0</v>
      </c>
      <c r="I260" s="50">
        <v>21117424238</v>
      </c>
      <c r="J260" s="50">
        <f t="shared" si="3"/>
        <v>21117424238</v>
      </c>
      <c r="K260" s="52">
        <f>(J260/درآمدها!$C$11)*100</f>
        <v>0.70654746951527703</v>
      </c>
    </row>
    <row r="261" spans="1:11" ht="23.1" customHeight="1">
      <c r="A261" s="50" t="s">
        <v>607</v>
      </c>
      <c r="B261" s="50">
        <v>0</v>
      </c>
      <c r="C261" s="50">
        <v>0</v>
      </c>
      <c r="D261" s="50">
        <v>0</v>
      </c>
      <c r="E261" s="50">
        <v>0</v>
      </c>
      <c r="F261" s="52">
        <f>(E261/درآمدها!$C$11)*100</f>
        <v>0</v>
      </c>
      <c r="G261" s="50">
        <v>0</v>
      </c>
      <c r="H261" s="50">
        <v>0</v>
      </c>
      <c r="I261" s="50">
        <v>14404134938</v>
      </c>
      <c r="J261" s="50">
        <f t="shared" si="3"/>
        <v>14404134938</v>
      </c>
      <c r="K261" s="52">
        <f>(J261/درآمدها!$C$11)*100</f>
        <v>0.48193401696628319</v>
      </c>
    </row>
    <row r="262" spans="1:11" ht="23.1" customHeight="1">
      <c r="A262" s="50" t="s">
        <v>652</v>
      </c>
      <c r="B262" s="50">
        <v>0</v>
      </c>
      <c r="C262" s="50">
        <v>0</v>
      </c>
      <c r="D262" s="50">
        <v>0</v>
      </c>
      <c r="E262" s="50">
        <v>0</v>
      </c>
      <c r="F262" s="52">
        <f>(E262/درآمدها!$C$11)*100</f>
        <v>0</v>
      </c>
      <c r="G262" s="50">
        <v>0</v>
      </c>
      <c r="H262" s="50">
        <v>0</v>
      </c>
      <c r="I262" s="50">
        <v>1497858060</v>
      </c>
      <c r="J262" s="50">
        <f t="shared" si="3"/>
        <v>1497858060</v>
      </c>
      <c r="K262" s="52">
        <f>(J262/درآمدها!$C$11)*100</f>
        <v>5.0115383867776704E-2</v>
      </c>
    </row>
    <row r="263" spans="1:11" ht="23.1" customHeight="1">
      <c r="A263" s="50" t="s">
        <v>669</v>
      </c>
      <c r="B263" s="50">
        <v>0</v>
      </c>
      <c r="C263" s="50">
        <v>0</v>
      </c>
      <c r="D263" s="50">
        <v>0</v>
      </c>
      <c r="E263" s="50">
        <v>0</v>
      </c>
      <c r="F263" s="52">
        <f>(E263/درآمدها!$C$11)*100</f>
        <v>0</v>
      </c>
      <c r="G263" s="50">
        <v>0</v>
      </c>
      <c r="H263" s="50">
        <v>0</v>
      </c>
      <c r="I263" s="50">
        <v>137735280</v>
      </c>
      <c r="J263" s="50">
        <f t="shared" si="3"/>
        <v>137735280</v>
      </c>
      <c r="K263" s="52">
        <f>(J263/درآمدها!$C$11)*100</f>
        <v>4.6083514944905441E-3</v>
      </c>
    </row>
    <row r="264" spans="1:11" ht="23.1" customHeight="1">
      <c r="A264" s="50" t="s">
        <v>515</v>
      </c>
      <c r="B264" s="50">
        <v>0</v>
      </c>
      <c r="C264" s="50">
        <v>0</v>
      </c>
      <c r="D264" s="50">
        <v>0</v>
      </c>
      <c r="E264" s="50">
        <v>0</v>
      </c>
      <c r="F264" s="52">
        <f>(E264/درآمدها!$C$11)*100</f>
        <v>0</v>
      </c>
      <c r="G264" s="50">
        <v>0</v>
      </c>
      <c r="H264" s="50">
        <v>0</v>
      </c>
      <c r="I264" s="50">
        <v>-192287891</v>
      </c>
      <c r="J264" s="50">
        <f t="shared" si="3"/>
        <v>-192287891</v>
      </c>
      <c r="K264" s="52">
        <f>(J264/درآمدها!$C$11)*100</f>
        <v>-6.4335745341519241E-3</v>
      </c>
    </row>
    <row r="265" spans="1:11" ht="23.1" customHeight="1">
      <c r="A265" s="50" t="s">
        <v>588</v>
      </c>
      <c r="B265" s="50">
        <v>0</v>
      </c>
      <c r="C265" s="50">
        <v>0</v>
      </c>
      <c r="D265" s="50">
        <v>0</v>
      </c>
      <c r="E265" s="50">
        <v>0</v>
      </c>
      <c r="F265" s="52">
        <f>(E265/درآمدها!$C$11)*100</f>
        <v>0</v>
      </c>
      <c r="G265" s="50">
        <v>0</v>
      </c>
      <c r="H265" s="50">
        <v>0</v>
      </c>
      <c r="I265" s="50">
        <v>-623505940</v>
      </c>
      <c r="J265" s="50">
        <f t="shared" si="3"/>
        <v>-623505940</v>
      </c>
      <c r="K265" s="52">
        <f>(J265/درآمدها!$C$11)*100</f>
        <v>-2.086128209433873E-2</v>
      </c>
    </row>
    <row r="266" spans="1:11" ht="23.1" customHeight="1">
      <c r="A266" s="50" t="s">
        <v>547</v>
      </c>
      <c r="B266" s="50">
        <v>0</v>
      </c>
      <c r="C266" s="50">
        <v>0</v>
      </c>
      <c r="D266" s="50">
        <v>0</v>
      </c>
      <c r="E266" s="50">
        <v>0</v>
      </c>
      <c r="F266" s="52">
        <f>(E266/درآمدها!$C$11)*100</f>
        <v>0</v>
      </c>
      <c r="G266" s="50">
        <v>0</v>
      </c>
      <c r="H266" s="50">
        <v>0</v>
      </c>
      <c r="I266" s="50">
        <v>-480357251</v>
      </c>
      <c r="J266" s="50">
        <f t="shared" si="3"/>
        <v>-480357251</v>
      </c>
      <c r="K266" s="52">
        <f>(J266/درآمدها!$C$11)*100</f>
        <v>-1.6071808584810075E-2</v>
      </c>
    </row>
    <row r="267" spans="1:11" ht="23.1" customHeight="1">
      <c r="A267" s="50" t="s">
        <v>548</v>
      </c>
      <c r="B267" s="50">
        <v>0</v>
      </c>
      <c r="C267" s="50">
        <v>0</v>
      </c>
      <c r="D267" s="50">
        <v>0</v>
      </c>
      <c r="E267" s="50">
        <v>0</v>
      </c>
      <c r="F267" s="52">
        <f>(E267/درآمدها!$C$11)*100</f>
        <v>0</v>
      </c>
      <c r="G267" s="50">
        <v>0</v>
      </c>
      <c r="H267" s="50">
        <v>0</v>
      </c>
      <c r="I267" s="50">
        <v>-3020192780</v>
      </c>
      <c r="J267" s="50">
        <f t="shared" si="3"/>
        <v>-3020192780</v>
      </c>
      <c r="K267" s="52">
        <f>(J267/درآمدها!$C$11)*100</f>
        <v>-0.10104970862485306</v>
      </c>
    </row>
    <row r="268" spans="1:11" ht="23.1" customHeight="1">
      <c r="A268" s="50" t="s">
        <v>566</v>
      </c>
      <c r="B268" s="50">
        <v>0</v>
      </c>
      <c r="C268" s="50">
        <v>0</v>
      </c>
      <c r="D268" s="50">
        <v>0</v>
      </c>
      <c r="E268" s="50">
        <v>0</v>
      </c>
      <c r="F268" s="52">
        <f>(E268/درآمدها!$C$11)*100</f>
        <v>0</v>
      </c>
      <c r="G268" s="50">
        <v>0</v>
      </c>
      <c r="H268" s="50">
        <v>0</v>
      </c>
      <c r="I268" s="50">
        <v>6128722539</v>
      </c>
      <c r="J268" s="50">
        <f t="shared" ref="J268:J331" si="4">G268+H268+I268</f>
        <v>6128722539</v>
      </c>
      <c r="K268" s="52">
        <f>(J268/درآمدها!$C$11)*100</f>
        <v>0.2050549987767733</v>
      </c>
    </row>
    <row r="269" spans="1:11" ht="23.1" customHeight="1">
      <c r="A269" s="50" t="s">
        <v>587</v>
      </c>
      <c r="B269" s="50">
        <v>0</v>
      </c>
      <c r="C269" s="50">
        <v>0</v>
      </c>
      <c r="D269" s="50">
        <v>0</v>
      </c>
      <c r="E269" s="50">
        <v>0</v>
      </c>
      <c r="F269" s="52">
        <f>(E269/درآمدها!$C$11)*100</f>
        <v>0</v>
      </c>
      <c r="G269" s="50">
        <v>0</v>
      </c>
      <c r="H269" s="50">
        <v>0</v>
      </c>
      <c r="I269" s="50">
        <v>2437947498</v>
      </c>
      <c r="J269" s="50">
        <f t="shared" si="4"/>
        <v>2437947498</v>
      </c>
      <c r="K269" s="52">
        <f>(J269/درآمدها!$C$11)*100</f>
        <v>8.1568926972797259E-2</v>
      </c>
    </row>
    <row r="270" spans="1:11" ht="23.1" customHeight="1">
      <c r="A270" s="50" t="s">
        <v>593</v>
      </c>
      <c r="B270" s="50">
        <v>0</v>
      </c>
      <c r="C270" s="50">
        <v>0</v>
      </c>
      <c r="D270" s="50">
        <v>0</v>
      </c>
      <c r="E270" s="50">
        <v>0</v>
      </c>
      <c r="F270" s="52">
        <f>(E270/درآمدها!$C$11)*100</f>
        <v>0</v>
      </c>
      <c r="G270" s="50">
        <v>0</v>
      </c>
      <c r="H270" s="50">
        <v>0</v>
      </c>
      <c r="I270" s="50">
        <v>25193461327</v>
      </c>
      <c r="J270" s="50">
        <f t="shared" si="4"/>
        <v>25193461327</v>
      </c>
      <c r="K270" s="52">
        <f>(J270/درآمدها!$C$11)*100</f>
        <v>0.84292365149778747</v>
      </c>
    </row>
    <row r="271" spans="1:11" ht="23.1" customHeight="1">
      <c r="A271" s="50" t="s">
        <v>602</v>
      </c>
      <c r="B271" s="50">
        <v>0</v>
      </c>
      <c r="C271" s="50">
        <v>0</v>
      </c>
      <c r="D271" s="50">
        <v>0</v>
      </c>
      <c r="E271" s="50">
        <v>0</v>
      </c>
      <c r="F271" s="52">
        <f>(E271/درآمدها!$C$11)*100</f>
        <v>0</v>
      </c>
      <c r="G271" s="50">
        <v>0</v>
      </c>
      <c r="H271" s="50">
        <v>0</v>
      </c>
      <c r="I271" s="50">
        <v>44580465625</v>
      </c>
      <c r="J271" s="50">
        <f t="shared" si="4"/>
        <v>44580465625</v>
      </c>
      <c r="K271" s="52">
        <f>(J271/درآمدها!$C$11)*100</f>
        <v>1.4915746741724638</v>
      </c>
    </row>
    <row r="272" spans="1:11" ht="23.1" customHeight="1">
      <c r="A272" s="50" t="s">
        <v>651</v>
      </c>
      <c r="B272" s="50">
        <v>0</v>
      </c>
      <c r="C272" s="50">
        <v>0</v>
      </c>
      <c r="D272" s="50">
        <v>0</v>
      </c>
      <c r="E272" s="50">
        <v>0</v>
      </c>
      <c r="F272" s="52">
        <f>(E272/درآمدها!$C$11)*100</f>
        <v>0</v>
      </c>
      <c r="G272" s="50">
        <v>0</v>
      </c>
      <c r="H272" s="50">
        <v>0</v>
      </c>
      <c r="I272" s="50">
        <v>12636414503</v>
      </c>
      <c r="J272" s="50">
        <f t="shared" si="4"/>
        <v>12636414503</v>
      </c>
      <c r="K272" s="52">
        <f>(J272/درآمدها!$C$11)*100</f>
        <v>0.4227895689463298</v>
      </c>
    </row>
    <row r="273" spans="1:11" ht="23.1" customHeight="1">
      <c r="A273" s="50" t="s">
        <v>576</v>
      </c>
      <c r="B273" s="50">
        <v>0</v>
      </c>
      <c r="C273" s="50">
        <v>5950000</v>
      </c>
      <c r="D273" s="50">
        <v>4279635</v>
      </c>
      <c r="E273" s="50">
        <v>9767635</v>
      </c>
      <c r="F273" s="52">
        <f>(E273/درآمدها!$C$11)*100</f>
        <v>3.268058506860998E-4</v>
      </c>
      <c r="G273" s="50">
        <v>0</v>
      </c>
      <c r="H273" s="50">
        <v>0</v>
      </c>
      <c r="I273" s="50">
        <v>4279635</v>
      </c>
      <c r="J273" s="50">
        <f t="shared" si="4"/>
        <v>4279635</v>
      </c>
      <c r="K273" s="52">
        <f>(J273/درآمدها!$C$11)*100</f>
        <v>1.4318816753502834E-4</v>
      </c>
    </row>
    <row r="274" spans="1:11" ht="23.1" customHeight="1">
      <c r="A274" s="50" t="s">
        <v>724</v>
      </c>
      <c r="B274" s="50">
        <v>0</v>
      </c>
      <c r="C274" s="50">
        <v>-517872000</v>
      </c>
      <c r="D274" s="50">
        <v>2106683644</v>
      </c>
      <c r="E274" s="50">
        <v>1528014036</v>
      </c>
      <c r="F274" s="52">
        <f>(E274/درآمدها!$C$11)*100</f>
        <v>5.1124343497200769E-2</v>
      </c>
      <c r="G274" s="50">
        <v>0</v>
      </c>
      <c r="H274" s="50">
        <v>0</v>
      </c>
      <c r="I274" s="50">
        <v>2106683644</v>
      </c>
      <c r="J274" s="50">
        <f t="shared" si="4"/>
        <v>2106683644</v>
      </c>
      <c r="K274" s="52">
        <f>(J274/درآمدها!$C$11)*100</f>
        <v>7.0485490131839745E-2</v>
      </c>
    </row>
    <row r="275" spans="1:11" ht="23.1" customHeight="1">
      <c r="A275" s="50" t="s">
        <v>598</v>
      </c>
      <c r="B275" s="50">
        <v>0</v>
      </c>
      <c r="C275" s="50">
        <v>-1556923000</v>
      </c>
      <c r="D275" s="50">
        <v>10517005459</v>
      </c>
      <c r="E275" s="50">
        <v>8606604020</v>
      </c>
      <c r="F275" s="52">
        <f>(E275/درآمدها!$C$11)*100</f>
        <v>0.28796003825639538</v>
      </c>
      <c r="G275" s="50">
        <v>0</v>
      </c>
      <c r="H275" s="50">
        <v>0</v>
      </c>
      <c r="I275" s="50">
        <v>10517005459</v>
      </c>
      <c r="J275" s="50">
        <f t="shared" si="4"/>
        <v>10517005459</v>
      </c>
      <c r="K275" s="52">
        <f>(J275/درآمدها!$C$11)*100</f>
        <v>0.35187831196588021</v>
      </c>
    </row>
    <row r="276" spans="1:11" ht="23.1" customHeight="1">
      <c r="A276" s="50" t="s">
        <v>701</v>
      </c>
      <c r="B276" s="50">
        <v>0</v>
      </c>
      <c r="C276" s="50">
        <v>-2680823000</v>
      </c>
      <c r="D276" s="50">
        <v>3553298479</v>
      </c>
      <c r="E276" s="50">
        <v>872331180</v>
      </c>
      <c r="F276" s="52">
        <f>(E276/درآمدها!$C$11)*100</f>
        <v>2.9186485096946109E-2</v>
      </c>
      <c r="G276" s="50">
        <v>0</v>
      </c>
      <c r="H276" s="50">
        <v>0</v>
      </c>
      <c r="I276" s="50">
        <v>3553298479</v>
      </c>
      <c r="J276" s="50">
        <f t="shared" si="4"/>
        <v>3553298479</v>
      </c>
      <c r="K276" s="52">
        <f>(J276/درآمدها!$C$11)*100</f>
        <v>0.11888637650477515</v>
      </c>
    </row>
    <row r="277" spans="1:11" ht="23.1" customHeight="1">
      <c r="A277" s="50" t="s">
        <v>700</v>
      </c>
      <c r="B277" s="50">
        <v>0</v>
      </c>
      <c r="C277" s="50">
        <v>-965910000</v>
      </c>
      <c r="D277" s="50">
        <v>996218652</v>
      </c>
      <c r="E277" s="50">
        <v>30308652</v>
      </c>
      <c r="F277" s="52">
        <f>(E277/درآمدها!$C$11)*100</f>
        <v>1.0140678680160508E-3</v>
      </c>
      <c r="G277" s="50">
        <v>0</v>
      </c>
      <c r="H277" s="50">
        <v>0</v>
      </c>
      <c r="I277" s="50">
        <v>996218652</v>
      </c>
      <c r="J277" s="50">
        <f t="shared" si="4"/>
        <v>996218652</v>
      </c>
      <c r="K277" s="52">
        <f>(J277/درآمدها!$C$11)*100</f>
        <v>3.3331516179322798E-2</v>
      </c>
    </row>
    <row r="278" spans="1:11" ht="23.1" customHeight="1">
      <c r="A278" s="50" t="s">
        <v>702</v>
      </c>
      <c r="B278" s="50">
        <v>0</v>
      </c>
      <c r="C278" s="50">
        <v>-206578000</v>
      </c>
      <c r="D278" s="50">
        <v>219489890</v>
      </c>
      <c r="E278" s="50">
        <v>12911890</v>
      </c>
      <c r="F278" s="52">
        <f>(E278/درآمدها!$C$11)*100</f>
        <v>4.32006437117618E-4</v>
      </c>
      <c r="G278" s="50">
        <v>0</v>
      </c>
      <c r="H278" s="50">
        <v>0</v>
      </c>
      <c r="I278" s="50">
        <v>219489890</v>
      </c>
      <c r="J278" s="50">
        <f t="shared" si="4"/>
        <v>219489890</v>
      </c>
      <c r="K278" s="52">
        <f>(J278/درآمدها!$C$11)*100</f>
        <v>7.3436999046799425E-3</v>
      </c>
    </row>
    <row r="279" spans="1:11" ht="23.1" customHeight="1">
      <c r="A279" s="50" t="s">
        <v>551</v>
      </c>
      <c r="B279" s="50">
        <v>0</v>
      </c>
      <c r="C279" s="50">
        <v>-4080000</v>
      </c>
      <c r="D279" s="50">
        <v>0</v>
      </c>
      <c r="E279" s="50">
        <v>-4080000</v>
      </c>
      <c r="F279" s="52">
        <f>(E279/درآمدها!$C$11)*100</f>
        <v>-1.3650877318811434E-4</v>
      </c>
      <c r="G279" s="50">
        <v>0</v>
      </c>
      <c r="H279" s="50">
        <v>-25560000</v>
      </c>
      <c r="I279" s="50">
        <v>0</v>
      </c>
      <c r="J279" s="50">
        <f t="shared" si="4"/>
        <v>-25560000</v>
      </c>
      <c r="K279" s="52">
        <f>(J279/درآمدها!$C$11)*100</f>
        <v>-8.5518731438436325E-4</v>
      </c>
    </row>
    <row r="280" spans="1:11" ht="23.1" customHeight="1">
      <c r="A280" s="50" t="s">
        <v>569</v>
      </c>
      <c r="B280" s="50">
        <v>0</v>
      </c>
      <c r="C280" s="50">
        <v>8190000</v>
      </c>
      <c r="D280" s="50">
        <v>0</v>
      </c>
      <c r="E280" s="50">
        <v>8190000</v>
      </c>
      <c r="F280" s="52">
        <f>(E280/درآمدها!$C$11)*100</f>
        <v>2.7402128735555303E-4</v>
      </c>
      <c r="G280" s="50">
        <v>0</v>
      </c>
      <c r="H280" s="50">
        <v>-81810000</v>
      </c>
      <c r="I280" s="50">
        <v>0</v>
      </c>
      <c r="J280" s="50">
        <f t="shared" si="4"/>
        <v>-81810000</v>
      </c>
      <c r="K280" s="52">
        <f>(J280/درآمدها!$C$11)*100</f>
        <v>-2.7372016506175571E-3</v>
      </c>
    </row>
    <row r="281" spans="1:11" ht="23.1" customHeight="1">
      <c r="A281" s="50" t="s">
        <v>560</v>
      </c>
      <c r="B281" s="50">
        <v>0</v>
      </c>
      <c r="C281" s="50">
        <v>0</v>
      </c>
      <c r="D281" s="50">
        <v>0</v>
      </c>
      <c r="E281" s="50">
        <v>0</v>
      </c>
      <c r="F281" s="52">
        <f>(E281/درآمدها!$C$11)*100</f>
        <v>0</v>
      </c>
      <c r="G281" s="50">
        <v>0</v>
      </c>
      <c r="H281" s="50">
        <v>-5961000</v>
      </c>
      <c r="I281" s="50">
        <v>0</v>
      </c>
      <c r="J281" s="50">
        <f t="shared" si="4"/>
        <v>-5961000</v>
      </c>
      <c r="K281" s="52">
        <f>(J281/درآمدها!$C$11)*100</f>
        <v>-1.9944333259175234E-4</v>
      </c>
    </row>
    <row r="282" spans="1:11" ht="23.1" customHeight="1">
      <c r="A282" s="50" t="s">
        <v>556</v>
      </c>
      <c r="B282" s="50">
        <v>0</v>
      </c>
      <c r="C282" s="50">
        <v>-3684000</v>
      </c>
      <c r="D282" s="50">
        <v>0</v>
      </c>
      <c r="E282" s="50">
        <v>-3684000</v>
      </c>
      <c r="F282" s="52">
        <f>(E282/درآمدها!$C$11)*100</f>
        <v>-1.2325939226103265E-4</v>
      </c>
      <c r="G282" s="50">
        <v>0</v>
      </c>
      <c r="H282" s="50">
        <v>-16180000</v>
      </c>
      <c r="I282" s="50">
        <v>0</v>
      </c>
      <c r="J282" s="50">
        <f t="shared" si="4"/>
        <v>-16180000</v>
      </c>
      <c r="K282" s="52">
        <f>(J282/درآمدها!$C$11)*100</f>
        <v>-5.4135096818227698E-4</v>
      </c>
    </row>
    <row r="283" spans="1:11" ht="23.1" customHeight="1">
      <c r="A283" s="50" t="s">
        <v>572</v>
      </c>
      <c r="B283" s="50">
        <v>0</v>
      </c>
      <c r="C283" s="50">
        <v>-8692000</v>
      </c>
      <c r="D283" s="50">
        <v>0</v>
      </c>
      <c r="E283" s="50">
        <v>-8708955</v>
      </c>
      <c r="F283" s="52">
        <f>(E283/درآمدها!$C$11)*100</f>
        <v>-2.9138450068639566E-4</v>
      </c>
      <c r="G283" s="50">
        <v>0</v>
      </c>
      <c r="H283" s="50">
        <v>-9300000</v>
      </c>
      <c r="I283" s="50">
        <v>0</v>
      </c>
      <c r="J283" s="50">
        <f t="shared" si="4"/>
        <v>-9300000</v>
      </c>
      <c r="K283" s="52">
        <f>(J283/درآمدها!$C$11)*100</f>
        <v>-3.1115970359055472E-4</v>
      </c>
    </row>
    <row r="284" spans="1:11" ht="23.1" customHeight="1">
      <c r="A284" s="50" t="s">
        <v>711</v>
      </c>
      <c r="B284" s="50">
        <v>0</v>
      </c>
      <c r="C284" s="50">
        <v>-255744000</v>
      </c>
      <c r="D284" s="50">
        <v>0</v>
      </c>
      <c r="E284" s="50">
        <v>-256011796</v>
      </c>
      <c r="F284" s="52">
        <f>(E284/درآمدها!$C$11)*100</f>
        <v>-8.5656510278543617E-3</v>
      </c>
      <c r="G284" s="50">
        <v>0</v>
      </c>
      <c r="H284" s="50">
        <v>-133034000</v>
      </c>
      <c r="I284" s="50">
        <v>0</v>
      </c>
      <c r="J284" s="50">
        <f t="shared" si="4"/>
        <v>-133034000</v>
      </c>
      <c r="K284" s="52">
        <f>(J284/درآمدها!$C$11)*100</f>
        <v>-4.4510559147812748E-3</v>
      </c>
    </row>
    <row r="285" spans="1:11" ht="23.1" customHeight="1">
      <c r="A285" s="50" t="s">
        <v>640</v>
      </c>
      <c r="B285" s="50">
        <v>0</v>
      </c>
      <c r="C285" s="50">
        <v>-269925000</v>
      </c>
      <c r="D285" s="50">
        <v>0</v>
      </c>
      <c r="E285" s="50">
        <v>-269925000</v>
      </c>
      <c r="F285" s="52">
        <f>(E285/درآمدها!$C$11)*100</f>
        <v>-9.0311594614710198E-3</v>
      </c>
      <c r="G285" s="50">
        <v>0</v>
      </c>
      <c r="H285" s="50">
        <v>-17752000</v>
      </c>
      <c r="I285" s="50">
        <v>0</v>
      </c>
      <c r="J285" s="50">
        <f t="shared" si="4"/>
        <v>-17752000</v>
      </c>
      <c r="K285" s="52">
        <f>(J285/درآمدها!$C$11)*100</f>
        <v>-5.9394699549887391E-4</v>
      </c>
    </row>
    <row r="286" spans="1:11" ht="23.1" customHeight="1">
      <c r="A286" s="50" t="s">
        <v>747</v>
      </c>
      <c r="B286" s="50">
        <v>0</v>
      </c>
      <c r="C286" s="50">
        <v>-7318922000</v>
      </c>
      <c r="D286" s="50">
        <v>0</v>
      </c>
      <c r="E286" s="50">
        <v>-7318922000</v>
      </c>
      <c r="F286" s="52">
        <f>(E286/درآمدها!$C$11)*100</f>
        <v>-0.2448767311959559</v>
      </c>
      <c r="G286" s="50">
        <v>0</v>
      </c>
      <c r="H286" s="50">
        <v>-7252289000</v>
      </c>
      <c r="I286" s="50">
        <v>0</v>
      </c>
      <c r="J286" s="50">
        <f t="shared" si="4"/>
        <v>-7252289000</v>
      </c>
      <c r="K286" s="52">
        <f>(J286/درآمدها!$C$11)*100</f>
        <v>-0.24264732210677853</v>
      </c>
    </row>
    <row r="287" spans="1:11" ht="23.1" customHeight="1">
      <c r="A287" s="50" t="s">
        <v>609</v>
      </c>
      <c r="B287" s="50">
        <v>0</v>
      </c>
      <c r="C287" s="50">
        <v>-7238711000</v>
      </c>
      <c r="D287" s="50">
        <v>0</v>
      </c>
      <c r="E287" s="50">
        <v>-7239631566</v>
      </c>
      <c r="F287" s="52">
        <f>(E287/درآمدها!$C$11)*100</f>
        <v>-0.24222382926681543</v>
      </c>
      <c r="G287" s="50">
        <v>0</v>
      </c>
      <c r="H287" s="50">
        <v>-7940319000</v>
      </c>
      <c r="I287" s="50">
        <v>0</v>
      </c>
      <c r="J287" s="50">
        <f t="shared" si="4"/>
        <v>-7940319000</v>
      </c>
      <c r="K287" s="52">
        <f>(J287/درآمدها!$C$11)*100</f>
        <v>-0.26566745230693012</v>
      </c>
    </row>
    <row r="288" spans="1:11" ht="23.1" customHeight="1">
      <c r="A288" s="50" t="s">
        <v>727</v>
      </c>
      <c r="B288" s="50">
        <v>0</v>
      </c>
      <c r="C288" s="50">
        <v>-1278521000</v>
      </c>
      <c r="D288" s="50">
        <v>0</v>
      </c>
      <c r="E288" s="50">
        <v>-1279508052</v>
      </c>
      <c r="F288" s="52">
        <f>(E288/درآمدها!$C$11)*100</f>
        <v>-4.2809822172263236E-2</v>
      </c>
      <c r="G288" s="50">
        <v>0</v>
      </c>
      <c r="H288" s="50">
        <v>-2043512000</v>
      </c>
      <c r="I288" s="50">
        <v>0</v>
      </c>
      <c r="J288" s="50">
        <f t="shared" si="4"/>
        <v>-2043512000</v>
      </c>
      <c r="K288" s="52">
        <f>(J288/درآمدها!$C$11)*100</f>
        <v>-6.8371891204703411E-2</v>
      </c>
    </row>
    <row r="289" spans="1:11" ht="23.1" customHeight="1">
      <c r="A289" s="50" t="s">
        <v>629</v>
      </c>
      <c r="B289" s="50">
        <v>0</v>
      </c>
      <c r="C289" s="50">
        <v>3074636000</v>
      </c>
      <c r="D289" s="50">
        <v>4539515140</v>
      </c>
      <c r="E289" s="50">
        <v>7439097140</v>
      </c>
      <c r="F289" s="52">
        <f>(E289/درآمدها!$C$11)*100</f>
        <v>0.24889755495309068</v>
      </c>
      <c r="G289" s="50">
        <v>0</v>
      </c>
      <c r="H289" s="50">
        <v>0</v>
      </c>
      <c r="I289" s="50">
        <v>4539515140</v>
      </c>
      <c r="J289" s="50">
        <f t="shared" si="4"/>
        <v>4539515140</v>
      </c>
      <c r="K289" s="52">
        <f>(J289/درآمدها!$C$11)*100</f>
        <v>0.1518832457427135</v>
      </c>
    </row>
    <row r="290" spans="1:11" ht="23.1" customHeight="1">
      <c r="A290" s="50" t="s">
        <v>710</v>
      </c>
      <c r="B290" s="50">
        <v>0</v>
      </c>
      <c r="C290" s="50">
        <v>-15120000</v>
      </c>
      <c r="D290" s="50">
        <v>15279960</v>
      </c>
      <c r="E290" s="50">
        <v>159960</v>
      </c>
      <c r="F290" s="52">
        <f>(E290/درآمدها!$C$11)*100</f>
        <v>5.3519469017575407E-6</v>
      </c>
      <c r="G290" s="50">
        <v>0</v>
      </c>
      <c r="H290" s="50">
        <v>0</v>
      </c>
      <c r="I290" s="50">
        <v>15279960</v>
      </c>
      <c r="J290" s="50">
        <f t="shared" si="4"/>
        <v>15279960</v>
      </c>
      <c r="K290" s="52">
        <f>(J290/درآمدها!$C$11)*100</f>
        <v>5.1123740048124007E-4</v>
      </c>
    </row>
    <row r="291" spans="1:11" ht="23.1" customHeight="1">
      <c r="A291" s="50" t="s">
        <v>552</v>
      </c>
      <c r="B291" s="50">
        <v>0</v>
      </c>
      <c r="C291" s="50">
        <v>0</v>
      </c>
      <c r="D291" s="50">
        <v>0</v>
      </c>
      <c r="E291" s="50">
        <v>0</v>
      </c>
      <c r="F291" s="52">
        <f>(E291/درآمدها!$C$11)*100</f>
        <v>0</v>
      </c>
      <c r="G291" s="50">
        <v>0</v>
      </c>
      <c r="H291" s="50">
        <v>-3360000</v>
      </c>
      <c r="I291" s="50">
        <v>0</v>
      </c>
      <c r="J291" s="50">
        <f t="shared" si="4"/>
        <v>-3360000</v>
      </c>
      <c r="K291" s="52">
        <f>(J291/درآمدها!$C$11)*100</f>
        <v>-1.1241898968432945E-4</v>
      </c>
    </row>
    <row r="292" spans="1:11" ht="23.1" customHeight="1">
      <c r="A292" s="50" t="s">
        <v>603</v>
      </c>
      <c r="B292" s="50">
        <v>0</v>
      </c>
      <c r="C292" s="50">
        <v>600000</v>
      </c>
      <c r="D292" s="50">
        <v>0</v>
      </c>
      <c r="E292" s="50">
        <v>600000</v>
      </c>
      <c r="F292" s="52">
        <f>(E292/درآمدها!$C$11)*100</f>
        <v>2.00748195864874E-5</v>
      </c>
      <c r="G292" s="50">
        <v>0</v>
      </c>
      <c r="H292" s="50">
        <v>1600000</v>
      </c>
      <c r="I292" s="50">
        <v>0</v>
      </c>
      <c r="J292" s="50">
        <f t="shared" si="4"/>
        <v>1600000</v>
      </c>
      <c r="K292" s="52">
        <f>(J292/درآمدها!$C$11)*100</f>
        <v>5.3532852230633071E-5</v>
      </c>
    </row>
    <row r="293" spans="1:11" ht="23.1" customHeight="1">
      <c r="A293" s="50" t="s">
        <v>626</v>
      </c>
      <c r="B293" s="50">
        <v>0</v>
      </c>
      <c r="C293" s="50">
        <v>29416000</v>
      </c>
      <c r="D293" s="50">
        <v>0</v>
      </c>
      <c r="E293" s="50">
        <v>29371398</v>
      </c>
      <c r="F293" s="52">
        <f>(E293/درآمدها!$C$11)*100</f>
        <v>9.8270919308819475E-4</v>
      </c>
      <c r="G293" s="50">
        <v>0</v>
      </c>
      <c r="H293" s="50">
        <v>13461000</v>
      </c>
      <c r="I293" s="50">
        <v>0</v>
      </c>
      <c r="J293" s="50">
        <f t="shared" si="4"/>
        <v>13461000</v>
      </c>
      <c r="K293" s="52">
        <f>(J293/درآمدها!$C$11)*100</f>
        <v>4.5037857742284487E-4</v>
      </c>
    </row>
    <row r="294" spans="1:11" ht="23.1" customHeight="1">
      <c r="A294" s="50" t="s">
        <v>620</v>
      </c>
      <c r="B294" s="50">
        <v>0</v>
      </c>
      <c r="C294" s="50">
        <v>545517000</v>
      </c>
      <c r="D294" s="50">
        <v>0</v>
      </c>
      <c r="E294" s="50">
        <v>543535000</v>
      </c>
      <c r="F294" s="52">
        <f>(E294/درآمدها!$C$11)*100</f>
        <v>1.8185611773235716E-2</v>
      </c>
      <c r="G294" s="50">
        <v>0</v>
      </c>
      <c r="H294" s="50">
        <v>601337000</v>
      </c>
      <c r="I294" s="50">
        <v>0</v>
      </c>
      <c r="J294" s="50">
        <f t="shared" si="4"/>
        <v>601337000</v>
      </c>
      <c r="K294" s="52">
        <f>(J294/درآمدها!$C$11)*100</f>
        <v>2.0119552976132625E-2</v>
      </c>
    </row>
    <row r="295" spans="1:11" ht="23.1" customHeight="1">
      <c r="A295" s="50" t="s">
        <v>763</v>
      </c>
      <c r="B295" s="50">
        <v>0</v>
      </c>
      <c r="C295" s="50">
        <v>3852694000</v>
      </c>
      <c r="D295" s="50">
        <v>0</v>
      </c>
      <c r="E295" s="50">
        <v>3848495453</v>
      </c>
      <c r="F295" s="52">
        <f>(E295/درآمدها!$C$11)*100</f>
        <v>0.12876308649732016</v>
      </c>
      <c r="G295" s="50">
        <v>0</v>
      </c>
      <c r="H295" s="50">
        <v>3854708000</v>
      </c>
      <c r="I295" s="50">
        <v>0</v>
      </c>
      <c r="J295" s="50">
        <f t="shared" si="4"/>
        <v>3854708000</v>
      </c>
      <c r="K295" s="52">
        <f>(J295/درآمدها!$C$11)*100</f>
        <v>0.12897094609764945</v>
      </c>
    </row>
    <row r="296" spans="1:11" ht="23.1" customHeight="1">
      <c r="A296" s="50" t="s">
        <v>709</v>
      </c>
      <c r="B296" s="50">
        <v>0</v>
      </c>
      <c r="C296" s="50">
        <v>3334534000</v>
      </c>
      <c r="D296" s="50">
        <v>0</v>
      </c>
      <c r="E296" s="50">
        <v>3334046584</v>
      </c>
      <c r="F296" s="52">
        <f>(E296/درآمدها!$C$11)*100</f>
        <v>0.11155063944457434</v>
      </c>
      <c r="G296" s="50">
        <v>0</v>
      </c>
      <c r="H296" s="50">
        <v>3437747000</v>
      </c>
      <c r="I296" s="50">
        <v>0</v>
      </c>
      <c r="J296" s="50">
        <f t="shared" si="4"/>
        <v>3437747000</v>
      </c>
      <c r="K296" s="52">
        <f>(J296/درآمدها!$C$11)*100</f>
        <v>0.11502025134831385</v>
      </c>
    </row>
    <row r="297" spans="1:11" ht="23.1" customHeight="1">
      <c r="A297" s="50" t="s">
        <v>716</v>
      </c>
      <c r="B297" s="50">
        <v>0</v>
      </c>
      <c r="C297" s="50">
        <v>2533385000</v>
      </c>
      <c r="D297" s="50">
        <v>0</v>
      </c>
      <c r="E297" s="50">
        <v>2533228440</v>
      </c>
      <c r="F297" s="52">
        <f>(E297/درآمدها!$C$11)*100</f>
        <v>8.4756839840598203E-2</v>
      </c>
      <c r="G297" s="50">
        <v>0</v>
      </c>
      <c r="H297" s="50">
        <v>3481821000</v>
      </c>
      <c r="I297" s="50">
        <v>0</v>
      </c>
      <c r="J297" s="50">
        <f t="shared" si="4"/>
        <v>3481821000</v>
      </c>
      <c r="K297" s="52">
        <f>(J297/درآمدها!$C$11)*100</f>
        <v>0.11649488067907192</v>
      </c>
    </row>
    <row r="298" spans="1:11" ht="23.1" customHeight="1">
      <c r="A298" s="50" t="s">
        <v>764</v>
      </c>
      <c r="B298" s="50">
        <v>0</v>
      </c>
      <c r="C298" s="50">
        <v>0</v>
      </c>
      <c r="D298" s="50">
        <v>24999357</v>
      </c>
      <c r="E298" s="50">
        <v>24999357</v>
      </c>
      <c r="F298" s="52">
        <f>(E298/درآمدها!$C$11)*100</f>
        <v>8.3642930258865159E-4</v>
      </c>
      <c r="G298" s="50">
        <v>0</v>
      </c>
      <c r="H298" s="50">
        <v>0</v>
      </c>
      <c r="I298" s="50">
        <v>24999357</v>
      </c>
      <c r="J298" s="50">
        <f t="shared" si="4"/>
        <v>24999357</v>
      </c>
      <c r="K298" s="52">
        <f>(J298/درآمدها!$C$11)*100</f>
        <v>8.3642930258865159E-4</v>
      </c>
    </row>
    <row r="299" spans="1:11" ht="23.1" customHeight="1">
      <c r="A299" s="50" t="s">
        <v>712</v>
      </c>
      <c r="B299" s="50">
        <v>0</v>
      </c>
      <c r="C299" s="50">
        <v>-493442000</v>
      </c>
      <c r="D299" s="50">
        <v>516765409</v>
      </c>
      <c r="E299" s="50">
        <v>-72896161</v>
      </c>
      <c r="F299" s="52">
        <f>(E299/درآمدها!$C$11)*100</f>
        <v>-2.4389621343708983E-3</v>
      </c>
      <c r="G299" s="50">
        <v>0</v>
      </c>
      <c r="H299" s="50">
        <v>0</v>
      </c>
      <c r="I299" s="50">
        <v>516765409</v>
      </c>
      <c r="J299" s="50">
        <f t="shared" si="4"/>
        <v>516765409</v>
      </c>
      <c r="K299" s="52">
        <f>(J299/درآمدها!$C$11)*100</f>
        <v>1.728995392368729E-2</v>
      </c>
    </row>
    <row r="300" spans="1:11" ht="23.1" customHeight="1">
      <c r="A300" s="50" t="s">
        <v>673</v>
      </c>
      <c r="B300" s="50">
        <v>0</v>
      </c>
      <c r="C300" s="50">
        <v>-3813263000</v>
      </c>
      <c r="D300" s="50">
        <v>4037412835</v>
      </c>
      <c r="E300" s="50">
        <v>199607913</v>
      </c>
      <c r="F300" s="52">
        <f>(E300/درآمدها!$C$11)*100</f>
        <v>6.6784880691837887E-3</v>
      </c>
      <c r="G300" s="50">
        <v>0</v>
      </c>
      <c r="H300" s="50">
        <v>0</v>
      </c>
      <c r="I300" s="50">
        <v>4037412835</v>
      </c>
      <c r="J300" s="50">
        <f t="shared" si="4"/>
        <v>4037412835</v>
      </c>
      <c r="K300" s="52">
        <f>(J300/درآمدها!$C$11)*100</f>
        <v>0.13508389043132271</v>
      </c>
    </row>
    <row r="301" spans="1:11" ht="23.1" customHeight="1">
      <c r="A301" s="50" t="s">
        <v>639</v>
      </c>
      <c r="B301" s="50">
        <v>0</v>
      </c>
      <c r="C301" s="50">
        <v>-7393514000</v>
      </c>
      <c r="D301" s="50">
        <v>7564895817</v>
      </c>
      <c r="E301" s="50">
        <v>164191005</v>
      </c>
      <c r="F301" s="52">
        <f>(E301/درآمدها!$C$11)*100</f>
        <v>5.4935080051650848E-3</v>
      </c>
      <c r="G301" s="50">
        <v>0</v>
      </c>
      <c r="H301" s="50">
        <v>0</v>
      </c>
      <c r="I301" s="50">
        <v>7564895817</v>
      </c>
      <c r="J301" s="50">
        <f t="shared" si="4"/>
        <v>7564895817</v>
      </c>
      <c r="K301" s="52">
        <f>(J301/درآمدها!$C$11)*100</f>
        <v>0.25310653119474702</v>
      </c>
    </row>
    <row r="302" spans="1:11" ht="23.1" customHeight="1">
      <c r="A302" s="50" t="s">
        <v>691</v>
      </c>
      <c r="B302" s="50">
        <v>0</v>
      </c>
      <c r="C302" s="50">
        <v>-1580610000</v>
      </c>
      <c r="D302" s="50">
        <v>1636412848</v>
      </c>
      <c r="E302" s="50">
        <v>55802848</v>
      </c>
      <c r="F302" s="52">
        <f>(E302/درآمدها!$C$11)*100</f>
        <v>1.8670535100202988E-3</v>
      </c>
      <c r="G302" s="50">
        <v>0</v>
      </c>
      <c r="H302" s="50">
        <v>0</v>
      </c>
      <c r="I302" s="50">
        <v>1636412848</v>
      </c>
      <c r="J302" s="50">
        <f t="shared" si="4"/>
        <v>1636412848</v>
      </c>
      <c r="K302" s="52">
        <f>(J302/درآمدها!$C$11)*100</f>
        <v>5.4751154487683383E-2</v>
      </c>
    </row>
    <row r="303" spans="1:11" ht="23.1" customHeight="1">
      <c r="A303" s="50" t="s">
        <v>695</v>
      </c>
      <c r="B303" s="50">
        <v>0</v>
      </c>
      <c r="C303" s="50">
        <v>-1878972000</v>
      </c>
      <c r="D303" s="50">
        <v>1904472520</v>
      </c>
      <c r="E303" s="50">
        <v>25500520</v>
      </c>
      <c r="F303" s="52">
        <f>(E303/درآمدها!$C$11)*100</f>
        <v>8.531972306026896E-4</v>
      </c>
      <c r="G303" s="50">
        <v>0</v>
      </c>
      <c r="H303" s="50">
        <v>0</v>
      </c>
      <c r="I303" s="50">
        <v>1904472520</v>
      </c>
      <c r="J303" s="50">
        <f t="shared" si="4"/>
        <v>1904472520</v>
      </c>
      <c r="K303" s="52">
        <f>(J303/درآمدها!$C$11)*100</f>
        <v>6.3719903744038367E-2</v>
      </c>
    </row>
    <row r="304" spans="1:11" ht="23.1" customHeight="1">
      <c r="A304" s="50" t="s">
        <v>776</v>
      </c>
      <c r="B304" s="50">
        <v>0</v>
      </c>
      <c r="C304" s="50">
        <v>576230000</v>
      </c>
      <c r="D304" s="50">
        <v>0</v>
      </c>
      <c r="E304" s="50">
        <v>575972446</v>
      </c>
      <c r="F304" s="52">
        <f>(E304/درآمدها!$C$11)*100</f>
        <v>1.9270904900396429E-2</v>
      </c>
      <c r="G304" s="50">
        <v>0</v>
      </c>
      <c r="H304" s="50">
        <v>576230000</v>
      </c>
      <c r="I304" s="50">
        <v>0</v>
      </c>
      <c r="J304" s="50">
        <f t="shared" si="4"/>
        <v>576230000</v>
      </c>
      <c r="K304" s="52">
        <f>(J304/درآمدها!$C$11)*100</f>
        <v>1.9279522150536056E-2</v>
      </c>
    </row>
    <row r="305" spans="1:11" ht="23.1" customHeight="1">
      <c r="A305" s="50" t="s">
        <v>778</v>
      </c>
      <c r="B305" s="50">
        <v>0</v>
      </c>
      <c r="C305" s="50">
        <v>250187000</v>
      </c>
      <c r="D305" s="50">
        <v>0</v>
      </c>
      <c r="E305" s="50">
        <v>250045501</v>
      </c>
      <c r="F305" s="52">
        <f>(E305/درآمدها!$C$11)*100</f>
        <v>8.3660305349797584E-3</v>
      </c>
      <c r="G305" s="50">
        <v>0</v>
      </c>
      <c r="H305" s="50">
        <v>250187000</v>
      </c>
      <c r="I305" s="50">
        <v>0</v>
      </c>
      <c r="J305" s="50">
        <f t="shared" si="4"/>
        <v>250187000</v>
      </c>
      <c r="K305" s="52">
        <f>(J305/درآمدها!$C$11)*100</f>
        <v>8.3707648131408716E-3</v>
      </c>
    </row>
    <row r="306" spans="1:11" ht="23.1" customHeight="1">
      <c r="A306" s="50" t="s">
        <v>728</v>
      </c>
      <c r="B306" s="50">
        <v>0</v>
      </c>
      <c r="C306" s="50">
        <v>-34354411000</v>
      </c>
      <c r="D306" s="50">
        <v>0</v>
      </c>
      <c r="E306" s="50">
        <v>-34357165480</v>
      </c>
      <c r="F306" s="52">
        <f>(E306/درآمدها!$C$11)*100</f>
        <v>-1.1495231641901547</v>
      </c>
      <c r="G306" s="50">
        <v>0</v>
      </c>
      <c r="H306" s="50">
        <v>-35815085000</v>
      </c>
      <c r="I306" s="50">
        <v>0</v>
      </c>
      <c r="J306" s="50">
        <f t="shared" si="4"/>
        <v>-35815085000</v>
      </c>
      <c r="K306" s="52">
        <f>(J306/درآمدها!$C$11)*100</f>
        <v>-1.1983022830828518</v>
      </c>
    </row>
    <row r="307" spans="1:11" ht="23.1" customHeight="1">
      <c r="A307" s="50" t="s">
        <v>677</v>
      </c>
      <c r="B307" s="50">
        <v>0</v>
      </c>
      <c r="C307" s="50">
        <v>-11825284000</v>
      </c>
      <c r="D307" s="50">
        <v>0</v>
      </c>
      <c r="E307" s="50">
        <v>-11825444928</v>
      </c>
      <c r="F307" s="52">
        <f>(E307/درآمدها!$C$11)*100</f>
        <v>-0.39565612243257081</v>
      </c>
      <c r="G307" s="50">
        <v>0</v>
      </c>
      <c r="H307" s="50">
        <v>-6775689000</v>
      </c>
      <c r="I307" s="50">
        <v>0</v>
      </c>
      <c r="J307" s="50">
        <f t="shared" si="4"/>
        <v>-6775689000</v>
      </c>
      <c r="K307" s="52">
        <f>(J307/درآمدها!$C$11)*100</f>
        <v>-0.22670122374857873</v>
      </c>
    </row>
    <row r="308" spans="1:11" ht="23.1" customHeight="1">
      <c r="A308" s="50" t="s">
        <v>729</v>
      </c>
      <c r="B308" s="50">
        <v>0</v>
      </c>
      <c r="C308" s="50">
        <v>-1185659000</v>
      </c>
      <c r="D308" s="50">
        <v>0</v>
      </c>
      <c r="E308" s="50">
        <v>-1186822545</v>
      </c>
      <c r="F308" s="52">
        <f>(E308/درآمدها!$C$11)*100</f>
        <v>-3.9708747453418042E-2</v>
      </c>
      <c r="G308" s="50">
        <v>0</v>
      </c>
      <c r="H308" s="50">
        <v>-1514153000</v>
      </c>
      <c r="I308" s="50">
        <v>0</v>
      </c>
      <c r="J308" s="50">
        <f t="shared" si="4"/>
        <v>-1514153000</v>
      </c>
      <c r="K308" s="52">
        <f>(J308/درآمدها!$C$11)*100</f>
        <v>-5.0660580502231101E-2</v>
      </c>
    </row>
    <row r="309" spans="1:11" ht="23.1" customHeight="1">
      <c r="A309" s="50" t="s">
        <v>735</v>
      </c>
      <c r="B309" s="50">
        <v>0</v>
      </c>
      <c r="C309" s="50">
        <v>-90000000</v>
      </c>
      <c r="D309" s="50">
        <v>0</v>
      </c>
      <c r="E309" s="50">
        <v>-90000000</v>
      </c>
      <c r="F309" s="52">
        <f>(E309/درآمدها!$C$11)*100</f>
        <v>-3.0112229379731102E-3</v>
      </c>
      <c r="G309" s="50">
        <v>0</v>
      </c>
      <c r="H309" s="50">
        <v>-120000000</v>
      </c>
      <c r="I309" s="50">
        <v>0</v>
      </c>
      <c r="J309" s="50">
        <f t="shared" si="4"/>
        <v>-120000000</v>
      </c>
      <c r="K309" s="52">
        <f>(J309/درآمدها!$C$11)*100</f>
        <v>-4.01496391729748E-3</v>
      </c>
    </row>
    <row r="310" spans="1:11" ht="23.1" customHeight="1">
      <c r="A310" s="50" t="s">
        <v>792</v>
      </c>
      <c r="B310" s="50">
        <v>0</v>
      </c>
      <c r="C310" s="50">
        <v>6000000</v>
      </c>
      <c r="D310" s="50">
        <v>0</v>
      </c>
      <c r="E310" s="50">
        <v>5959835</v>
      </c>
      <c r="F310" s="52">
        <f>(E310/درآمدها!$C$11)*100</f>
        <v>1.9940435398372192E-4</v>
      </c>
      <c r="G310" s="50">
        <v>0</v>
      </c>
      <c r="H310" s="50">
        <v>6000000</v>
      </c>
      <c r="I310" s="50">
        <v>0</v>
      </c>
      <c r="J310" s="50">
        <f t="shared" si="4"/>
        <v>6000000</v>
      </c>
      <c r="K310" s="52">
        <f>(J310/درآمدها!$C$11)*100</f>
        <v>2.0074819586487401E-4</v>
      </c>
    </row>
    <row r="311" spans="1:11" ht="23.1" customHeight="1">
      <c r="A311" s="50" t="s">
        <v>699</v>
      </c>
      <c r="B311" s="50">
        <v>0</v>
      </c>
      <c r="C311" s="50">
        <v>1600000</v>
      </c>
      <c r="D311" s="50">
        <v>0</v>
      </c>
      <c r="E311" s="50">
        <v>1600000</v>
      </c>
      <c r="F311" s="52">
        <f>(E311/درآمدها!$C$11)*100</f>
        <v>5.3532852230633071E-5</v>
      </c>
      <c r="G311" s="50">
        <v>0</v>
      </c>
      <c r="H311" s="50">
        <v>2110000</v>
      </c>
      <c r="I311" s="50">
        <v>0</v>
      </c>
      <c r="J311" s="50">
        <f t="shared" si="4"/>
        <v>2110000</v>
      </c>
      <c r="K311" s="52">
        <f>(J311/درآمدها!$C$11)*100</f>
        <v>7.0596448879147366E-5</v>
      </c>
    </row>
    <row r="312" spans="1:11" ht="23.1" customHeight="1">
      <c r="A312" s="50" t="s">
        <v>752</v>
      </c>
      <c r="B312" s="50">
        <v>0</v>
      </c>
      <c r="C312" s="50">
        <v>455674000</v>
      </c>
      <c r="D312" s="50">
        <v>0</v>
      </c>
      <c r="E312" s="50">
        <v>455674000</v>
      </c>
      <c r="F312" s="52">
        <f>(E312/درآمدها!$C$11)*100</f>
        <v>1.5245955567088434E-2</v>
      </c>
      <c r="G312" s="50">
        <v>0</v>
      </c>
      <c r="H312" s="50">
        <v>413586000</v>
      </c>
      <c r="I312" s="50">
        <v>0</v>
      </c>
      <c r="J312" s="50">
        <f t="shared" si="4"/>
        <v>413586000</v>
      </c>
      <c r="K312" s="52">
        <f>(J312/درآمدها!$C$11)*100</f>
        <v>1.3837773889161631E-2</v>
      </c>
    </row>
    <row r="313" spans="1:11" ht="23.1" customHeight="1">
      <c r="A313" s="50" t="s">
        <v>750</v>
      </c>
      <c r="B313" s="50">
        <v>0</v>
      </c>
      <c r="C313" s="50">
        <v>-31000000</v>
      </c>
      <c r="D313" s="50">
        <v>68998716</v>
      </c>
      <c r="E313" s="50">
        <v>37998716</v>
      </c>
      <c r="F313" s="52">
        <f>(E313/درآمدها!$C$11)*100</f>
        <v>1.2713622803636204E-3</v>
      </c>
      <c r="G313" s="50">
        <v>0</v>
      </c>
      <c r="H313" s="50">
        <v>0</v>
      </c>
      <c r="I313" s="50">
        <v>68998716</v>
      </c>
      <c r="J313" s="50">
        <f t="shared" si="4"/>
        <v>68998716</v>
      </c>
      <c r="K313" s="52">
        <f>(J313/درآمدها!$C$11)*100</f>
        <v>2.3085612923321361E-3</v>
      </c>
    </row>
    <row r="314" spans="1:11" ht="23.1" customHeight="1">
      <c r="A314" s="50" t="s">
        <v>760</v>
      </c>
      <c r="B314" s="50">
        <v>0</v>
      </c>
      <c r="C314" s="50">
        <v>920000</v>
      </c>
      <c r="D314" s="50">
        <v>0</v>
      </c>
      <c r="E314" s="50">
        <v>920000</v>
      </c>
      <c r="F314" s="52">
        <f>(E314/درآمدها!$C$11)*100</f>
        <v>3.0781390032614017E-5</v>
      </c>
      <c r="G314" s="50">
        <v>0</v>
      </c>
      <c r="H314" s="50">
        <v>800000</v>
      </c>
      <c r="I314" s="50">
        <v>0</v>
      </c>
      <c r="J314" s="50">
        <f t="shared" si="4"/>
        <v>800000</v>
      </c>
      <c r="K314" s="52">
        <f>(J314/درآمدها!$C$11)*100</f>
        <v>2.6766426115316535E-5</v>
      </c>
    </row>
    <row r="315" spans="1:11" ht="23.1" customHeight="1">
      <c r="A315" s="50" t="s">
        <v>718</v>
      </c>
      <c r="B315" s="50">
        <v>0</v>
      </c>
      <c r="C315" s="50">
        <v>1121592000</v>
      </c>
      <c r="D315" s="50">
        <v>0</v>
      </c>
      <c r="E315" s="50">
        <v>1118364965</v>
      </c>
      <c r="F315" s="52">
        <f>(E315/درآمدها!$C$11)*100</f>
        <v>3.7418291507038834E-2</v>
      </c>
      <c r="G315" s="50">
        <v>0</v>
      </c>
      <c r="H315" s="50">
        <v>1686237000</v>
      </c>
      <c r="I315" s="50">
        <v>0</v>
      </c>
      <c r="J315" s="50">
        <f t="shared" si="4"/>
        <v>1686237000</v>
      </c>
      <c r="K315" s="52">
        <f>(J315/درآمدها!$C$11)*100</f>
        <v>5.6418172591766264E-2</v>
      </c>
    </row>
    <row r="316" spans="1:11" ht="23.1" customHeight="1">
      <c r="A316" s="50" t="s">
        <v>759</v>
      </c>
      <c r="B316" s="50">
        <v>0</v>
      </c>
      <c r="C316" s="50">
        <v>2875746000</v>
      </c>
      <c r="D316" s="50">
        <v>0</v>
      </c>
      <c r="E316" s="50">
        <v>2874135210</v>
      </c>
      <c r="F316" s="52">
        <f>(E316/درآمدها!$C$11)*100</f>
        <v>9.6162909679868472E-2</v>
      </c>
      <c r="G316" s="50">
        <v>0</v>
      </c>
      <c r="H316" s="50">
        <v>2876856000</v>
      </c>
      <c r="I316" s="50">
        <v>0</v>
      </c>
      <c r="J316" s="50">
        <f t="shared" si="4"/>
        <v>2876856000</v>
      </c>
      <c r="K316" s="52">
        <f>(J316/درآمدها!$C$11)*100</f>
        <v>9.6253941960506337E-2</v>
      </c>
    </row>
    <row r="317" spans="1:11" ht="23.1" customHeight="1">
      <c r="A317" s="50" t="s">
        <v>761</v>
      </c>
      <c r="B317" s="50">
        <v>0</v>
      </c>
      <c r="C317" s="50">
        <v>1076925000</v>
      </c>
      <c r="D317" s="50">
        <v>0</v>
      </c>
      <c r="E317" s="50">
        <v>1076490070</v>
      </c>
      <c r="F317" s="52">
        <f>(E317/درآمدها!$C$11)*100</f>
        <v>3.6017239903158652E-2</v>
      </c>
      <c r="G317" s="50">
        <v>0</v>
      </c>
      <c r="H317" s="50">
        <v>1095325000</v>
      </c>
      <c r="I317" s="50">
        <v>0</v>
      </c>
      <c r="J317" s="50">
        <f t="shared" si="4"/>
        <v>1095325000</v>
      </c>
      <c r="K317" s="52">
        <f>(J317/درآمدها!$C$11)*100</f>
        <v>3.6647419605948854E-2</v>
      </c>
    </row>
    <row r="318" spans="1:11" ht="23.1" customHeight="1">
      <c r="A318" s="50" t="s">
        <v>758</v>
      </c>
      <c r="B318" s="50">
        <v>0</v>
      </c>
      <c r="C318" s="50">
        <v>136384000</v>
      </c>
      <c r="D318" s="50">
        <v>0</v>
      </c>
      <c r="E318" s="50">
        <v>136384000</v>
      </c>
      <c r="F318" s="52">
        <f>(E318/درآمدها!$C$11)*100</f>
        <v>4.5631403241391628E-3</v>
      </c>
      <c r="G318" s="50">
        <v>0</v>
      </c>
      <c r="H318" s="50">
        <v>124991000</v>
      </c>
      <c r="I318" s="50">
        <v>0</v>
      </c>
      <c r="J318" s="50">
        <f t="shared" si="4"/>
        <v>124991000</v>
      </c>
      <c r="K318" s="52">
        <f>(J318/درآمدها!$C$11)*100</f>
        <v>4.1819529582244113E-3</v>
      </c>
    </row>
    <row r="319" spans="1:11" ht="23.1" customHeight="1">
      <c r="A319" s="50" t="s">
        <v>717</v>
      </c>
      <c r="B319" s="50">
        <v>0</v>
      </c>
      <c r="C319" s="50">
        <v>12985000</v>
      </c>
      <c r="D319" s="50">
        <v>0</v>
      </c>
      <c r="E319" s="50">
        <v>12985000</v>
      </c>
      <c r="F319" s="52">
        <f>(E319/درآمدها!$C$11)*100</f>
        <v>4.344525538842315E-4</v>
      </c>
      <c r="G319" s="50">
        <v>0</v>
      </c>
      <c r="H319" s="50">
        <v>18020000</v>
      </c>
      <c r="I319" s="50">
        <v>0</v>
      </c>
      <c r="J319" s="50">
        <f t="shared" si="4"/>
        <v>18020000</v>
      </c>
      <c r="K319" s="52">
        <f>(J319/درآمدها!$C$11)*100</f>
        <v>6.0291374824750503E-4</v>
      </c>
    </row>
    <row r="320" spans="1:11" ht="23.1" customHeight="1">
      <c r="A320" s="50" t="s">
        <v>772</v>
      </c>
      <c r="B320" s="50">
        <v>0</v>
      </c>
      <c r="C320" s="50">
        <v>2978684867</v>
      </c>
      <c r="D320" s="50">
        <v>0</v>
      </c>
      <c r="E320" s="50">
        <v>2974303078</v>
      </c>
      <c r="F320" s="52">
        <f>(E320/درآمدها!$C$11)*100</f>
        <v>9.9514329477306943E-2</v>
      </c>
      <c r="G320" s="50">
        <v>0</v>
      </c>
      <c r="H320" s="50">
        <v>2978684867</v>
      </c>
      <c r="I320" s="50">
        <v>0</v>
      </c>
      <c r="J320" s="50">
        <f t="shared" si="4"/>
        <v>2978684867</v>
      </c>
      <c r="K320" s="52">
        <f>(J320/درآمدها!$C$11)*100</f>
        <v>9.9660935516708696E-2</v>
      </c>
    </row>
    <row r="321" spans="1:11" ht="23.1" customHeight="1">
      <c r="A321" s="50" t="s">
        <v>773</v>
      </c>
      <c r="B321" s="50">
        <v>0</v>
      </c>
      <c r="C321" s="50">
        <v>-28000000</v>
      </c>
      <c r="D321" s="50">
        <v>0</v>
      </c>
      <c r="E321" s="50">
        <v>-28139046</v>
      </c>
      <c r="F321" s="52">
        <f>(E321/درآمدها!$C$11)*100</f>
        <v>-9.4147711964311662E-4</v>
      </c>
      <c r="G321" s="50">
        <v>0</v>
      </c>
      <c r="H321" s="50">
        <v>-28000000</v>
      </c>
      <c r="I321" s="50">
        <v>0</v>
      </c>
      <c r="J321" s="50">
        <f t="shared" si="4"/>
        <v>-28000000</v>
      </c>
      <c r="K321" s="52">
        <f>(J321/درآمدها!$C$11)*100</f>
        <v>-9.3682491403607876E-4</v>
      </c>
    </row>
    <row r="322" spans="1:11" ht="23.1" customHeight="1">
      <c r="A322" s="50" t="s">
        <v>780</v>
      </c>
      <c r="B322" s="50">
        <v>0</v>
      </c>
      <c r="C322" s="50">
        <v>150000000</v>
      </c>
      <c r="D322" s="50">
        <v>0</v>
      </c>
      <c r="E322" s="50">
        <v>149884125</v>
      </c>
      <c r="F322" s="52">
        <f>(E322/درآمدها!$C$11)*100</f>
        <v>5.0148279470892104E-3</v>
      </c>
      <c r="G322" s="50">
        <v>0</v>
      </c>
      <c r="H322" s="50">
        <v>150000000</v>
      </c>
      <c r="I322" s="50">
        <v>0</v>
      </c>
      <c r="J322" s="50">
        <f t="shared" si="4"/>
        <v>150000000</v>
      </c>
      <c r="K322" s="52">
        <f>(J322/درآمدها!$C$11)*100</f>
        <v>5.0187048966218503E-3</v>
      </c>
    </row>
    <row r="323" spans="1:11" ht="23.1" customHeight="1">
      <c r="A323" s="50" t="s">
        <v>777</v>
      </c>
      <c r="B323" s="50">
        <v>0</v>
      </c>
      <c r="C323" s="50">
        <v>157883503</v>
      </c>
      <c r="D323" s="50">
        <v>140041445</v>
      </c>
      <c r="E323" s="50">
        <v>297376799</v>
      </c>
      <c r="F323" s="52">
        <f>(E323/درآمدها!$C$11)*100</f>
        <v>9.9496426485535458E-3</v>
      </c>
      <c r="G323" s="50">
        <v>0</v>
      </c>
      <c r="H323" s="50">
        <v>157883503</v>
      </c>
      <c r="I323" s="50">
        <v>140041445</v>
      </c>
      <c r="J323" s="50">
        <f t="shared" si="4"/>
        <v>297924948</v>
      </c>
      <c r="K323" s="52">
        <f>(J323/درآمدها!$C$11)*100</f>
        <v>9.9679826356894007E-3</v>
      </c>
    </row>
    <row r="324" spans="1:11" ht="23.1" customHeight="1">
      <c r="A324" s="50" t="s">
        <v>667</v>
      </c>
      <c r="B324" s="50">
        <v>0</v>
      </c>
      <c r="C324" s="50">
        <v>0</v>
      </c>
      <c r="D324" s="50">
        <v>0</v>
      </c>
      <c r="E324" s="50">
        <v>0</v>
      </c>
      <c r="F324" s="52">
        <f>(E324/درآمدها!$C$11)*100</f>
        <v>0</v>
      </c>
      <c r="G324" s="50">
        <v>0</v>
      </c>
      <c r="H324" s="50">
        <v>0</v>
      </c>
      <c r="I324" s="50">
        <v>360568860</v>
      </c>
      <c r="J324" s="50">
        <f t="shared" si="4"/>
        <v>360568860</v>
      </c>
      <c r="K324" s="52">
        <f>(J324/درآمدها!$C$11)*100</f>
        <v>1.206392468834239E-2</v>
      </c>
    </row>
    <row r="325" spans="1:11" ht="23.1" customHeight="1">
      <c r="A325" s="50" t="s">
        <v>679</v>
      </c>
      <c r="B325" s="50">
        <v>0</v>
      </c>
      <c r="C325" s="50">
        <v>-2386030000</v>
      </c>
      <c r="D325" s="50">
        <v>2183703523</v>
      </c>
      <c r="E325" s="50">
        <v>-219916577</v>
      </c>
      <c r="F325" s="52">
        <f>(E325/درآمدها!$C$11)*100</f>
        <v>-7.357976012254774E-3</v>
      </c>
      <c r="G325" s="50">
        <v>0</v>
      </c>
      <c r="H325" s="50">
        <v>0</v>
      </c>
      <c r="I325" s="50">
        <v>2183703523</v>
      </c>
      <c r="J325" s="50">
        <f t="shared" si="4"/>
        <v>2183703523</v>
      </c>
      <c r="K325" s="52">
        <f>(J325/درآمدها!$C$11)*100</f>
        <v>7.30624237576699E-2</v>
      </c>
    </row>
    <row r="326" spans="1:11" ht="23.1" customHeight="1">
      <c r="A326" s="50" t="s">
        <v>678</v>
      </c>
      <c r="B326" s="50">
        <v>0</v>
      </c>
      <c r="C326" s="50">
        <v>-2093586000</v>
      </c>
      <c r="D326" s="50">
        <v>2903972615</v>
      </c>
      <c r="E326" s="50">
        <v>810386615</v>
      </c>
      <c r="F326" s="52">
        <f>(E326/درآمدها!$C$11)*100</f>
        <v>2.7113941819048706E-2</v>
      </c>
      <c r="G326" s="50">
        <v>0</v>
      </c>
      <c r="H326" s="50">
        <v>0</v>
      </c>
      <c r="I326" s="50">
        <v>2903972615</v>
      </c>
      <c r="J326" s="50">
        <f t="shared" si="4"/>
        <v>2903972615</v>
      </c>
      <c r="K326" s="52">
        <f>(J326/درآمدها!$C$11)*100</f>
        <v>9.7161210550375063E-2</v>
      </c>
    </row>
    <row r="327" spans="1:11" ht="23.1" customHeight="1">
      <c r="A327" s="50" t="s">
        <v>689</v>
      </c>
      <c r="B327" s="50">
        <v>0</v>
      </c>
      <c r="C327" s="50">
        <v>-2910612247</v>
      </c>
      <c r="D327" s="50">
        <v>3057944814</v>
      </c>
      <c r="E327" s="50">
        <v>147332567</v>
      </c>
      <c r="F327" s="52">
        <f>(E327/درآمدها!$C$11)*100</f>
        <v>4.9294578362317791E-3</v>
      </c>
      <c r="G327" s="50">
        <v>0</v>
      </c>
      <c r="H327" s="50">
        <v>0</v>
      </c>
      <c r="I327" s="50">
        <v>7411338177</v>
      </c>
      <c r="J327" s="50">
        <f t="shared" si="4"/>
        <v>7411338177</v>
      </c>
      <c r="K327" s="52">
        <f>(J327/درآمدها!$C$11)*100</f>
        <v>0.24796879466286903</v>
      </c>
    </row>
    <row r="328" spans="1:11" ht="23.1" customHeight="1">
      <c r="A328" s="50" t="s">
        <v>714</v>
      </c>
      <c r="B328" s="50">
        <v>0</v>
      </c>
      <c r="C328" s="50">
        <v>0</v>
      </c>
      <c r="D328" s="50">
        <v>0</v>
      </c>
      <c r="E328" s="50">
        <v>0</v>
      </c>
      <c r="F328" s="52">
        <f>(E328/درآمدها!$C$11)*100</f>
        <v>0</v>
      </c>
      <c r="G328" s="50">
        <v>0</v>
      </c>
      <c r="H328" s="50">
        <v>0</v>
      </c>
      <c r="I328" s="50">
        <v>670644167</v>
      </c>
      <c r="J328" s="50">
        <f t="shared" si="4"/>
        <v>670644167</v>
      </c>
      <c r="K328" s="52">
        <f>(J328/درآمدها!$C$11)*100</f>
        <v>2.243843443209188E-2</v>
      </c>
    </row>
    <row r="329" spans="1:11" ht="23.1" customHeight="1">
      <c r="A329" s="50" t="s">
        <v>671</v>
      </c>
      <c r="B329" s="50">
        <v>0</v>
      </c>
      <c r="C329" s="50">
        <v>0</v>
      </c>
      <c r="D329" s="50">
        <v>0</v>
      </c>
      <c r="E329" s="50">
        <v>0</v>
      </c>
      <c r="F329" s="52">
        <f>(E329/درآمدها!$C$11)*100</f>
        <v>0</v>
      </c>
      <c r="G329" s="50">
        <v>0</v>
      </c>
      <c r="H329" s="50">
        <v>0</v>
      </c>
      <c r="I329" s="50">
        <v>13969261266</v>
      </c>
      <c r="J329" s="50">
        <f t="shared" si="4"/>
        <v>13969261266</v>
      </c>
      <c r="K329" s="52">
        <f>(J329/درآمدها!$C$11)*100</f>
        <v>0.46738399945242765</v>
      </c>
    </row>
    <row r="330" spans="1:11" ht="23.1" customHeight="1">
      <c r="A330" s="50" t="s">
        <v>672</v>
      </c>
      <c r="B330" s="50">
        <v>0</v>
      </c>
      <c r="C330" s="50">
        <v>0</v>
      </c>
      <c r="D330" s="50">
        <v>0</v>
      </c>
      <c r="E330" s="50">
        <v>0</v>
      </c>
      <c r="F330" s="52">
        <f>(E330/درآمدها!$C$11)*100</f>
        <v>0</v>
      </c>
      <c r="G330" s="50">
        <v>0</v>
      </c>
      <c r="H330" s="50">
        <v>0</v>
      </c>
      <c r="I330" s="50">
        <v>7621942921</v>
      </c>
      <c r="J330" s="50">
        <f t="shared" si="4"/>
        <v>7621942921</v>
      </c>
      <c r="K330" s="52">
        <f>(J330/درآمدها!$C$11)*100</f>
        <v>0.25501521506263297</v>
      </c>
    </row>
    <row r="331" spans="1:11" ht="23.1" customHeight="1">
      <c r="A331" s="50" t="s">
        <v>751</v>
      </c>
      <c r="B331" s="50">
        <v>0</v>
      </c>
      <c r="C331" s="50">
        <v>38875000</v>
      </c>
      <c r="D331" s="50">
        <v>0</v>
      </c>
      <c r="E331" s="50">
        <v>38875000</v>
      </c>
      <c r="F331" s="52">
        <f>(E331/درآمدها!$C$11)*100</f>
        <v>1.3006810190411629E-3</v>
      </c>
      <c r="G331" s="50">
        <v>0</v>
      </c>
      <c r="H331" s="50">
        <v>23325000</v>
      </c>
      <c r="I331" s="50">
        <v>0</v>
      </c>
      <c r="J331" s="50">
        <f t="shared" si="4"/>
        <v>23325000</v>
      </c>
      <c r="K331" s="52">
        <f>(J331/درآمدها!$C$11)*100</f>
        <v>7.8040861142469778E-4</v>
      </c>
    </row>
    <row r="332" spans="1:11" ht="23.1" customHeight="1">
      <c r="A332" s="50" t="s">
        <v>686</v>
      </c>
      <c r="B332" s="50">
        <v>0</v>
      </c>
      <c r="C332" s="50">
        <v>1069177000</v>
      </c>
      <c r="D332" s="50">
        <v>0</v>
      </c>
      <c r="E332" s="50">
        <v>1069006609</v>
      </c>
      <c r="F332" s="52">
        <f>(E332/درآمدها!$C$11)*100</f>
        <v>3.5766858020729465E-2</v>
      </c>
      <c r="G332" s="50">
        <v>0</v>
      </c>
      <c r="H332" s="50">
        <v>3463249000</v>
      </c>
      <c r="I332" s="50">
        <v>0</v>
      </c>
      <c r="J332" s="50">
        <f t="shared" ref="J332:J392" si="5">G332+H332+I332</f>
        <v>3463249000</v>
      </c>
      <c r="K332" s="52">
        <f>(J332/درآمدها!$C$11)*100</f>
        <v>0.11587349809680483</v>
      </c>
    </row>
    <row r="333" spans="1:11" ht="23.1" customHeight="1">
      <c r="A333" s="50" t="s">
        <v>694</v>
      </c>
      <c r="B333" s="50">
        <v>0</v>
      </c>
      <c r="C333" s="50">
        <v>-2071085387</v>
      </c>
      <c r="D333" s="50">
        <v>5145049704</v>
      </c>
      <c r="E333" s="50">
        <v>3073964317</v>
      </c>
      <c r="F333" s="52">
        <f>(E333/درآمدها!$C$11)*100</f>
        <v>0.10284879846512494</v>
      </c>
      <c r="G333" s="50">
        <v>0</v>
      </c>
      <c r="H333" s="50">
        <v>3487351613</v>
      </c>
      <c r="I333" s="50">
        <v>5145049704</v>
      </c>
      <c r="J333" s="50">
        <f t="shared" si="5"/>
        <v>8632401317</v>
      </c>
      <c r="K333" s="52">
        <f>(J333/درآمدها!$C$11)*100</f>
        <v>0.28882316506155203</v>
      </c>
    </row>
    <row r="334" spans="1:11" ht="23.1" customHeight="1">
      <c r="A334" s="50" t="s">
        <v>713</v>
      </c>
      <c r="B334" s="50">
        <v>0</v>
      </c>
      <c r="C334" s="50">
        <v>-872256000</v>
      </c>
      <c r="D334" s="50">
        <v>932173876</v>
      </c>
      <c r="E334" s="50">
        <v>59917876</v>
      </c>
      <c r="F334" s="52">
        <f>(E334/درآمدها!$C$11)*100</f>
        <v>2.0047342511758724E-3</v>
      </c>
      <c r="G334" s="50">
        <v>0</v>
      </c>
      <c r="H334" s="50">
        <v>0</v>
      </c>
      <c r="I334" s="50">
        <v>932173876</v>
      </c>
      <c r="J334" s="50">
        <f t="shared" si="5"/>
        <v>932173876</v>
      </c>
      <c r="K334" s="52">
        <f>(J334/درآمدها!$C$11)*100</f>
        <v>3.1188703973227795E-2</v>
      </c>
    </row>
    <row r="335" spans="1:11" ht="23.1" customHeight="1">
      <c r="A335" s="50" t="s">
        <v>704</v>
      </c>
      <c r="B335" s="50">
        <v>0</v>
      </c>
      <c r="C335" s="50">
        <v>-1497744900</v>
      </c>
      <c r="D335" s="50">
        <v>0</v>
      </c>
      <c r="E335" s="50">
        <v>-1497744900</v>
      </c>
      <c r="F335" s="52">
        <f>(E335/درآمدها!$C$11)*100</f>
        <v>-5.0111597756802684E-2</v>
      </c>
      <c r="G335" s="50">
        <v>0</v>
      </c>
      <c r="H335" s="50">
        <v>-871329900</v>
      </c>
      <c r="I335" s="50">
        <v>0</v>
      </c>
      <c r="J335" s="50">
        <f t="shared" si="5"/>
        <v>-871329900</v>
      </c>
      <c r="K335" s="52">
        <f>(J335/درآمدها!$C$11)*100</f>
        <v>-2.915298423802018E-2</v>
      </c>
    </row>
    <row r="336" spans="1:11" ht="23.1" customHeight="1">
      <c r="A336" s="50" t="s">
        <v>749</v>
      </c>
      <c r="B336" s="50">
        <v>0</v>
      </c>
      <c r="C336" s="50">
        <v>-2428850</v>
      </c>
      <c r="D336" s="50">
        <v>0</v>
      </c>
      <c r="E336" s="50">
        <v>-2428850</v>
      </c>
      <c r="F336" s="52">
        <f>(E336/درآمدها!$C$11)*100</f>
        <v>-8.1264542587733207E-5</v>
      </c>
      <c r="G336" s="50">
        <v>0</v>
      </c>
      <c r="H336" s="50">
        <v>-4688850</v>
      </c>
      <c r="I336" s="50">
        <v>0</v>
      </c>
      <c r="J336" s="50">
        <f t="shared" si="5"/>
        <v>-4688850</v>
      </c>
      <c r="K336" s="52">
        <f>(J336/درآمدها!$C$11)*100</f>
        <v>-1.5687969636350241E-4</v>
      </c>
    </row>
    <row r="337" spans="1:11" ht="23.1" customHeight="1">
      <c r="A337" s="50" t="s">
        <v>742</v>
      </c>
      <c r="B337" s="50">
        <v>0</v>
      </c>
      <c r="C337" s="50">
        <v>-4237804180</v>
      </c>
      <c r="D337" s="50">
        <v>0</v>
      </c>
      <c r="E337" s="50">
        <v>-4237804180</v>
      </c>
      <c r="F337" s="52">
        <f>(E337/درآمدها!$C$11)*100</f>
        <v>-0.14178859059393698</v>
      </c>
      <c r="G337" s="50">
        <v>0</v>
      </c>
      <c r="H337" s="50">
        <v>-6218872180</v>
      </c>
      <c r="I337" s="50">
        <v>0</v>
      </c>
      <c r="J337" s="50">
        <f t="shared" si="5"/>
        <v>-6218872180</v>
      </c>
      <c r="K337" s="52">
        <f>(J337/درآمدها!$C$11)*100</f>
        <v>-0.20807122840820935</v>
      </c>
    </row>
    <row r="338" spans="1:11" ht="23.1" customHeight="1">
      <c r="A338" s="50" t="s">
        <v>748</v>
      </c>
      <c r="B338" s="50">
        <v>0</v>
      </c>
      <c r="C338" s="50">
        <v>-7232361738</v>
      </c>
      <c r="D338" s="50">
        <v>-605436422</v>
      </c>
      <c r="E338" s="50">
        <v>-7837798160</v>
      </c>
      <c r="F338" s="52">
        <f>(E338/درآمدها!$C$11)*100</f>
        <v>-0.26223730669550488</v>
      </c>
      <c r="G338" s="50">
        <v>0</v>
      </c>
      <c r="H338" s="50">
        <v>-10197258738</v>
      </c>
      <c r="I338" s="50">
        <v>-605436422</v>
      </c>
      <c r="J338" s="50">
        <f t="shared" si="5"/>
        <v>-10802695160</v>
      </c>
      <c r="K338" s="52">
        <f>(J338/درآمدها!$C$11)*100</f>
        <v>-0.36143692730803439</v>
      </c>
    </row>
    <row r="339" spans="1:11" ht="23.1" customHeight="1">
      <c r="A339" s="50" t="s">
        <v>746</v>
      </c>
      <c r="B339" s="50">
        <v>0</v>
      </c>
      <c r="C339" s="50">
        <v>-7934046500</v>
      </c>
      <c r="D339" s="50">
        <v>0</v>
      </c>
      <c r="E339" s="50">
        <v>-7934046500</v>
      </c>
      <c r="F339" s="52">
        <f>(E339/درآمدها!$C$11)*100</f>
        <v>-0.26545758679716969</v>
      </c>
      <c r="G339" s="50">
        <v>0</v>
      </c>
      <c r="H339" s="50">
        <v>-11490354500</v>
      </c>
      <c r="I339" s="50">
        <v>0</v>
      </c>
      <c r="J339" s="50">
        <f t="shared" si="5"/>
        <v>-11490354500</v>
      </c>
      <c r="K339" s="52">
        <f>(J339/درآمدها!$C$11)*100</f>
        <v>-0.38444465595380611</v>
      </c>
    </row>
    <row r="340" spans="1:11" ht="23.1" customHeight="1">
      <c r="A340" s="50" t="s">
        <v>730</v>
      </c>
      <c r="B340" s="50">
        <v>0</v>
      </c>
      <c r="C340" s="50">
        <v>-33419370615</v>
      </c>
      <c r="D340" s="50">
        <v>-691177803</v>
      </c>
      <c r="E340" s="50">
        <v>-34111163534</v>
      </c>
      <c r="F340" s="52">
        <f>(E340/درآمدها!$C$11)*100</f>
        <v>-1.1412924230503634</v>
      </c>
      <c r="G340" s="50">
        <v>0</v>
      </c>
      <c r="H340" s="50">
        <v>-48682338615</v>
      </c>
      <c r="I340" s="50">
        <v>-691177803</v>
      </c>
      <c r="J340" s="50">
        <f t="shared" si="5"/>
        <v>-49373516418</v>
      </c>
      <c r="K340" s="52">
        <f>(J340/درآمدها!$C$11)*100</f>
        <v>-1.6519407240697064</v>
      </c>
    </row>
    <row r="341" spans="1:11" ht="23.1" customHeight="1">
      <c r="A341" s="50" t="s">
        <v>726</v>
      </c>
      <c r="B341" s="50">
        <v>0</v>
      </c>
      <c r="C341" s="50">
        <v>1452552582</v>
      </c>
      <c r="D341" s="50">
        <v>-414628643</v>
      </c>
      <c r="E341" s="50">
        <v>1035833110</v>
      </c>
      <c r="F341" s="52">
        <f>(E341/درآمدها!$C$11)*100</f>
        <v>3.4656938008266927E-2</v>
      </c>
      <c r="G341" s="50">
        <v>0</v>
      </c>
      <c r="H341" s="50">
        <v>1163654582</v>
      </c>
      <c r="I341" s="50">
        <v>-414628643</v>
      </c>
      <c r="J341" s="50">
        <f t="shared" si="5"/>
        <v>749025939</v>
      </c>
      <c r="K341" s="52">
        <f>(J341/درآمدها!$C$11)*100</f>
        <v>2.5060934318373865E-2</v>
      </c>
    </row>
    <row r="342" spans="1:11" ht="23.1" customHeight="1">
      <c r="A342" s="50" t="s">
        <v>703</v>
      </c>
      <c r="B342" s="50">
        <v>0</v>
      </c>
      <c r="C342" s="50">
        <v>2576628624</v>
      </c>
      <c r="D342" s="50">
        <v>0</v>
      </c>
      <c r="E342" s="50">
        <v>2573898853</v>
      </c>
      <c r="F342" s="52">
        <f>(E342/درآمدها!$C$11)*100</f>
        <v>8.6117591846403094E-2</v>
      </c>
      <c r="G342" s="50">
        <v>0</v>
      </c>
      <c r="H342" s="50">
        <v>3909628624</v>
      </c>
      <c r="I342" s="50">
        <v>0</v>
      </c>
      <c r="J342" s="50">
        <f t="shared" si="5"/>
        <v>3909628624</v>
      </c>
      <c r="K342" s="52">
        <f>(J342/درآمدها!$C$11)*100</f>
        <v>0.13080848212827831</v>
      </c>
    </row>
    <row r="343" spans="1:11" ht="23.1" customHeight="1">
      <c r="A343" s="50" t="s">
        <v>788</v>
      </c>
      <c r="B343" s="50">
        <v>0</v>
      </c>
      <c r="C343" s="50">
        <v>545329416</v>
      </c>
      <c r="D343" s="50">
        <v>0</v>
      </c>
      <c r="E343" s="50">
        <v>545020421</v>
      </c>
      <c r="F343" s="52">
        <f>(E343/درآمدها!$C$11)*100</f>
        <v>1.8235311037544017E-2</v>
      </c>
      <c r="G343" s="50">
        <v>0</v>
      </c>
      <c r="H343" s="50">
        <v>545329416</v>
      </c>
      <c r="I343" s="50">
        <v>0</v>
      </c>
      <c r="J343" s="50">
        <f t="shared" si="5"/>
        <v>545329416</v>
      </c>
      <c r="K343" s="52">
        <f>(J343/درآمدها!$C$11)*100</f>
        <v>1.8245649402340892E-2</v>
      </c>
    </row>
    <row r="344" spans="1:11" ht="23.1" customHeight="1">
      <c r="A344" s="50" t="s">
        <v>789</v>
      </c>
      <c r="B344" s="50">
        <v>0</v>
      </c>
      <c r="C344" s="50">
        <v>66578688</v>
      </c>
      <c r="D344" s="50">
        <v>0</v>
      </c>
      <c r="E344" s="50">
        <v>66551415</v>
      </c>
      <c r="F344" s="52">
        <f>(E344/درآمدها!$C$11)*100</f>
        <v>2.2266794155840859E-3</v>
      </c>
      <c r="G344" s="50">
        <v>0</v>
      </c>
      <c r="H344" s="50">
        <v>66578688</v>
      </c>
      <c r="I344" s="50">
        <v>0</v>
      </c>
      <c r="J344" s="50">
        <f t="shared" si="5"/>
        <v>66578688</v>
      </c>
      <c r="K344" s="52">
        <f>(J344/درآمدها!$C$11)*100</f>
        <v>2.2275919165083897E-3</v>
      </c>
    </row>
    <row r="345" spans="1:11" ht="23.1" customHeight="1">
      <c r="A345" s="50" t="s">
        <v>744</v>
      </c>
      <c r="B345" s="50">
        <v>0</v>
      </c>
      <c r="C345" s="50">
        <v>-210622000</v>
      </c>
      <c r="D345" s="50">
        <v>0</v>
      </c>
      <c r="E345" s="50">
        <v>-211236126</v>
      </c>
      <c r="F345" s="52">
        <f>(E345/درآمدها!$C$11)*100</f>
        <v>-7.0675451993308675E-3</v>
      </c>
      <c r="G345" s="50">
        <v>0</v>
      </c>
      <c r="H345" s="50">
        <v>-335422000</v>
      </c>
      <c r="I345" s="50">
        <v>0</v>
      </c>
      <c r="J345" s="50">
        <f t="shared" si="5"/>
        <v>-335422000</v>
      </c>
      <c r="K345" s="52">
        <f>(J345/درآمدها!$C$11)*100</f>
        <v>-1.1222560225564629E-2</v>
      </c>
    </row>
    <row r="346" spans="1:11" ht="23.1" customHeight="1">
      <c r="A346" s="50" t="s">
        <v>745</v>
      </c>
      <c r="B346" s="50">
        <v>0</v>
      </c>
      <c r="C346" s="50">
        <v>-688560000</v>
      </c>
      <c r="D346" s="50">
        <v>0</v>
      </c>
      <c r="E346" s="50">
        <v>-688560000</v>
      </c>
      <c r="F346" s="52">
        <f>(E346/درآمدها!$C$11)*100</f>
        <v>-2.3037862957452943E-2</v>
      </c>
      <c r="G346" s="50">
        <v>0</v>
      </c>
      <c r="H346" s="50">
        <v>-839560000</v>
      </c>
      <c r="I346" s="50">
        <v>0</v>
      </c>
      <c r="J346" s="50">
        <f t="shared" si="5"/>
        <v>-839560000</v>
      </c>
      <c r="K346" s="52">
        <f>(J346/درآمدها!$C$11)*100</f>
        <v>-2.8090025886718939E-2</v>
      </c>
    </row>
    <row r="347" spans="1:11" ht="23.1" customHeight="1">
      <c r="A347" s="50" t="s">
        <v>738</v>
      </c>
      <c r="B347" s="50">
        <v>0</v>
      </c>
      <c r="C347" s="50">
        <v>-502439000</v>
      </c>
      <c r="D347" s="50">
        <v>0</v>
      </c>
      <c r="E347" s="50">
        <v>-502450151</v>
      </c>
      <c r="F347" s="52">
        <f>(E347/درآمدها!$C$11)*100</f>
        <v>-1.6810993554213921E-2</v>
      </c>
      <c r="G347" s="50">
        <v>0</v>
      </c>
      <c r="H347" s="50">
        <v>-942439000</v>
      </c>
      <c r="I347" s="50">
        <v>0</v>
      </c>
      <c r="J347" s="50">
        <f t="shared" si="5"/>
        <v>-942439000</v>
      </c>
      <c r="K347" s="52">
        <f>(J347/درآمدها!$C$11)*100</f>
        <v>-3.1532154827116E-2</v>
      </c>
    </row>
    <row r="348" spans="1:11" ht="23.1" customHeight="1">
      <c r="A348" s="50" t="s">
        <v>692</v>
      </c>
      <c r="B348" s="50">
        <v>0</v>
      </c>
      <c r="C348" s="50">
        <v>-3426514000</v>
      </c>
      <c r="D348" s="50">
        <v>0</v>
      </c>
      <c r="E348" s="50">
        <v>-3426514000</v>
      </c>
      <c r="F348" s="52">
        <f>(E348/درآمدها!$C$11)*100</f>
        <v>-0.11464441726762216</v>
      </c>
      <c r="G348" s="50">
        <v>0</v>
      </c>
      <c r="H348" s="50">
        <v>-2384914000</v>
      </c>
      <c r="I348" s="50">
        <v>0</v>
      </c>
      <c r="J348" s="50">
        <f t="shared" si="5"/>
        <v>-2384914000</v>
      </c>
      <c r="K348" s="52">
        <f>(J348/درآمدها!$C$11)*100</f>
        <v>-7.9794530465480032E-2</v>
      </c>
    </row>
    <row r="349" spans="1:11" ht="23.1" customHeight="1">
      <c r="A349" s="50" t="s">
        <v>791</v>
      </c>
      <c r="B349" s="50">
        <v>0</v>
      </c>
      <c r="C349" s="50">
        <v>-33405000</v>
      </c>
      <c r="D349" s="50">
        <v>0</v>
      </c>
      <c r="E349" s="50">
        <v>-33453572</v>
      </c>
      <c r="F349" s="52">
        <f>(E349/درآمدها!$C$11)*100</f>
        <v>-1.1192907040392776E-3</v>
      </c>
      <c r="G349" s="50">
        <v>0</v>
      </c>
      <c r="H349" s="50">
        <v>-33405000</v>
      </c>
      <c r="I349" s="50">
        <v>0</v>
      </c>
      <c r="J349" s="50">
        <f t="shared" si="5"/>
        <v>-33405000</v>
      </c>
      <c r="K349" s="52">
        <f>(J349/درآمدها!$C$11)*100</f>
        <v>-1.117665580477686E-3</v>
      </c>
    </row>
    <row r="350" spans="1:11" ht="23.1" customHeight="1">
      <c r="A350" s="50" t="s">
        <v>790</v>
      </c>
      <c r="B350" s="50">
        <v>0</v>
      </c>
      <c r="C350" s="50">
        <v>-25340000</v>
      </c>
      <c r="D350" s="50">
        <v>0</v>
      </c>
      <c r="E350" s="50">
        <v>-25428487</v>
      </c>
      <c r="F350" s="52">
        <f>(E350/درآمدها!$C$11)*100</f>
        <v>-8.507871481372338E-4</v>
      </c>
      <c r="G350" s="50">
        <v>0</v>
      </c>
      <c r="H350" s="50">
        <v>-25340000</v>
      </c>
      <c r="I350" s="50">
        <v>0</v>
      </c>
      <c r="J350" s="50">
        <f t="shared" si="5"/>
        <v>-25340000</v>
      </c>
      <c r="K350" s="52">
        <f>(J350/درآمدها!$C$11)*100</f>
        <v>-8.4782654720265123E-4</v>
      </c>
    </row>
    <row r="351" spans="1:11" ht="23.1" customHeight="1">
      <c r="A351" s="50" t="s">
        <v>708</v>
      </c>
      <c r="B351" s="50">
        <v>0</v>
      </c>
      <c r="C351" s="50">
        <v>0</v>
      </c>
      <c r="D351" s="50">
        <v>0</v>
      </c>
      <c r="E351" s="50">
        <v>0</v>
      </c>
      <c r="F351" s="52">
        <f>(E351/درآمدها!$C$11)*100</f>
        <v>0</v>
      </c>
      <c r="G351" s="50">
        <v>0</v>
      </c>
      <c r="H351" s="50">
        <v>0</v>
      </c>
      <c r="I351" s="50">
        <v>937339188</v>
      </c>
      <c r="J351" s="50">
        <f t="shared" si="5"/>
        <v>937339188</v>
      </c>
      <c r="K351" s="52">
        <f>(J351/درآمدها!$C$11)*100</f>
        <v>3.1361525150740997E-2</v>
      </c>
    </row>
    <row r="352" spans="1:11" ht="23.1" customHeight="1">
      <c r="A352" s="50" t="s">
        <v>697</v>
      </c>
      <c r="B352" s="50">
        <v>0</v>
      </c>
      <c r="C352" s="50">
        <v>0</v>
      </c>
      <c r="D352" s="50">
        <v>0</v>
      </c>
      <c r="E352" s="50">
        <v>0</v>
      </c>
      <c r="F352" s="52">
        <f>(E352/درآمدها!$C$11)*100</f>
        <v>0</v>
      </c>
      <c r="G352" s="50">
        <v>0</v>
      </c>
      <c r="H352" s="50">
        <v>0</v>
      </c>
      <c r="I352" s="50">
        <v>435396317</v>
      </c>
      <c r="J352" s="50">
        <f t="shared" si="5"/>
        <v>435396317</v>
      </c>
      <c r="K352" s="52">
        <f>(J352/درآمدها!$C$11)*100</f>
        <v>1.4567504187326797E-2</v>
      </c>
    </row>
    <row r="353" spans="1:11" ht="23.1" customHeight="1">
      <c r="A353" s="50" t="s">
        <v>707</v>
      </c>
      <c r="B353" s="50">
        <v>0</v>
      </c>
      <c r="C353" s="50">
        <v>-41000000</v>
      </c>
      <c r="D353" s="50">
        <v>0</v>
      </c>
      <c r="E353" s="50">
        <v>-41000000</v>
      </c>
      <c r="F353" s="52">
        <f>(E353/درآمدها!$C$11)*100</f>
        <v>-1.3717793384099724E-3</v>
      </c>
      <c r="G353" s="50">
        <v>0</v>
      </c>
      <c r="H353" s="50">
        <v>49000000</v>
      </c>
      <c r="I353" s="50">
        <v>0</v>
      </c>
      <c r="J353" s="50">
        <f t="shared" si="5"/>
        <v>49000000</v>
      </c>
      <c r="K353" s="52">
        <f>(J353/درآمدها!$C$11)*100</f>
        <v>1.6394435995631378E-3</v>
      </c>
    </row>
    <row r="354" spans="1:11" ht="23.1" customHeight="1">
      <c r="A354" s="50" t="s">
        <v>762</v>
      </c>
      <c r="B354" s="50">
        <v>0</v>
      </c>
      <c r="C354" s="50">
        <v>-20000000</v>
      </c>
      <c r="D354" s="50">
        <v>0</v>
      </c>
      <c r="E354" s="50">
        <v>-20077250</v>
      </c>
      <c r="F354" s="52">
        <f>(E354/درآمدها!$C$11)*100</f>
        <v>-6.717452859046737E-4</v>
      </c>
      <c r="G354" s="50">
        <v>0</v>
      </c>
      <c r="H354" s="50">
        <v>-30000000</v>
      </c>
      <c r="I354" s="50">
        <v>0</v>
      </c>
      <c r="J354" s="50">
        <f t="shared" si="5"/>
        <v>-30000000</v>
      </c>
      <c r="K354" s="52">
        <f>(J354/درآمدها!$C$11)*100</f>
        <v>-1.00374097932437E-3</v>
      </c>
    </row>
    <row r="355" spans="1:11" ht="23.1" customHeight="1">
      <c r="A355" s="50" t="s">
        <v>756</v>
      </c>
      <c r="B355" s="50">
        <v>0</v>
      </c>
      <c r="C355" s="50">
        <v>-396990000</v>
      </c>
      <c r="D355" s="50">
        <v>0</v>
      </c>
      <c r="E355" s="50">
        <v>-397300904</v>
      </c>
      <c r="F355" s="52">
        <f>(E355/درآمدها!$C$11)*100</f>
        <v>-1.3292906615580585E-2</v>
      </c>
      <c r="G355" s="50">
        <v>0</v>
      </c>
      <c r="H355" s="50">
        <v>-446990000</v>
      </c>
      <c r="I355" s="50">
        <v>0</v>
      </c>
      <c r="J355" s="50">
        <f t="shared" si="5"/>
        <v>-446990000</v>
      </c>
      <c r="K355" s="52">
        <f>(J355/درآمدها!$C$11)*100</f>
        <v>-1.4955406011606673E-2</v>
      </c>
    </row>
    <row r="356" spans="1:11" ht="23.1" customHeight="1">
      <c r="A356" s="50" t="s">
        <v>755</v>
      </c>
      <c r="B356" s="50">
        <v>0</v>
      </c>
      <c r="C356" s="50">
        <v>165000000</v>
      </c>
      <c r="D356" s="50">
        <v>0</v>
      </c>
      <c r="E356" s="50">
        <v>165000000</v>
      </c>
      <c r="F356" s="52">
        <f>(E356/درآمدها!$C$11)*100</f>
        <v>5.5205753862840358E-3</v>
      </c>
      <c r="G356" s="50">
        <v>0</v>
      </c>
      <c r="H356" s="50">
        <v>162000000</v>
      </c>
      <c r="I356" s="50">
        <v>0</v>
      </c>
      <c r="J356" s="50">
        <f t="shared" si="5"/>
        <v>162000000</v>
      </c>
      <c r="K356" s="52">
        <f>(J356/درآمدها!$C$11)*100</f>
        <v>5.4202012883515982E-3</v>
      </c>
    </row>
    <row r="357" spans="1:11" ht="23.1" customHeight="1">
      <c r="A357" s="50" t="s">
        <v>753</v>
      </c>
      <c r="B357" s="50">
        <v>0</v>
      </c>
      <c r="C357" s="50">
        <v>55000</v>
      </c>
      <c r="D357" s="50">
        <v>0</v>
      </c>
      <c r="E357" s="50">
        <v>55000</v>
      </c>
      <c r="F357" s="52">
        <f>(E357/درآمدها!$C$11)*100</f>
        <v>1.8401917954280119E-6</v>
      </c>
      <c r="G357" s="50">
        <v>0</v>
      </c>
      <c r="H357" s="50">
        <v>55000</v>
      </c>
      <c r="I357" s="50">
        <v>0</v>
      </c>
      <c r="J357" s="50">
        <f t="shared" si="5"/>
        <v>55000</v>
      </c>
      <c r="K357" s="52">
        <f>(J357/درآمدها!$C$11)*100</f>
        <v>1.8401917954280119E-6</v>
      </c>
    </row>
    <row r="358" spans="1:11" ht="23.1" customHeight="1">
      <c r="A358" s="50" t="s">
        <v>767</v>
      </c>
      <c r="B358" s="50">
        <v>0</v>
      </c>
      <c r="C358" s="50">
        <v>-253100000</v>
      </c>
      <c r="D358" s="50">
        <v>0</v>
      </c>
      <c r="E358" s="50">
        <v>-253353171</v>
      </c>
      <c r="F358" s="52">
        <f>(E358/درآمدها!$C$11)*100</f>
        <v>-8.4766986658158187E-3</v>
      </c>
      <c r="G358" s="50">
        <v>0</v>
      </c>
      <c r="H358" s="50">
        <v>-253100000</v>
      </c>
      <c r="I358" s="50">
        <v>0</v>
      </c>
      <c r="J358" s="50">
        <f t="shared" si="5"/>
        <v>-253100000</v>
      </c>
      <c r="K358" s="52">
        <f>(J358/درآمدها!$C$11)*100</f>
        <v>-8.4682280622332684E-3</v>
      </c>
    </row>
    <row r="359" spans="1:11" ht="23.1" customHeight="1">
      <c r="A359" s="50" t="s">
        <v>770</v>
      </c>
      <c r="B359" s="50">
        <v>0</v>
      </c>
      <c r="C359" s="50">
        <v>-540130000</v>
      </c>
      <c r="D359" s="50">
        <v>0</v>
      </c>
      <c r="E359" s="50">
        <v>-540547254</v>
      </c>
      <c r="F359" s="52">
        <f>(E359/درآمدها!$C$11)*100</f>
        <v>-1.8085647670035301E-2</v>
      </c>
      <c r="G359" s="50">
        <v>0</v>
      </c>
      <c r="H359" s="50">
        <v>-540130000</v>
      </c>
      <c r="I359" s="50">
        <v>0</v>
      </c>
      <c r="J359" s="50">
        <f t="shared" si="5"/>
        <v>-540130000</v>
      </c>
      <c r="K359" s="52">
        <f>(J359/درآمدها!$C$11)*100</f>
        <v>-1.80716871720824E-2</v>
      </c>
    </row>
    <row r="360" spans="1:11" ht="23.1" customHeight="1">
      <c r="A360" s="50" t="s">
        <v>768</v>
      </c>
      <c r="B360" s="50">
        <v>0</v>
      </c>
      <c r="C360" s="50">
        <v>-606000000</v>
      </c>
      <c r="D360" s="50">
        <v>0</v>
      </c>
      <c r="E360" s="50">
        <v>-606332174</v>
      </c>
      <c r="F360" s="52">
        <f>(E360/درآمدها!$C$11)*100</f>
        <v>-2.0286681670887811E-2</v>
      </c>
      <c r="G360" s="50">
        <v>0</v>
      </c>
      <c r="H360" s="50">
        <v>-606000000</v>
      </c>
      <c r="I360" s="50">
        <v>0</v>
      </c>
      <c r="J360" s="50">
        <f t="shared" si="5"/>
        <v>-606000000</v>
      </c>
      <c r="K360" s="52">
        <f>(J360/درآمدها!$C$11)*100</f>
        <v>-2.0275567782352275E-2</v>
      </c>
    </row>
    <row r="361" spans="1:11" ht="23.1" customHeight="1">
      <c r="A361" s="50" t="s">
        <v>769</v>
      </c>
      <c r="B361" s="50">
        <v>0</v>
      </c>
      <c r="C361" s="50">
        <v>-549000000</v>
      </c>
      <c r="D361" s="50">
        <v>0</v>
      </c>
      <c r="E361" s="50">
        <v>-549508298</v>
      </c>
      <c r="F361" s="52">
        <f>(E361/درآمدها!$C$11)*100</f>
        <v>-1.8385466572712929E-2</v>
      </c>
      <c r="G361" s="50">
        <v>0</v>
      </c>
      <c r="H361" s="50">
        <v>-549000000</v>
      </c>
      <c r="I361" s="50">
        <v>0</v>
      </c>
      <c r="J361" s="50">
        <f t="shared" si="5"/>
        <v>-549000000</v>
      </c>
      <c r="K361" s="52">
        <f>(J361/درآمدها!$C$11)*100</f>
        <v>-1.8368459921635973E-2</v>
      </c>
    </row>
    <row r="362" spans="1:11" ht="23.1" customHeight="1">
      <c r="A362" s="50" t="s">
        <v>774</v>
      </c>
      <c r="B362" s="50">
        <v>0</v>
      </c>
      <c r="C362" s="50">
        <v>2584000</v>
      </c>
      <c r="D362" s="50">
        <v>0</v>
      </c>
      <c r="E362" s="50">
        <v>2578679</v>
      </c>
      <c r="F362" s="52">
        <f>(E362/درآمدها!$C$11)*100</f>
        <v>8.6277526160772911E-5</v>
      </c>
      <c r="G362" s="50">
        <v>0</v>
      </c>
      <c r="H362" s="50">
        <v>2584000</v>
      </c>
      <c r="I362" s="50">
        <v>0</v>
      </c>
      <c r="J362" s="50">
        <f t="shared" si="5"/>
        <v>2584000</v>
      </c>
      <c r="K362" s="52">
        <f>(J362/درآمدها!$C$11)*100</f>
        <v>8.6455556352472404E-5</v>
      </c>
    </row>
    <row r="363" spans="1:11" ht="23.1" customHeight="1">
      <c r="A363" s="50" t="s">
        <v>705</v>
      </c>
      <c r="B363" s="50">
        <v>0</v>
      </c>
      <c r="C363" s="50">
        <v>988000</v>
      </c>
      <c r="D363" s="50">
        <v>0</v>
      </c>
      <c r="E363" s="50">
        <v>988000</v>
      </c>
      <c r="F363" s="52">
        <f>(E363/درآمدها!$C$11)*100</f>
        <v>3.3056536252415923E-5</v>
      </c>
      <c r="G363" s="50">
        <v>0</v>
      </c>
      <c r="H363" s="50">
        <v>38285000</v>
      </c>
      <c r="I363" s="50">
        <v>0</v>
      </c>
      <c r="J363" s="50">
        <f t="shared" si="5"/>
        <v>38285000</v>
      </c>
      <c r="K363" s="52">
        <f>(J363/درآمدها!$C$11)*100</f>
        <v>1.2809407797811168E-3</v>
      </c>
    </row>
    <row r="364" spans="1:11" ht="23.1" customHeight="1">
      <c r="A364" s="50" t="s">
        <v>721</v>
      </c>
      <c r="B364" s="50">
        <v>0</v>
      </c>
      <c r="C364" s="50">
        <v>5292459000</v>
      </c>
      <c r="D364" s="50">
        <v>0</v>
      </c>
      <c r="E364" s="50">
        <v>5290762681</v>
      </c>
      <c r="F364" s="52">
        <f>(E364/درآمدها!$C$11)*100</f>
        <v>0.17701851049332565</v>
      </c>
      <c r="G364" s="50">
        <v>0</v>
      </c>
      <c r="H364" s="50">
        <v>6308391000</v>
      </c>
      <c r="I364" s="50">
        <v>0</v>
      </c>
      <c r="J364" s="50">
        <f t="shared" si="5"/>
        <v>6308391000</v>
      </c>
      <c r="K364" s="52">
        <f>(J364/درآمدها!$C$11)*100</f>
        <v>0.21106635201003474</v>
      </c>
    </row>
    <row r="365" spans="1:11" ht="23.1" customHeight="1">
      <c r="A365" s="50" t="s">
        <v>720</v>
      </c>
      <c r="B365" s="50">
        <v>0</v>
      </c>
      <c r="C365" s="50">
        <v>8060102000</v>
      </c>
      <c r="D365" s="50">
        <v>0</v>
      </c>
      <c r="E365" s="50">
        <v>8059900275</v>
      </c>
      <c r="F365" s="52">
        <f>(E365/درآمدها!$C$11)*100</f>
        <v>0.26966840650950863</v>
      </c>
      <c r="G365" s="50">
        <v>0</v>
      </c>
      <c r="H365" s="50">
        <v>7677134000</v>
      </c>
      <c r="I365" s="50">
        <v>0</v>
      </c>
      <c r="J365" s="50">
        <f t="shared" si="5"/>
        <v>7677134000</v>
      </c>
      <c r="K365" s="52">
        <f>(J365/درآمدها!$C$11)*100</f>
        <v>0.25686179998548064</v>
      </c>
    </row>
    <row r="366" spans="1:11" ht="23.1" customHeight="1">
      <c r="A366" s="50" t="s">
        <v>719</v>
      </c>
      <c r="B366" s="50">
        <v>0</v>
      </c>
      <c r="C366" s="50">
        <v>1548450000</v>
      </c>
      <c r="D366" s="50">
        <v>0</v>
      </c>
      <c r="E366" s="50">
        <v>1548431976</v>
      </c>
      <c r="F366" s="52">
        <f>(E366/درآمدها!$C$11)*100</f>
        <v>5.180748760024699E-2</v>
      </c>
      <c r="G366" s="50">
        <v>0</v>
      </c>
      <c r="H366" s="50">
        <v>1996576000</v>
      </c>
      <c r="I366" s="50">
        <v>0</v>
      </c>
      <c r="J366" s="50">
        <f t="shared" si="5"/>
        <v>1996576000</v>
      </c>
      <c r="K366" s="52">
        <f>(J366/درآمدها!$C$11)*100</f>
        <v>6.6801504984517784E-2</v>
      </c>
    </row>
    <row r="367" spans="1:11" ht="23.1" customHeight="1">
      <c r="A367" s="50" t="s">
        <v>723</v>
      </c>
      <c r="B367" s="50">
        <v>0</v>
      </c>
      <c r="C367" s="50">
        <v>5472000</v>
      </c>
      <c r="D367" s="50">
        <v>0</v>
      </c>
      <c r="E367" s="50">
        <v>5472000</v>
      </c>
      <c r="F367" s="52">
        <f>(E367/درآمدها!$C$11)*100</f>
        <v>1.8308235462876512E-4</v>
      </c>
      <c r="G367" s="50">
        <v>0</v>
      </c>
      <c r="H367" s="50">
        <v>7892000</v>
      </c>
      <c r="I367" s="50">
        <v>0</v>
      </c>
      <c r="J367" s="50">
        <f t="shared" si="5"/>
        <v>7892000</v>
      </c>
      <c r="K367" s="52">
        <f>(J367/درآمدها!$C$11)*100</f>
        <v>2.6405079362759761E-4</v>
      </c>
    </row>
    <row r="368" spans="1:11" ht="23.1" customHeight="1">
      <c r="A368" s="50" t="s">
        <v>725</v>
      </c>
      <c r="B368" s="50">
        <v>0</v>
      </c>
      <c r="C368" s="50">
        <v>2000</v>
      </c>
      <c r="D368" s="50">
        <v>31999</v>
      </c>
      <c r="E368" s="50">
        <v>33999</v>
      </c>
      <c r="F368" s="52">
        <f>(E368/درآمدها!$C$11)*100</f>
        <v>1.1375396518683086E-6</v>
      </c>
      <c r="G368" s="50">
        <v>0</v>
      </c>
      <c r="H368" s="50">
        <v>0</v>
      </c>
      <c r="I368" s="50">
        <v>31999</v>
      </c>
      <c r="J368" s="50">
        <f t="shared" si="5"/>
        <v>31999</v>
      </c>
      <c r="K368" s="52">
        <f>(J368/درآمدها!$C$11)*100</f>
        <v>1.0706235865800172E-6</v>
      </c>
    </row>
    <row r="369" spans="1:11" ht="23.1" customHeight="1">
      <c r="A369" s="50" t="s">
        <v>779</v>
      </c>
      <c r="B369" s="50">
        <v>0</v>
      </c>
      <c r="C369" s="50">
        <v>501000000</v>
      </c>
      <c r="D369" s="50">
        <v>0</v>
      </c>
      <c r="E369" s="50">
        <v>500458351</v>
      </c>
      <c r="F369" s="52">
        <f>(E369/درآمدها!$C$11)*100</f>
        <v>1.6744351844793309E-2</v>
      </c>
      <c r="G369" s="50">
        <v>0</v>
      </c>
      <c r="H369" s="50">
        <v>501000000</v>
      </c>
      <c r="I369" s="50">
        <v>0</v>
      </c>
      <c r="J369" s="50">
        <f t="shared" si="5"/>
        <v>501000000</v>
      </c>
      <c r="K369" s="52">
        <f>(J369/درآمدها!$C$11)*100</f>
        <v>1.6762474354716981E-2</v>
      </c>
    </row>
    <row r="370" spans="1:11" ht="23.1" customHeight="1">
      <c r="A370" s="50" t="s">
        <v>783</v>
      </c>
      <c r="B370" s="50">
        <v>0</v>
      </c>
      <c r="C370" s="50">
        <v>-1284660000</v>
      </c>
      <c r="D370" s="50">
        <v>0</v>
      </c>
      <c r="E370" s="50">
        <v>-1286326604</v>
      </c>
      <c r="F370" s="52">
        <f>(E370/درآمدها!$C$11)*100</f>
        <v>-4.3037957507665044E-2</v>
      </c>
      <c r="G370" s="50">
        <v>0</v>
      </c>
      <c r="H370" s="50">
        <v>-1284660000</v>
      </c>
      <c r="I370" s="50">
        <v>0</v>
      </c>
      <c r="J370" s="50">
        <f t="shared" si="5"/>
        <v>-1284660000</v>
      </c>
      <c r="K370" s="52">
        <f>(J370/درآمدها!$C$11)*100</f>
        <v>-4.2982196216628174E-2</v>
      </c>
    </row>
    <row r="371" spans="1:11" ht="23.1" customHeight="1">
      <c r="A371" s="50" t="s">
        <v>782</v>
      </c>
      <c r="B371" s="50">
        <v>0</v>
      </c>
      <c r="C371" s="50">
        <v>48558000</v>
      </c>
      <c r="D371" s="50">
        <v>0</v>
      </c>
      <c r="E371" s="50">
        <v>47754780</v>
      </c>
      <c r="F371" s="52">
        <f>(E371/درآمدها!$C$11)*100</f>
        <v>1.5977809881539946E-3</v>
      </c>
      <c r="G371" s="50">
        <v>0</v>
      </c>
      <c r="H371" s="50">
        <v>48558000</v>
      </c>
      <c r="I371" s="50">
        <v>0</v>
      </c>
      <c r="J371" s="50">
        <f t="shared" si="5"/>
        <v>48558000</v>
      </c>
      <c r="K371" s="52">
        <f>(J371/درآمدها!$C$11)*100</f>
        <v>1.6246551491344253E-3</v>
      </c>
    </row>
    <row r="372" spans="1:11" ht="23.1" customHeight="1">
      <c r="A372" s="50" t="s">
        <v>781</v>
      </c>
      <c r="B372" s="50">
        <v>0</v>
      </c>
      <c r="C372" s="50">
        <v>-90000000</v>
      </c>
      <c r="D372" s="50">
        <v>0</v>
      </c>
      <c r="E372" s="50">
        <v>-90185400</v>
      </c>
      <c r="F372" s="52">
        <f>(E372/درآمدها!$C$11)*100</f>
        <v>-3.0174260572253348E-3</v>
      </c>
      <c r="G372" s="50">
        <v>0</v>
      </c>
      <c r="H372" s="50">
        <v>-90000000</v>
      </c>
      <c r="I372" s="50">
        <v>0</v>
      </c>
      <c r="J372" s="50">
        <f t="shared" si="5"/>
        <v>-90000000</v>
      </c>
      <c r="K372" s="52">
        <f>(J372/درآمدها!$C$11)*100</f>
        <v>-3.0112229379731102E-3</v>
      </c>
    </row>
    <row r="373" spans="1:11" ht="23.1" customHeight="1">
      <c r="A373" s="50" t="s">
        <v>754</v>
      </c>
      <c r="B373" s="50">
        <v>0</v>
      </c>
      <c r="C373" s="50">
        <v>-50000</v>
      </c>
      <c r="D373" s="50">
        <v>0</v>
      </c>
      <c r="E373" s="50">
        <v>-50000</v>
      </c>
      <c r="F373" s="52">
        <f>(E373/درآمدها!$C$11)*100</f>
        <v>-1.6729016322072835E-6</v>
      </c>
      <c r="G373" s="50">
        <v>0</v>
      </c>
      <c r="H373" s="50">
        <v>-76000</v>
      </c>
      <c r="I373" s="50">
        <v>0</v>
      </c>
      <c r="J373" s="50">
        <f t="shared" si="5"/>
        <v>-76000</v>
      </c>
      <c r="K373" s="52">
        <f>(J373/درآمدها!$C$11)*100</f>
        <v>-2.5428104809550707E-6</v>
      </c>
    </row>
    <row r="374" spans="1:11" ht="23.1" customHeight="1">
      <c r="A374" s="50" t="s">
        <v>765</v>
      </c>
      <c r="B374" s="50">
        <v>0</v>
      </c>
      <c r="C374" s="50">
        <v>1644074000</v>
      </c>
      <c r="D374" s="50">
        <v>0</v>
      </c>
      <c r="E374" s="50">
        <v>1638165114</v>
      </c>
      <c r="F374" s="52">
        <f>(E374/درآمدها!$C$11)*100</f>
        <v>5.4809781860712607E-2</v>
      </c>
      <c r="G374" s="50">
        <v>0</v>
      </c>
      <c r="H374" s="50">
        <v>1622074000</v>
      </c>
      <c r="I374" s="50">
        <v>0</v>
      </c>
      <c r="J374" s="50">
        <f t="shared" si="5"/>
        <v>1622074000</v>
      </c>
      <c r="K374" s="52">
        <f>(J374/درآمدها!$C$11)*100</f>
        <v>5.4271404843219948E-2</v>
      </c>
    </row>
    <row r="375" spans="1:11" ht="23.1" customHeight="1">
      <c r="A375" s="50" t="s">
        <v>757</v>
      </c>
      <c r="B375" s="50">
        <v>0</v>
      </c>
      <c r="C375" s="50">
        <v>2248140000</v>
      </c>
      <c r="D375" s="50">
        <v>0</v>
      </c>
      <c r="E375" s="50">
        <v>2243635611</v>
      </c>
      <c r="F375" s="52">
        <f>(E375/درآمدها!$C$11)*100</f>
        <v>7.5067633514405721E-2</v>
      </c>
      <c r="G375" s="50">
        <v>0</v>
      </c>
      <c r="H375" s="50">
        <v>1980740000</v>
      </c>
      <c r="I375" s="50">
        <v>0</v>
      </c>
      <c r="J375" s="50">
        <f t="shared" si="5"/>
        <v>1980740000</v>
      </c>
      <c r="K375" s="52">
        <f>(J375/درآمدها!$C$11)*100</f>
        <v>6.6271663579565085E-2</v>
      </c>
    </row>
    <row r="376" spans="1:11" ht="23.1" customHeight="1">
      <c r="A376" s="50" t="s">
        <v>766</v>
      </c>
      <c r="B376" s="50">
        <v>0</v>
      </c>
      <c r="C376" s="50">
        <v>192480000</v>
      </c>
      <c r="D376" s="50">
        <v>0</v>
      </c>
      <c r="E376" s="50">
        <v>192296454</v>
      </c>
      <c r="F376" s="52">
        <f>(E376/درآمدها!$C$11)*100</f>
        <v>6.433861035285455E-3</v>
      </c>
      <c r="G376" s="50">
        <v>0</v>
      </c>
      <c r="H376" s="50">
        <v>192480000</v>
      </c>
      <c r="I376" s="50">
        <v>0</v>
      </c>
      <c r="J376" s="50">
        <f t="shared" si="5"/>
        <v>192480000</v>
      </c>
      <c r="K376" s="52">
        <f>(J376/درآمدها!$C$11)*100</f>
        <v>6.4400021233451581E-3</v>
      </c>
    </row>
    <row r="377" spans="1:11" ht="23.1" customHeight="1">
      <c r="A377" s="50" t="s">
        <v>771</v>
      </c>
      <c r="B377" s="50">
        <v>0</v>
      </c>
      <c r="C377" s="50">
        <v>67538000</v>
      </c>
      <c r="D377" s="50">
        <v>0</v>
      </c>
      <c r="E377" s="50">
        <v>67336953</v>
      </c>
      <c r="F377" s="52">
        <f>(E377/درآمدها!$C$11)*100</f>
        <v>2.2529619716313027E-3</v>
      </c>
      <c r="G377" s="50">
        <v>0</v>
      </c>
      <c r="H377" s="50">
        <v>67538000</v>
      </c>
      <c r="I377" s="50">
        <v>0</v>
      </c>
      <c r="J377" s="50">
        <f t="shared" si="5"/>
        <v>67538000</v>
      </c>
      <c r="K377" s="52">
        <f>(J377/درآمدها!$C$11)*100</f>
        <v>2.25968860872031E-3</v>
      </c>
    </row>
    <row r="378" spans="1:11" ht="23.1" customHeight="1">
      <c r="A378" s="50" t="s">
        <v>732</v>
      </c>
      <c r="B378" s="50">
        <v>0</v>
      </c>
      <c r="C378" s="50">
        <v>3537104000</v>
      </c>
      <c r="D378" s="50">
        <v>0</v>
      </c>
      <c r="E378" s="50">
        <v>3533577987</v>
      </c>
      <c r="F378" s="52">
        <f>(E378/درآمدها!$C$11)*100</f>
        <v>0.11822656763968054</v>
      </c>
      <c r="G378" s="50">
        <v>0</v>
      </c>
      <c r="H378" s="50">
        <v>2763344000</v>
      </c>
      <c r="I378" s="50">
        <v>0</v>
      </c>
      <c r="J378" s="50">
        <f t="shared" si="5"/>
        <v>2763344000</v>
      </c>
      <c r="K378" s="52">
        <f>(J378/درآمدها!$C$11)*100</f>
        <v>9.2456053759004064E-2</v>
      </c>
    </row>
    <row r="379" spans="1:11" ht="23.1" customHeight="1">
      <c r="A379" s="50" t="s">
        <v>734</v>
      </c>
      <c r="B379" s="50">
        <v>0</v>
      </c>
      <c r="C379" s="50">
        <v>711390000</v>
      </c>
      <c r="D379" s="50">
        <v>0</v>
      </c>
      <c r="E379" s="50">
        <v>711107417</v>
      </c>
      <c r="F379" s="52">
        <f>(E379/درآمدها!$C$11)*100</f>
        <v>2.3792255171480106E-2</v>
      </c>
      <c r="G379" s="50">
        <v>0</v>
      </c>
      <c r="H379" s="50">
        <v>580081000</v>
      </c>
      <c r="I379" s="50">
        <v>0</v>
      </c>
      <c r="J379" s="50">
        <f t="shared" si="5"/>
        <v>580081000</v>
      </c>
      <c r="K379" s="52">
        <f>(J379/درآمدها!$C$11)*100</f>
        <v>1.9408369034248665E-2</v>
      </c>
    </row>
    <row r="380" spans="1:11" ht="23.1" customHeight="1">
      <c r="A380" s="50" t="s">
        <v>741</v>
      </c>
      <c r="B380" s="50">
        <v>0</v>
      </c>
      <c r="C380" s="50">
        <v>-1069275000</v>
      </c>
      <c r="D380" s="50">
        <v>0</v>
      </c>
      <c r="E380" s="50">
        <v>-1069275000</v>
      </c>
      <c r="F380" s="52">
        <f>(E380/درآمدها!$C$11)*100</f>
        <v>-3.5775837855568857E-2</v>
      </c>
      <c r="G380" s="50">
        <v>0</v>
      </c>
      <c r="H380" s="50">
        <v>-1588275000</v>
      </c>
      <c r="I380" s="50">
        <v>0</v>
      </c>
      <c r="J380" s="50">
        <f t="shared" si="5"/>
        <v>-1588275000</v>
      </c>
      <c r="K380" s="52">
        <f>(J380/درآمدها!$C$11)*100</f>
        <v>-5.3140556797880462E-2</v>
      </c>
    </row>
    <row r="381" spans="1:11" ht="23.1" customHeight="1">
      <c r="A381" s="50" t="s">
        <v>739</v>
      </c>
      <c r="B381" s="50">
        <v>0</v>
      </c>
      <c r="C381" s="50">
        <v>-1770225000</v>
      </c>
      <c r="D381" s="50">
        <v>0</v>
      </c>
      <c r="E381" s="50">
        <v>-1770225000</v>
      </c>
      <c r="F381" s="52">
        <f>(E381/درآمدها!$C$11)*100</f>
        <v>-5.9228245837482763E-2</v>
      </c>
      <c r="G381" s="50">
        <v>0</v>
      </c>
      <c r="H381" s="50">
        <v>-1769225000</v>
      </c>
      <c r="I381" s="50">
        <v>0</v>
      </c>
      <c r="J381" s="50">
        <f t="shared" si="5"/>
        <v>-1769225000</v>
      </c>
      <c r="K381" s="52">
        <f>(J381/درآمدها!$C$11)*100</f>
        <v>-5.9194787804838618E-2</v>
      </c>
    </row>
    <row r="382" spans="1:11" ht="23.1" customHeight="1">
      <c r="A382" s="50" t="s">
        <v>740</v>
      </c>
      <c r="B382" s="50">
        <v>0</v>
      </c>
      <c r="C382" s="50">
        <v>-981550000</v>
      </c>
      <c r="D382" s="50">
        <v>0</v>
      </c>
      <c r="E382" s="50">
        <v>-981550000</v>
      </c>
      <c r="F382" s="52">
        <f>(E382/درآمدها!$C$11)*100</f>
        <v>-3.2840731941861177E-2</v>
      </c>
      <c r="G382" s="50">
        <v>0</v>
      </c>
      <c r="H382" s="50">
        <v>-1315550000</v>
      </c>
      <c r="I382" s="50">
        <v>0</v>
      </c>
      <c r="J382" s="50">
        <f t="shared" si="5"/>
        <v>-1315550000</v>
      </c>
      <c r="K382" s="52">
        <f>(J382/درآمدها!$C$11)*100</f>
        <v>-4.4015714845005834E-2</v>
      </c>
    </row>
    <row r="383" spans="1:11" ht="23.1" customHeight="1">
      <c r="A383" s="50" t="s">
        <v>733</v>
      </c>
      <c r="B383" s="50">
        <v>0</v>
      </c>
      <c r="C383" s="50">
        <v>-231115000</v>
      </c>
      <c r="D383" s="50">
        <v>0</v>
      </c>
      <c r="E383" s="50">
        <v>-231115000</v>
      </c>
      <c r="F383" s="52">
        <f>(E383/درآمدها!$C$11)*100</f>
        <v>-7.7326532145517261E-3</v>
      </c>
      <c r="G383" s="50">
        <v>0</v>
      </c>
      <c r="H383" s="50">
        <v>-388115000</v>
      </c>
      <c r="I383" s="50">
        <v>0</v>
      </c>
      <c r="J383" s="50">
        <f t="shared" si="5"/>
        <v>-388115000</v>
      </c>
      <c r="K383" s="52">
        <f>(J383/درآمدها!$C$11)*100</f>
        <v>-1.2985564339682596E-2</v>
      </c>
    </row>
    <row r="384" spans="1:11" ht="23.1" customHeight="1">
      <c r="A384" s="50" t="s">
        <v>737</v>
      </c>
      <c r="B384" s="50">
        <v>0</v>
      </c>
      <c r="C384" s="50">
        <v>-2083950000</v>
      </c>
      <c r="D384" s="50">
        <v>0</v>
      </c>
      <c r="E384" s="50">
        <v>-2083950000</v>
      </c>
      <c r="F384" s="52">
        <f>(E384/درآمدها!$C$11)*100</f>
        <v>-6.9724867128767368E-2</v>
      </c>
      <c r="G384" s="50">
        <v>0</v>
      </c>
      <c r="H384" s="50">
        <v>-2383950000</v>
      </c>
      <c r="I384" s="50">
        <v>0</v>
      </c>
      <c r="J384" s="50">
        <f t="shared" si="5"/>
        <v>-2383950000</v>
      </c>
      <c r="K384" s="52">
        <f>(J384/درآمدها!$C$11)*100</f>
        <v>-7.9762276922011072E-2</v>
      </c>
    </row>
    <row r="385" spans="1:11" ht="23.1" customHeight="1">
      <c r="A385" s="50" t="s">
        <v>736</v>
      </c>
      <c r="B385" s="50">
        <v>0</v>
      </c>
      <c r="C385" s="50">
        <v>-1147500000</v>
      </c>
      <c r="D385" s="50">
        <v>0</v>
      </c>
      <c r="E385" s="50">
        <v>-1147500000</v>
      </c>
      <c r="F385" s="52">
        <f>(E385/درآمدها!$C$11)*100</f>
        <v>-3.8393092459157153E-2</v>
      </c>
      <c r="G385" s="50">
        <v>0</v>
      </c>
      <c r="H385" s="50">
        <v>-1518500000</v>
      </c>
      <c r="I385" s="50">
        <v>0</v>
      </c>
      <c r="J385" s="50">
        <f t="shared" si="5"/>
        <v>-1518500000</v>
      </c>
      <c r="K385" s="52">
        <f>(J385/درآمدها!$C$11)*100</f>
        <v>-5.0806022570135195E-2</v>
      </c>
    </row>
    <row r="386" spans="1:11" ht="23.1" customHeight="1">
      <c r="A386" s="50" t="s">
        <v>743</v>
      </c>
      <c r="B386" s="50">
        <v>0</v>
      </c>
      <c r="C386" s="50">
        <v>-1787792480</v>
      </c>
      <c r="D386" s="50">
        <v>0</v>
      </c>
      <c r="E386" s="50">
        <v>-1787792480</v>
      </c>
      <c r="F386" s="52">
        <f>(E386/درآمدها!$C$11)*100</f>
        <v>-5.9816019156798142E-2</v>
      </c>
      <c r="G386" s="50">
        <v>0</v>
      </c>
      <c r="H386" s="50">
        <v>-2259387480</v>
      </c>
      <c r="I386" s="50">
        <v>0</v>
      </c>
      <c r="J386" s="50">
        <f t="shared" si="5"/>
        <v>-2259387480</v>
      </c>
      <c r="K386" s="52">
        <f>(J386/درآمدها!$C$11)*100</f>
        <v>-7.5594660061614027E-2</v>
      </c>
    </row>
    <row r="387" spans="1:11" ht="23.1" customHeight="1">
      <c r="A387" s="50" t="s">
        <v>731</v>
      </c>
      <c r="B387" s="50">
        <v>0</v>
      </c>
      <c r="C387" s="50">
        <v>-104073600</v>
      </c>
      <c r="D387" s="50">
        <v>0</v>
      </c>
      <c r="E387" s="50">
        <v>-104073600</v>
      </c>
      <c r="F387" s="52">
        <f>(E387/درآمدها!$C$11)*100</f>
        <v>-3.4820979061937589E-3</v>
      </c>
      <c r="G387" s="50">
        <v>0</v>
      </c>
      <c r="H387" s="50">
        <v>-108779600</v>
      </c>
      <c r="I387" s="50">
        <v>0</v>
      </c>
      <c r="J387" s="50">
        <f t="shared" si="5"/>
        <v>-108779600</v>
      </c>
      <c r="K387" s="52">
        <f>(J387/درآمدها!$C$11)*100</f>
        <v>-3.6395514078171086E-3</v>
      </c>
    </row>
    <row r="388" spans="1:11" ht="23.1" customHeight="1">
      <c r="A388" s="50" t="s">
        <v>784</v>
      </c>
      <c r="B388" s="50">
        <v>0</v>
      </c>
      <c r="C388" s="50">
        <v>-1387637064</v>
      </c>
      <c r="D388" s="50">
        <v>0</v>
      </c>
      <c r="E388" s="50">
        <v>-1389469809</v>
      </c>
      <c r="F388" s="52">
        <f>(E388/درآمدها!$C$11)*100</f>
        <v>-4.6488926227576853E-2</v>
      </c>
      <c r="G388" s="50">
        <v>0</v>
      </c>
      <c r="H388" s="50">
        <v>-1387637064</v>
      </c>
      <c r="I388" s="50">
        <v>0</v>
      </c>
      <c r="J388" s="50">
        <f t="shared" si="5"/>
        <v>-1387637064</v>
      </c>
      <c r="K388" s="52">
        <f>(J388/درآمدها!$C$11)*100</f>
        <v>-4.6427606185538456E-2</v>
      </c>
    </row>
    <row r="389" spans="1:11" ht="23.1" customHeight="1">
      <c r="A389" s="50" t="s">
        <v>785</v>
      </c>
      <c r="B389" s="50">
        <v>0</v>
      </c>
      <c r="C389" s="50">
        <v>37488000</v>
      </c>
      <c r="D389" s="50">
        <v>0</v>
      </c>
      <c r="E389" s="50">
        <v>37040231</v>
      </c>
      <c r="F389" s="52">
        <f>(E389/درآمدها!$C$11)*100</f>
        <v>1.2392932579446965E-3</v>
      </c>
      <c r="G389" s="50">
        <v>0</v>
      </c>
      <c r="H389" s="50">
        <v>37488000</v>
      </c>
      <c r="I389" s="50">
        <v>0</v>
      </c>
      <c r="J389" s="50">
        <f t="shared" si="5"/>
        <v>37488000</v>
      </c>
      <c r="K389" s="52">
        <f>(J389/درآمدها!$C$11)*100</f>
        <v>1.2542747277637328E-3</v>
      </c>
    </row>
    <row r="390" spans="1:11" ht="23.1" customHeight="1">
      <c r="A390" s="50" t="s">
        <v>786</v>
      </c>
      <c r="B390" s="50">
        <v>0</v>
      </c>
      <c r="C390" s="50">
        <v>47785767</v>
      </c>
      <c r="D390" s="50">
        <v>0</v>
      </c>
      <c r="E390" s="50">
        <v>47571756</v>
      </c>
      <c r="F390" s="52">
        <f>(E390/درآمدها!$C$11)*100</f>
        <v>1.5916573651873326E-3</v>
      </c>
      <c r="G390" s="50">
        <v>0</v>
      </c>
      <c r="H390" s="50">
        <v>47785767</v>
      </c>
      <c r="I390" s="50">
        <v>0</v>
      </c>
      <c r="J390" s="50">
        <f t="shared" si="5"/>
        <v>47785767</v>
      </c>
      <c r="K390" s="52">
        <f>(J390/درآمدها!$C$11)*100</f>
        <v>1.5988177522115389E-3</v>
      </c>
    </row>
    <row r="391" spans="1:11" ht="23.1" customHeight="1">
      <c r="A391" s="50" t="s">
        <v>794</v>
      </c>
      <c r="B391" s="50">
        <v>0</v>
      </c>
      <c r="C391" s="50">
        <v>54388000</v>
      </c>
      <c r="D391" s="50">
        <v>0</v>
      </c>
      <c r="E391" s="50">
        <v>54280022</v>
      </c>
      <c r="F391" s="52">
        <f>(E391/درآمدها!$C$11)*100</f>
        <v>1.816102748000945E-3</v>
      </c>
      <c r="G391" s="50">
        <v>0</v>
      </c>
      <c r="H391" s="50">
        <v>54388000</v>
      </c>
      <c r="I391" s="50">
        <v>0</v>
      </c>
      <c r="J391" s="50">
        <f t="shared" si="5"/>
        <v>54388000</v>
      </c>
      <c r="K391" s="52">
        <f>(J391/درآمدها!$C$11)*100</f>
        <v>1.8197154794497947E-3</v>
      </c>
    </row>
    <row r="392" spans="1:11" ht="23.1" customHeight="1">
      <c r="A392" s="50" t="s">
        <v>793</v>
      </c>
      <c r="B392" s="50">
        <v>0</v>
      </c>
      <c r="C392" s="50">
        <v>-99427000</v>
      </c>
      <c r="D392" s="50">
        <v>0</v>
      </c>
      <c r="E392" s="50">
        <v>-99872763</v>
      </c>
      <c r="F392" s="52">
        <f>(E392/درآمدها!$C$11)*100</f>
        <v>-3.3415461647150241E-3</v>
      </c>
      <c r="G392" s="50">
        <v>0</v>
      </c>
      <c r="H392" s="50">
        <v>-99427000</v>
      </c>
      <c r="I392" s="50">
        <v>0</v>
      </c>
      <c r="J392" s="50">
        <f t="shared" si="5"/>
        <v>-99427000</v>
      </c>
      <c r="K392" s="52">
        <f>(J392/درآمدها!$C$11)*100</f>
        <v>-3.3266318117094714E-3</v>
      </c>
    </row>
    <row r="393" spans="1:11" ht="23.1" customHeight="1" thickBot="1">
      <c r="A393" s="50" t="s">
        <v>52</v>
      </c>
      <c r="B393" s="54">
        <f t="shared" ref="B393:K393" si="6">SUM(B11:B392)</f>
        <v>9192300000</v>
      </c>
      <c r="C393" s="54">
        <f t="shared" si="6"/>
        <v>-60247343448</v>
      </c>
      <c r="D393" s="54">
        <f t="shared" si="6"/>
        <v>143607571306</v>
      </c>
      <c r="E393" s="54">
        <f t="shared" si="6"/>
        <v>88717362805</v>
      </c>
      <c r="F393" s="55">
        <f t="shared" si="6"/>
        <v>2.9683084208322073</v>
      </c>
      <c r="G393" s="54">
        <f t="shared" si="6"/>
        <v>81823177500</v>
      </c>
      <c r="H393" s="54">
        <f t="shared" si="6"/>
        <v>432757651720</v>
      </c>
      <c r="I393" s="54">
        <f t="shared" si="6"/>
        <v>863836431901</v>
      </c>
      <c r="J393" s="54">
        <f t="shared" si="6"/>
        <v>1378417261121</v>
      </c>
      <c r="K393" s="55">
        <f t="shared" si="6"/>
        <v>46.119129719840302</v>
      </c>
    </row>
    <row r="394" spans="1:11" ht="23.1" customHeight="1" thickTop="1">
      <c r="A394" s="7" t="s">
        <v>53</v>
      </c>
      <c r="B394" s="33"/>
      <c r="C394" s="33"/>
      <c r="D394" s="33"/>
      <c r="E394" s="33"/>
      <c r="F394" s="33"/>
      <c r="G394" s="33"/>
      <c r="H394" s="33"/>
      <c r="I394" s="33"/>
      <c r="J394" s="33"/>
      <c r="K394" s="33"/>
    </row>
  </sheetData>
  <mergeCells count="15">
    <mergeCell ref="A1:K1"/>
    <mergeCell ref="A2:K2"/>
    <mergeCell ref="A3:K3"/>
    <mergeCell ref="E8:F9"/>
    <mergeCell ref="J8:K9"/>
    <mergeCell ref="A5:K5"/>
    <mergeCell ref="G7:K7"/>
    <mergeCell ref="B7:F7"/>
    <mergeCell ref="A8:A10"/>
    <mergeCell ref="I8:I10"/>
    <mergeCell ref="H8:H10"/>
    <mergeCell ref="G8:G10"/>
    <mergeCell ref="D8:D10"/>
    <mergeCell ref="C8:C10"/>
    <mergeCell ref="B8:B10"/>
  </mergeCells>
  <pageMargins left="0.7" right="0.7" top="0.75" bottom="0.75" header="0.3" footer="0.3"/>
  <pageSetup paperSize="9" orientation="landscape" horizontalDpi="4294967295" verticalDpi="4294967295"/>
  <headerFooter differentOddEven="1" differentFirst="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25"/>
  <sheetViews>
    <sheetView rightToLeft="1" view="pageBreakPreview" topLeftCell="A4" zoomScale="106" zoomScaleNormal="100" zoomScaleSheetLayoutView="106" workbookViewId="0">
      <selection activeCell="B26" sqref="B26"/>
    </sheetView>
  </sheetViews>
  <sheetFormatPr defaultColWidth="9" defaultRowHeight="18.75"/>
  <cols>
    <col min="1" max="1" width="35.25" style="40" bestFit="1" customWidth="1"/>
    <col min="2" max="2" width="16.375" style="40" bestFit="1" customWidth="1"/>
    <col min="3" max="3" width="15.75" style="40" bestFit="1" customWidth="1"/>
    <col min="4" max="4" width="14.375" style="40" bestFit="1" customWidth="1"/>
    <col min="5" max="5" width="16.375" style="40" bestFit="1" customWidth="1"/>
    <col min="6" max="6" width="16.5" style="40" bestFit="1" customWidth="1"/>
    <col min="7" max="7" width="15.375" style="40" bestFit="1" customWidth="1"/>
    <col min="8" max="8" width="15.5" style="40" bestFit="1" customWidth="1"/>
    <col min="9" max="9" width="16.375" style="40" bestFit="1" customWidth="1"/>
    <col min="10" max="10" width="9" style="36" customWidth="1"/>
    <col min="11" max="16384" width="9" style="36"/>
  </cols>
  <sheetData>
    <row r="1" spans="1:9" ht="21">
      <c r="A1" s="96" t="s">
        <v>0</v>
      </c>
      <c r="B1" s="96"/>
      <c r="C1" s="96"/>
      <c r="D1" s="96"/>
      <c r="E1" s="96"/>
      <c r="F1" s="96"/>
      <c r="G1" s="96"/>
      <c r="H1" s="96"/>
      <c r="I1" s="96"/>
    </row>
    <row r="2" spans="1:9" ht="21">
      <c r="A2" s="96" t="s">
        <v>220</v>
      </c>
      <c r="B2" s="96"/>
      <c r="C2" s="96"/>
      <c r="D2" s="96"/>
      <c r="E2" s="96"/>
      <c r="F2" s="96"/>
      <c r="G2" s="96"/>
      <c r="H2" s="96"/>
      <c r="I2" s="96"/>
    </row>
    <row r="3" spans="1:9" ht="21">
      <c r="A3" s="96" t="s">
        <v>221</v>
      </c>
      <c r="B3" s="96"/>
      <c r="C3" s="96"/>
      <c r="D3" s="96"/>
      <c r="E3" s="96"/>
      <c r="F3" s="96"/>
      <c r="G3" s="96"/>
      <c r="H3" s="96"/>
      <c r="I3" s="96"/>
    </row>
    <row r="4" spans="1:9">
      <c r="A4" s="99" t="s">
        <v>444</v>
      </c>
      <c r="B4" s="99"/>
      <c r="C4" s="99"/>
      <c r="D4" s="99"/>
      <c r="E4" s="99"/>
      <c r="F4" s="99"/>
      <c r="G4" s="99"/>
      <c r="H4" s="99"/>
      <c r="I4" s="99"/>
    </row>
    <row r="6" spans="1:9" ht="19.5" customHeight="1" thickBot="1">
      <c r="A6" s="37"/>
      <c r="B6" s="98" t="s">
        <v>233</v>
      </c>
      <c r="C6" s="98"/>
      <c r="D6" s="98"/>
      <c r="E6" s="98"/>
      <c r="F6" s="98" t="s">
        <v>234</v>
      </c>
      <c r="G6" s="98"/>
      <c r="H6" s="98"/>
      <c r="I6" s="98"/>
    </row>
    <row r="7" spans="1:9" ht="20.25" customHeight="1">
      <c r="A7" s="103"/>
      <c r="B7" s="97" t="s">
        <v>445</v>
      </c>
      <c r="C7" s="97" t="s">
        <v>446</v>
      </c>
      <c r="D7" s="97" t="s">
        <v>447</v>
      </c>
      <c r="E7" s="97" t="s">
        <v>52</v>
      </c>
      <c r="F7" s="97" t="s">
        <v>445</v>
      </c>
      <c r="G7" s="97" t="s">
        <v>446</v>
      </c>
      <c r="H7" s="97" t="s">
        <v>447</v>
      </c>
      <c r="I7" s="97" t="s">
        <v>52</v>
      </c>
    </row>
    <row r="8" spans="1:9" ht="20.25" customHeight="1">
      <c r="A8" s="104"/>
      <c r="B8" s="102"/>
      <c r="C8" s="102"/>
      <c r="D8" s="102"/>
      <c r="E8" s="102"/>
      <c r="F8" s="102"/>
      <c r="G8" s="102"/>
      <c r="H8" s="102"/>
      <c r="I8" s="102"/>
    </row>
    <row r="9" spans="1:9" ht="19.5" thickBot="1">
      <c r="A9" s="104"/>
      <c r="B9" s="98"/>
      <c r="C9" s="98"/>
      <c r="D9" s="98"/>
      <c r="E9" s="98"/>
      <c r="F9" s="98"/>
      <c r="G9" s="98"/>
      <c r="H9" s="98"/>
      <c r="I9" s="98"/>
    </row>
    <row r="10" spans="1:9" ht="23.1" customHeight="1">
      <c r="A10" s="50" t="s">
        <v>82</v>
      </c>
      <c r="B10" s="50">
        <v>3519768125</v>
      </c>
      <c r="C10" s="50">
        <v>0</v>
      </c>
      <c r="D10" s="50">
        <v>0</v>
      </c>
      <c r="E10" s="50">
        <f>B10+C10+D10</f>
        <v>3519768125</v>
      </c>
      <c r="F10" s="50">
        <v>16364091231</v>
      </c>
      <c r="G10" s="50">
        <v>-67500000</v>
      </c>
      <c r="H10" s="50">
        <v>-281250000</v>
      </c>
      <c r="I10" s="50">
        <f>F10+G10+H10</f>
        <v>16015341231</v>
      </c>
    </row>
    <row r="11" spans="1:9" ht="23.1" customHeight="1">
      <c r="A11" s="50" t="s">
        <v>86</v>
      </c>
      <c r="B11" s="50">
        <v>12961005158</v>
      </c>
      <c r="C11" s="50">
        <v>-67500000</v>
      </c>
      <c r="D11" s="50">
        <v>0</v>
      </c>
      <c r="E11" s="50">
        <f t="shared" ref="E11:E22" si="0">B11+C11+D11</f>
        <v>12893505158</v>
      </c>
      <c r="F11" s="50">
        <v>48675145486</v>
      </c>
      <c r="G11" s="50">
        <v>-216000000</v>
      </c>
      <c r="H11" s="50">
        <v>-62125000</v>
      </c>
      <c r="I11" s="50">
        <f t="shared" ref="I11:I23" si="1">F11+G11+H11</f>
        <v>48397020486</v>
      </c>
    </row>
    <row r="12" spans="1:9" ht="23.1" customHeight="1">
      <c r="A12" s="50" t="s">
        <v>89</v>
      </c>
      <c r="B12" s="50">
        <v>36998075477</v>
      </c>
      <c r="C12" s="50">
        <v>-76953442</v>
      </c>
      <c r="D12" s="50">
        <v>362826567</v>
      </c>
      <c r="E12" s="50">
        <f t="shared" si="0"/>
        <v>37283948602</v>
      </c>
      <c r="F12" s="50">
        <v>105544178382</v>
      </c>
      <c r="G12" s="50">
        <v>-434078442</v>
      </c>
      <c r="H12" s="50">
        <v>362826567</v>
      </c>
      <c r="I12" s="50">
        <f t="shared" si="1"/>
        <v>105472926507</v>
      </c>
    </row>
    <row r="13" spans="1:9" ht="23.1" customHeight="1">
      <c r="A13" s="50" t="s">
        <v>92</v>
      </c>
      <c r="B13" s="50">
        <v>2359969025</v>
      </c>
      <c r="C13" s="50">
        <v>0</v>
      </c>
      <c r="D13" s="50">
        <v>0</v>
      </c>
      <c r="E13" s="50">
        <f t="shared" si="0"/>
        <v>2359969025</v>
      </c>
      <c r="F13" s="50">
        <v>11793579638</v>
      </c>
      <c r="G13" s="50">
        <v>0</v>
      </c>
      <c r="H13" s="50">
        <v>0</v>
      </c>
      <c r="I13" s="50">
        <f t="shared" si="1"/>
        <v>11793579638</v>
      </c>
    </row>
    <row r="14" spans="1:9" ht="23.1" customHeight="1">
      <c r="A14" s="50" t="s">
        <v>95</v>
      </c>
      <c r="B14" s="50">
        <v>22942556686</v>
      </c>
      <c r="C14" s="50">
        <v>-289311044</v>
      </c>
      <c r="D14" s="50">
        <v>-6826456</v>
      </c>
      <c r="E14" s="50">
        <f t="shared" si="0"/>
        <v>22646419186</v>
      </c>
      <c r="F14" s="50">
        <v>72643694996</v>
      </c>
      <c r="G14" s="50">
        <v>-289311044</v>
      </c>
      <c r="H14" s="50">
        <v>130923544</v>
      </c>
      <c r="I14" s="50">
        <f t="shared" si="1"/>
        <v>72485307496</v>
      </c>
    </row>
    <row r="15" spans="1:9" ht="23.1" customHeight="1">
      <c r="A15" s="50" t="s">
        <v>98</v>
      </c>
      <c r="B15" s="50">
        <v>9798900459</v>
      </c>
      <c r="C15" s="50">
        <v>18745841065</v>
      </c>
      <c r="D15" s="50">
        <v>0</v>
      </c>
      <c r="E15" s="50">
        <f t="shared" si="0"/>
        <v>28544741524</v>
      </c>
      <c r="F15" s="50">
        <v>33774955653</v>
      </c>
      <c r="G15" s="50">
        <v>18663514393</v>
      </c>
      <c r="H15" s="50">
        <v>-13300203</v>
      </c>
      <c r="I15" s="50">
        <f t="shared" si="1"/>
        <v>52425169843</v>
      </c>
    </row>
    <row r="16" spans="1:9" ht="23.1" customHeight="1">
      <c r="A16" s="50" t="s">
        <v>101</v>
      </c>
      <c r="B16" s="50">
        <v>5414078470</v>
      </c>
      <c r="C16" s="50">
        <v>0</v>
      </c>
      <c r="D16" s="50">
        <v>0</v>
      </c>
      <c r="E16" s="50">
        <f t="shared" si="0"/>
        <v>5414078470</v>
      </c>
      <c r="F16" s="50">
        <v>40635080742</v>
      </c>
      <c r="G16" s="50">
        <v>0</v>
      </c>
      <c r="H16" s="50">
        <v>1324369318</v>
      </c>
      <c r="I16" s="50">
        <f t="shared" si="1"/>
        <v>41959450060</v>
      </c>
    </row>
    <row r="17" spans="1:9" ht="23.1" customHeight="1">
      <c r="A17" s="50" t="s">
        <v>104</v>
      </c>
      <c r="B17" s="50">
        <v>722877035</v>
      </c>
      <c r="C17" s="50">
        <v>0</v>
      </c>
      <c r="D17" s="50">
        <v>7456061858</v>
      </c>
      <c r="E17" s="50">
        <f t="shared" si="0"/>
        <v>8178938893</v>
      </c>
      <c r="F17" s="50">
        <v>50660820135</v>
      </c>
      <c r="G17" s="50">
        <v>0</v>
      </c>
      <c r="H17" s="50">
        <v>7510436858</v>
      </c>
      <c r="I17" s="50">
        <f t="shared" si="1"/>
        <v>58171256993</v>
      </c>
    </row>
    <row r="18" spans="1:9" ht="23.1" customHeight="1">
      <c r="A18" s="50" t="s">
        <v>107</v>
      </c>
      <c r="B18" s="50">
        <v>90131507323</v>
      </c>
      <c r="C18" s="50">
        <v>-2202500000</v>
      </c>
      <c r="D18" s="50">
        <v>0</v>
      </c>
      <c r="E18" s="50">
        <f t="shared" si="0"/>
        <v>87929007323</v>
      </c>
      <c r="F18" s="50">
        <v>220067036598</v>
      </c>
      <c r="G18" s="50">
        <v>1005614314</v>
      </c>
      <c r="H18" s="50">
        <v>34123587473</v>
      </c>
      <c r="I18" s="50">
        <f t="shared" si="1"/>
        <v>255196238385</v>
      </c>
    </row>
    <row r="19" spans="1:9" ht="23.1" customHeight="1">
      <c r="A19" s="50" t="s">
        <v>108</v>
      </c>
      <c r="B19" s="50">
        <v>14076992909</v>
      </c>
      <c r="C19" s="50">
        <v>0</v>
      </c>
      <c r="D19" s="50">
        <v>0</v>
      </c>
      <c r="E19" s="50">
        <f t="shared" si="0"/>
        <v>14076992909</v>
      </c>
      <c r="F19" s="50">
        <v>71776557554</v>
      </c>
      <c r="G19" s="50">
        <v>0</v>
      </c>
      <c r="H19" s="50">
        <v>0</v>
      </c>
      <c r="I19" s="50">
        <f t="shared" si="1"/>
        <v>71776557554</v>
      </c>
    </row>
    <row r="20" spans="1:9" ht="23.1" customHeight="1">
      <c r="A20" s="50" t="s">
        <v>111</v>
      </c>
      <c r="B20" s="50">
        <v>9875478829</v>
      </c>
      <c r="C20" s="50">
        <v>0</v>
      </c>
      <c r="D20" s="50">
        <v>0</v>
      </c>
      <c r="E20" s="50">
        <f t="shared" si="0"/>
        <v>9875478829</v>
      </c>
      <c r="F20" s="50">
        <v>50586810673</v>
      </c>
      <c r="G20" s="50">
        <v>0</v>
      </c>
      <c r="H20" s="50">
        <v>0</v>
      </c>
      <c r="I20" s="50">
        <f t="shared" si="1"/>
        <v>50586810673</v>
      </c>
    </row>
    <row r="21" spans="1:9" ht="23.1" customHeight="1">
      <c r="A21" s="50" t="s">
        <v>114</v>
      </c>
      <c r="B21" s="50">
        <v>2920811610</v>
      </c>
      <c r="C21" s="50">
        <v>0</v>
      </c>
      <c r="D21" s="50">
        <v>0</v>
      </c>
      <c r="E21" s="50">
        <f t="shared" si="0"/>
        <v>2920811610</v>
      </c>
      <c r="F21" s="50">
        <v>23075203843</v>
      </c>
      <c r="G21" s="50">
        <v>-10374762</v>
      </c>
      <c r="H21" s="50">
        <v>4866592140</v>
      </c>
      <c r="I21" s="50">
        <f t="shared" si="1"/>
        <v>27931421221</v>
      </c>
    </row>
    <row r="22" spans="1:9" ht="23.1" customHeight="1">
      <c r="A22" s="50" t="s">
        <v>117</v>
      </c>
      <c r="B22" s="50">
        <v>21062669378</v>
      </c>
      <c r="C22" s="50">
        <v>0</v>
      </c>
      <c r="D22" s="50">
        <v>0</v>
      </c>
      <c r="E22" s="50">
        <f t="shared" si="0"/>
        <v>21062669378</v>
      </c>
      <c r="F22" s="50">
        <v>122488687627</v>
      </c>
      <c r="G22" s="50">
        <v>-181250000</v>
      </c>
      <c r="H22" s="50">
        <v>0</v>
      </c>
      <c r="I22" s="50">
        <f t="shared" si="1"/>
        <v>122307437627</v>
      </c>
    </row>
    <row r="23" spans="1:9" ht="23.1" customHeight="1">
      <c r="A23" s="50" t="s">
        <v>441</v>
      </c>
      <c r="B23" s="50">
        <v>0</v>
      </c>
      <c r="C23" s="50">
        <f>'درآمد ناشی از تغییر قیمت اوراق '!E193</f>
        <v>42502122212</v>
      </c>
      <c r="D23" s="50">
        <f>'درآمد ناشی ازفروش'!E391</f>
        <v>0</v>
      </c>
      <c r="E23" s="50">
        <f>B23+C23+D23</f>
        <v>42502122212</v>
      </c>
      <c r="F23" s="50">
        <v>0</v>
      </c>
      <c r="G23" s="50">
        <v>126447986300</v>
      </c>
      <c r="H23" s="50">
        <f>'درآمد ناشی ازفروش'!I391</f>
        <v>99273534717</v>
      </c>
      <c r="I23" s="50">
        <f t="shared" si="1"/>
        <v>225721521017</v>
      </c>
    </row>
    <row r="24" spans="1:9" ht="23.1" customHeight="1" thickBot="1">
      <c r="A24" s="50" t="s">
        <v>52</v>
      </c>
      <c r="B24" s="54">
        <f t="shared" ref="B24:I24" si="2">SUM(B10:B23)</f>
        <v>232784690484</v>
      </c>
      <c r="C24" s="54">
        <f>SUM(C10:C23)</f>
        <v>58611698791</v>
      </c>
      <c r="D24" s="54">
        <f t="shared" si="2"/>
        <v>7812061969</v>
      </c>
      <c r="E24" s="54">
        <f t="shared" si="2"/>
        <v>299208451244</v>
      </c>
      <c r="F24" s="54">
        <f t="shared" si="2"/>
        <v>868085842558</v>
      </c>
      <c r="G24" s="54">
        <f t="shared" si="2"/>
        <v>144918600759</v>
      </c>
      <c r="H24" s="54">
        <f t="shared" si="2"/>
        <v>147235595414</v>
      </c>
      <c r="I24" s="54">
        <f t="shared" si="2"/>
        <v>1160240038731</v>
      </c>
    </row>
    <row r="25" spans="1:9" ht="23.1" customHeight="1" thickTop="1">
      <c r="A25" s="42"/>
      <c r="B25" s="33"/>
      <c r="C25" s="33"/>
      <c r="D25" s="33"/>
      <c r="E25" s="33"/>
      <c r="F25" s="33"/>
      <c r="G25" s="33"/>
      <c r="H25" s="33"/>
      <c r="I25" s="33"/>
    </row>
  </sheetData>
  <mergeCells count="15">
    <mergeCell ref="A7:A9"/>
    <mergeCell ref="I7:I9"/>
    <mergeCell ref="E7:E9"/>
    <mergeCell ref="H7:H9"/>
    <mergeCell ref="A1:I1"/>
    <mergeCell ref="A2:I2"/>
    <mergeCell ref="A3:I3"/>
    <mergeCell ref="A4:I4"/>
    <mergeCell ref="B6:E6"/>
    <mergeCell ref="F6:I6"/>
    <mergeCell ref="G7:G9"/>
    <mergeCell ref="F7:F9"/>
    <mergeCell ref="D7:D9"/>
    <mergeCell ref="C7:C9"/>
    <mergeCell ref="B7:B9"/>
  </mergeCells>
  <pageMargins left="0.7" right="0.7" top="0.75" bottom="0.75" header="0.3" footer="0.3"/>
  <pageSetup paperSize="9" scale="74" orientation="landscape" horizontalDpi="4294967295" verticalDpi="4294967295" r:id="rId1"/>
  <headerFooter differentOddEven="1" differentFirst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18</vt:i4>
      </vt:variant>
    </vt:vector>
  </HeadingPairs>
  <TitlesOfParts>
    <vt:vector size="36" baseType="lpstr">
      <vt:lpstr>0</vt:lpstr>
      <vt:lpstr> سهام</vt:lpstr>
      <vt:lpstr>اوراق تبعی</vt:lpstr>
      <vt:lpstr>اوراق</vt:lpstr>
      <vt:lpstr>تعدیل قیمت</vt:lpstr>
      <vt:lpstr>سپرده</vt:lpstr>
      <vt:lpstr>درآمدها</vt:lpstr>
      <vt:lpstr>1-2</vt:lpstr>
      <vt:lpstr>2-2</vt:lpstr>
      <vt:lpstr>3-2</vt:lpstr>
      <vt:lpstr>4-2</vt:lpstr>
      <vt:lpstr>5-2</vt:lpstr>
      <vt:lpstr>درآمد سود سهام</vt:lpstr>
      <vt:lpstr>سود اوراق بهادار</vt:lpstr>
      <vt:lpstr>سود سپرده بانکی</vt:lpstr>
      <vt:lpstr>درآمد ناشی ازفروش</vt:lpstr>
      <vt:lpstr>درآمد ناشی از تغییر قیمت اوراق </vt:lpstr>
      <vt:lpstr>سود ترجیحی</vt:lpstr>
      <vt:lpstr>' سهام'!Print_Area</vt:lpstr>
      <vt:lpstr>'0'!Print_Area</vt:lpstr>
      <vt:lpstr>'1-2'!Print_Area</vt:lpstr>
      <vt:lpstr>'2-2'!Print_Area</vt:lpstr>
      <vt:lpstr>'3-2'!Print_Area</vt:lpstr>
      <vt:lpstr>'4-2'!Print_Area</vt:lpstr>
      <vt:lpstr>'5-2'!Print_Area</vt:lpstr>
      <vt:lpstr>اوراق!Print_Area</vt:lpstr>
      <vt:lpstr>'اوراق تبعی'!Print_Area</vt:lpstr>
      <vt:lpstr>'تعدیل قیمت'!Print_Area</vt:lpstr>
      <vt:lpstr>'درآمد سود سهام'!Print_Area</vt:lpstr>
      <vt:lpstr>'درآمد ناشی از تغییر قیمت اوراق '!Print_Area</vt:lpstr>
      <vt:lpstr>'درآمد ناشی ازفروش'!Print_Area</vt:lpstr>
      <vt:lpstr>درآمدها!Print_Area</vt:lpstr>
      <vt:lpstr>سپرده!Print_Area</vt:lpstr>
      <vt:lpstr>'سود اوراق بهادار'!Print_Area</vt:lpstr>
      <vt:lpstr>'سود ترجیحی'!Print_Area</vt:lpstr>
      <vt:lpstr>'سود سپرده بانکی'!Print_Area</vt:lpstr>
    </vt:vector>
  </TitlesOfParts>
  <Company>15KHODAEI-A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گزارش پرتفوی ماهانه صندوق‌های سرمایه‌گذاری</dc:title>
  <dc:creator>Davood Hanifi</dc:creator>
  <cp:keywords>Report</cp:keywords>
  <cp:lastModifiedBy>Mohammad Nikomaram</cp:lastModifiedBy>
  <cp:lastPrinted>2025-03-26T05:19:36Z</cp:lastPrinted>
  <dcterms:created xsi:type="dcterms:W3CDTF">2017-11-22T14:26:20Z</dcterms:created>
  <dcterms:modified xsi:type="dcterms:W3CDTF">2025-03-29T08:36:04Z</dcterms:modified>
</cp:coreProperties>
</file>