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10\"/>
    </mc:Choice>
  </mc:AlternateContent>
  <xr:revisionPtr revIDLastSave="0" documentId="13_ncr:1_{8AA99DB7-AE90-4182-9304-C15FB6F8F8F4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1" sheetId="16" r:id="rId1"/>
    <sheet name=" سهام و صندوق‌های سرمایه‌گذاری" sheetId="1" r:id="rId2"/>
    <sheet name="صندوق" sheetId="21" r:id="rId3"/>
    <sheet name="اوراق تبعی" sheetId="20" r:id="rId4"/>
    <sheet name="اوراق" sheetId="3" r:id="rId5"/>
    <sheet name="تعدیل قیمت" sheetId="17" r:id="rId6"/>
    <sheet name="سپرده" sheetId="2" r:id="rId7"/>
    <sheet name="درآمدها" sheetId="11" r:id="rId8"/>
    <sheet name="1-2" sheetId="5" r:id="rId9"/>
    <sheet name="2-2" sheetId="6" r:id="rId10"/>
    <sheet name="3-2" sheetId="7" r:id="rId11"/>
    <sheet name="4-2" sheetId="8" r:id="rId12"/>
    <sheet name="درآمد ناشی از تغییر قیمت اوراق " sheetId="14" r:id="rId13"/>
    <sheet name="درآمد ناشی ازفروش" sheetId="15" r:id="rId14"/>
    <sheet name="سود اوراق بهادار و سپرده بانکی" sheetId="13" r:id="rId15"/>
    <sheet name="درآمد سود سهام" sheetId="12" r:id="rId16"/>
    <sheet name="ترجیحی" sheetId="22" r:id="rId17"/>
  </sheets>
  <externalReferences>
    <externalReference r:id="rId18"/>
  </externalReferences>
  <definedNames>
    <definedName name="_xlnm.Print_Area" localSheetId="1">' سهام و صندوق‌های سرمایه‌گذاری'!$A$1:$M$73</definedName>
    <definedName name="_xlnm.Print_Area" localSheetId="0">'1'!$A$1:$F$10</definedName>
    <definedName name="_xlnm.Print_Area" localSheetId="8">'1-2'!$A$1:$K$448</definedName>
    <definedName name="_xlnm.Print_Area" localSheetId="9">'2-2'!$A$1:$I$24</definedName>
    <definedName name="_xlnm.Print_Area" localSheetId="10">'3-2'!$A$1:$F$33</definedName>
    <definedName name="_xlnm.Print_Area" localSheetId="11">'4-2'!$A$1:$C$13</definedName>
    <definedName name="_xlnm.Print_Area" localSheetId="4">اوراق!$A$1:$R$23</definedName>
    <definedName name="_xlnm.Print_Area" localSheetId="3">'اوراق تبعی'!$A$1:$G$12</definedName>
    <definedName name="_xlnm.Print_Area" localSheetId="16">ترجیحی!$A$1:$J$19</definedName>
    <definedName name="_xlnm.Print_Area" localSheetId="5">'تعدیل قیمت'!$A$1:$F$22</definedName>
    <definedName name="_xlnm.Print_Area" localSheetId="15">'درآمد سود سهام'!$A$1:$J$12</definedName>
    <definedName name="_xlnm.Print_Area" localSheetId="12">'درآمد ناشی از تغییر قیمت اوراق '!$A$1:$I$288</definedName>
    <definedName name="_xlnm.Print_Area" localSheetId="13">'درآمد ناشی ازفروش'!$A$1:$I$383</definedName>
    <definedName name="_xlnm.Print_Area" localSheetId="7">درآمدها!$A$1:$I$13</definedName>
    <definedName name="_xlnm.Print_Area" localSheetId="6">سپرده!$A$1:$J$31</definedName>
    <definedName name="_xlnm.Print_Area" localSheetId="14">'سود اوراق بهادار و سپرده بانکی'!$A$1:$J$54</definedName>
    <definedName name="_xlnm.Print_Area" localSheetId="2">صندوق!$A$1:$M$12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2" l="1"/>
  <c r="F14" i="22"/>
  <c r="F17" i="22"/>
  <c r="F16" i="22"/>
  <c r="E19" i="22"/>
  <c r="F9" i="22"/>
  <c r="F11" i="22"/>
  <c r="F8" i="22"/>
  <c r="F7" i="22"/>
  <c r="F12" i="22"/>
  <c r="G19" i="22"/>
  <c r="F13" i="22"/>
  <c r="F15" i="22"/>
  <c r="F10" i="22"/>
  <c r="K11" i="21"/>
  <c r="A1" i="22"/>
  <c r="F19" i="22" l="1"/>
  <c r="M10" i="21"/>
  <c r="M11" i="21" s="1"/>
  <c r="F11" i="21"/>
  <c r="D11" i="21"/>
  <c r="C11" i="21"/>
  <c r="L11" i="21"/>
  <c r="H11" i="21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61" i="15"/>
  <c r="E352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29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297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65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33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01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69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37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05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73" i="15"/>
  <c r="E62" i="15"/>
  <c r="E63" i="15"/>
  <c r="E64" i="15"/>
  <c r="E61" i="15"/>
  <c r="I378" i="15"/>
  <c r="I361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29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297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65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33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01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69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37" i="15"/>
  <c r="I118" i="15"/>
  <c r="I119" i="15"/>
  <c r="I120" i="15"/>
  <c r="I121" i="15"/>
  <c r="I122" i="15"/>
  <c r="I123" i="15"/>
  <c r="I124" i="15"/>
  <c r="I125" i="15"/>
  <c r="I126" i="15"/>
  <c r="I127" i="15"/>
  <c r="I128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05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64" i="15"/>
  <c r="I63" i="15"/>
  <c r="I62" i="15"/>
  <c r="I61" i="15"/>
  <c r="I55" i="15"/>
  <c r="E378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41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7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6" i="15"/>
  <c r="I57" i="15"/>
  <c r="I58" i="15"/>
  <c r="I59" i="15"/>
  <c r="I60" i="15"/>
  <c r="I41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7" i="15"/>
  <c r="J22" i="13"/>
  <c r="F24" i="6"/>
  <c r="J434" i="5"/>
  <c r="J433" i="5"/>
  <c r="J432" i="5"/>
  <c r="I30" i="2"/>
  <c r="F30" i="2"/>
  <c r="G30" i="2"/>
  <c r="H30" i="2"/>
  <c r="Q22" i="3"/>
  <c r="P22" i="3"/>
  <c r="M22" i="3"/>
  <c r="K22" i="3"/>
  <c r="I22" i="3"/>
  <c r="H22" i="3"/>
  <c r="I33" i="15" l="1"/>
  <c r="I40" i="15" s="1"/>
  <c r="I65" i="15"/>
  <c r="K39" i="1"/>
  <c r="I72" i="15" l="1"/>
  <c r="K50" i="1"/>
  <c r="K72" i="1" s="1"/>
  <c r="J435" i="5"/>
  <c r="J436" i="5"/>
  <c r="J437" i="5"/>
  <c r="J438" i="5"/>
  <c r="J439" i="5"/>
  <c r="J440" i="5"/>
  <c r="J441" i="5"/>
  <c r="J442" i="5"/>
  <c r="J443" i="5"/>
  <c r="J444" i="5"/>
  <c r="J445" i="5"/>
  <c r="J446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394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56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18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280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42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03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64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26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87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49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10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32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394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56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18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280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42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03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64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26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87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49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10" i="5"/>
  <c r="I97" i="15" l="1"/>
  <c r="I22" i="6"/>
  <c r="M59" i="1"/>
  <c r="C37" i="5"/>
  <c r="C48" i="5" s="1"/>
  <c r="C74" i="5" s="1"/>
  <c r="B24" i="6"/>
  <c r="C24" i="6"/>
  <c r="D24" i="6"/>
  <c r="G24" i="6"/>
  <c r="H24" i="6"/>
  <c r="I11" i="6"/>
  <c r="I12" i="6"/>
  <c r="I13" i="6"/>
  <c r="I14" i="6"/>
  <c r="I15" i="6"/>
  <c r="I16" i="6"/>
  <c r="I17" i="6"/>
  <c r="I18" i="6"/>
  <c r="I19" i="6"/>
  <c r="I20" i="6"/>
  <c r="I21" i="6"/>
  <c r="I23" i="6"/>
  <c r="I10" i="6"/>
  <c r="G23" i="6"/>
  <c r="C23" i="6"/>
  <c r="E23" i="6" s="1"/>
  <c r="E24" i="6" s="1"/>
  <c r="F237" i="14"/>
  <c r="C32" i="14"/>
  <c r="C39" i="14" s="1"/>
  <c r="C65" i="14" s="1"/>
  <c r="C72" i="14" s="1"/>
  <c r="C98" i="14" s="1"/>
  <c r="C105" i="14" s="1"/>
  <c r="C131" i="14" s="1"/>
  <c r="C138" i="14" s="1"/>
  <c r="C164" i="14" s="1"/>
  <c r="C171" i="14" s="1"/>
  <c r="C197" i="14" s="1"/>
  <c r="C204" i="14" s="1"/>
  <c r="C230" i="14" s="1"/>
  <c r="C237" i="14" s="1"/>
  <c r="C263" i="14" s="1"/>
  <c r="C270" i="14" s="1"/>
  <c r="C284" i="14" s="1"/>
  <c r="D32" i="14"/>
  <c r="D39" i="14" s="1"/>
  <c r="D65" i="14" s="1"/>
  <c r="D72" i="14" s="1"/>
  <c r="D98" i="14" s="1"/>
  <c r="D105" i="14" s="1"/>
  <c r="D131" i="14" s="1"/>
  <c r="D138" i="14" s="1"/>
  <c r="D164" i="14" s="1"/>
  <c r="D171" i="14" s="1"/>
  <c r="D197" i="14" s="1"/>
  <c r="D204" i="14" s="1"/>
  <c r="D230" i="14" s="1"/>
  <c r="D237" i="14" s="1"/>
  <c r="D263" i="14" s="1"/>
  <c r="D270" i="14" s="1"/>
  <c r="D284" i="14" s="1"/>
  <c r="E32" i="14"/>
  <c r="E39" i="14" s="1"/>
  <c r="E65" i="14" s="1"/>
  <c r="E72" i="14" s="1"/>
  <c r="E98" i="14" s="1"/>
  <c r="E105" i="14" s="1"/>
  <c r="E131" i="14" s="1"/>
  <c r="E138" i="14" s="1"/>
  <c r="E164" i="14" s="1"/>
  <c r="E171" i="14" s="1"/>
  <c r="E197" i="14" s="1"/>
  <c r="E204" i="14" s="1"/>
  <c r="E230" i="14" s="1"/>
  <c r="E237" i="14" s="1"/>
  <c r="E263" i="14" s="1"/>
  <c r="E270" i="14" s="1"/>
  <c r="E284" i="14" s="1"/>
  <c r="G32" i="14"/>
  <c r="G39" i="14" s="1"/>
  <c r="G65" i="14" s="1"/>
  <c r="G72" i="14" s="1"/>
  <c r="G98" i="14" s="1"/>
  <c r="G105" i="14" s="1"/>
  <c r="G131" i="14" s="1"/>
  <c r="G138" i="14" s="1"/>
  <c r="G164" i="14" s="1"/>
  <c r="G171" i="14" s="1"/>
  <c r="G197" i="14" s="1"/>
  <c r="G204" i="14" s="1"/>
  <c r="G230" i="14" s="1"/>
  <c r="G237" i="14" s="1"/>
  <c r="G263" i="14" s="1"/>
  <c r="G270" i="14" s="1"/>
  <c r="G284" i="14" s="1"/>
  <c r="H32" i="14"/>
  <c r="H39" i="14" s="1"/>
  <c r="H65" i="14" s="1"/>
  <c r="H72" i="14" s="1"/>
  <c r="H98" i="14" s="1"/>
  <c r="H105" i="14" s="1"/>
  <c r="H131" i="14" s="1"/>
  <c r="H138" i="14" s="1"/>
  <c r="H164" i="14" s="1"/>
  <c r="H171" i="14" s="1"/>
  <c r="H197" i="14" s="1"/>
  <c r="H204" i="14" s="1"/>
  <c r="H230" i="14" s="1"/>
  <c r="H237" i="14" s="1"/>
  <c r="H263" i="14" s="1"/>
  <c r="H270" i="14" s="1"/>
  <c r="H284" i="14" s="1"/>
  <c r="I32" i="14"/>
  <c r="I39" i="14" s="1"/>
  <c r="I65" i="14" s="1"/>
  <c r="I72" i="14" s="1"/>
  <c r="I98" i="14" s="1"/>
  <c r="I105" i="14" s="1"/>
  <c r="I131" i="14" s="1"/>
  <c r="I138" i="14" s="1"/>
  <c r="I164" i="14" s="1"/>
  <c r="I171" i="14" s="1"/>
  <c r="I197" i="14" s="1"/>
  <c r="I204" i="14" s="1"/>
  <c r="I230" i="14" s="1"/>
  <c r="I237" i="14" s="1"/>
  <c r="I263" i="14" s="1"/>
  <c r="I270" i="14" s="1"/>
  <c r="I284" i="14" s="1"/>
  <c r="E33" i="15"/>
  <c r="E40" i="15" s="1"/>
  <c r="E65" i="15" s="1"/>
  <c r="E72" i="15" s="1"/>
  <c r="E97" i="15" s="1"/>
  <c r="D33" i="15"/>
  <c r="D40" i="15" s="1"/>
  <c r="G33" i="15"/>
  <c r="G40" i="15" s="1"/>
  <c r="C65" i="15"/>
  <c r="C72" i="15" s="1"/>
  <c r="C97" i="15" s="1"/>
  <c r="C104" i="15" s="1"/>
  <c r="C129" i="15" s="1"/>
  <c r="C136" i="15" s="1"/>
  <c r="C161" i="15" s="1"/>
  <c r="C168" i="15" s="1"/>
  <c r="C193" i="15" s="1"/>
  <c r="C200" i="15" s="1"/>
  <c r="C225" i="15" s="1"/>
  <c r="C232" i="15" s="1"/>
  <c r="C257" i="15" s="1"/>
  <c r="C264" i="15" s="1"/>
  <c r="C289" i="15" s="1"/>
  <c r="C296" i="15" s="1"/>
  <c r="D65" i="15"/>
  <c r="D72" i="15" s="1"/>
  <c r="D97" i="15" s="1"/>
  <c r="D104" i="15" s="1"/>
  <c r="D129" i="15" s="1"/>
  <c r="D136" i="15" s="1"/>
  <c r="D161" i="15" s="1"/>
  <c r="D168" i="15" s="1"/>
  <c r="D193" i="15" s="1"/>
  <c r="D200" i="15" s="1"/>
  <c r="D225" i="15" s="1"/>
  <c r="D232" i="15" s="1"/>
  <c r="D257" i="15" s="1"/>
  <c r="D264" i="15" s="1"/>
  <c r="D289" i="15" s="1"/>
  <c r="D296" i="15" s="1"/>
  <c r="D321" i="15" s="1"/>
  <c r="D328" i="15" s="1"/>
  <c r="D353" i="15" s="1"/>
  <c r="D360" i="15" s="1"/>
  <c r="D379" i="15" s="1"/>
  <c r="G65" i="15"/>
  <c r="G72" i="15" s="1"/>
  <c r="G97" i="15" s="1"/>
  <c r="G104" i="15" s="1"/>
  <c r="G129" i="15" s="1"/>
  <c r="G136" i="15" s="1"/>
  <c r="G161" i="15" s="1"/>
  <c r="G168" i="15" s="1"/>
  <c r="G193" i="15" s="1"/>
  <c r="G200" i="15" s="1"/>
  <c r="G225" i="15" s="1"/>
  <c r="G232" i="15" s="1"/>
  <c r="G257" i="15" s="1"/>
  <c r="G264" i="15" s="1"/>
  <c r="G289" i="15" s="1"/>
  <c r="G296" i="15" s="1"/>
  <c r="G321" i="15" s="1"/>
  <c r="G328" i="15" s="1"/>
  <c r="G353" i="15" s="1"/>
  <c r="G360" i="15" s="1"/>
  <c r="G379" i="15" s="1"/>
  <c r="H65" i="15"/>
  <c r="H33" i="15"/>
  <c r="H40" i="15" s="1"/>
  <c r="C33" i="15"/>
  <c r="C40" i="15" s="1"/>
  <c r="I104" i="15" l="1"/>
  <c r="H72" i="15"/>
  <c r="I24" i="6"/>
  <c r="E9" i="11" s="1"/>
  <c r="I9" i="11" s="1"/>
  <c r="I37" i="5"/>
  <c r="I48" i="5" s="1"/>
  <c r="I74" i="5" s="1"/>
  <c r="I86" i="5" s="1"/>
  <c r="E104" i="15"/>
  <c r="C321" i="15"/>
  <c r="C328" i="15" s="1"/>
  <c r="C353" i="15" s="1"/>
  <c r="C360" i="15" s="1"/>
  <c r="C379" i="15" s="1"/>
  <c r="C32" i="7"/>
  <c r="D20" i="7" s="1"/>
  <c r="E32" i="7"/>
  <c r="B12" i="8"/>
  <c r="C12" i="8"/>
  <c r="E11" i="11" s="1"/>
  <c r="I11" i="11" s="1"/>
  <c r="J41" i="13"/>
  <c r="J42" i="13"/>
  <c r="J43" i="13"/>
  <c r="J44" i="13"/>
  <c r="J45" i="13"/>
  <c r="J46" i="13"/>
  <c r="J47" i="13"/>
  <c r="J48" i="13"/>
  <c r="J49" i="13"/>
  <c r="J50" i="13"/>
  <c r="J51" i="13"/>
  <c r="J52" i="13"/>
  <c r="J40" i="13"/>
  <c r="J30" i="13"/>
  <c r="J29" i="13"/>
  <c r="J28" i="13"/>
  <c r="J27" i="13"/>
  <c r="J26" i="13"/>
  <c r="J25" i="13"/>
  <c r="J24" i="13"/>
  <c r="J23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H31" i="13"/>
  <c r="H39" i="13" s="1"/>
  <c r="H53" i="13" s="1"/>
  <c r="E39" i="13"/>
  <c r="E53" i="13" s="1"/>
  <c r="I31" i="13"/>
  <c r="I39" i="13" s="1"/>
  <c r="I53" i="13" s="1"/>
  <c r="G31" i="13"/>
  <c r="G39" i="13" s="1"/>
  <c r="G53" i="13" s="1"/>
  <c r="F31" i="13"/>
  <c r="F39" i="13" s="1"/>
  <c r="F53" i="13" s="1"/>
  <c r="E31" i="13"/>
  <c r="C86" i="5"/>
  <c r="C112" i="5" s="1"/>
  <c r="C125" i="5" s="1"/>
  <c r="B74" i="5"/>
  <c r="B86" i="5" s="1"/>
  <c r="B112" i="5" s="1"/>
  <c r="B125" i="5" s="1"/>
  <c r="B151" i="5" s="1"/>
  <c r="B163" i="5" s="1"/>
  <c r="B189" i="5" s="1"/>
  <c r="B202" i="5" s="1"/>
  <c r="B228" i="5" s="1"/>
  <c r="B241" i="5" s="1"/>
  <c r="B267" i="5" s="1"/>
  <c r="B279" i="5" s="1"/>
  <c r="B305" i="5" s="1"/>
  <c r="B317" i="5" s="1"/>
  <c r="B343" i="5" s="1"/>
  <c r="B355" i="5" s="1"/>
  <c r="B381" i="5" s="1"/>
  <c r="B393" i="5" s="1"/>
  <c r="B419" i="5" s="1"/>
  <c r="B431" i="5" s="1"/>
  <c r="B447" i="5" s="1"/>
  <c r="H37" i="5"/>
  <c r="H48" i="5" s="1"/>
  <c r="H74" i="5" s="1"/>
  <c r="H86" i="5" s="1"/>
  <c r="D37" i="5"/>
  <c r="D48" i="5" s="1"/>
  <c r="D74" i="5" s="1"/>
  <c r="D86" i="5" s="1"/>
  <c r="D112" i="5" s="1"/>
  <c r="D125" i="5" s="1"/>
  <c r="E37" i="5"/>
  <c r="E48" i="5" s="1"/>
  <c r="E74" i="5" s="1"/>
  <c r="E86" i="5" s="1"/>
  <c r="G37" i="5"/>
  <c r="G48" i="5" s="1"/>
  <c r="G74" i="5" s="1"/>
  <c r="G86" i="5" s="1"/>
  <c r="J37" i="5"/>
  <c r="J48" i="5" s="1"/>
  <c r="J74" i="5" s="1"/>
  <c r="B37" i="5"/>
  <c r="L39" i="1"/>
  <c r="H39" i="1"/>
  <c r="F39" i="1"/>
  <c r="D39" i="1"/>
  <c r="C39" i="1"/>
  <c r="E50" i="1"/>
  <c r="G50" i="1"/>
  <c r="I50" i="1"/>
  <c r="J5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51" i="1"/>
  <c r="M52" i="1"/>
  <c r="M53" i="1"/>
  <c r="M54" i="1"/>
  <c r="M55" i="1"/>
  <c r="M56" i="1"/>
  <c r="M57" i="1"/>
  <c r="M58" i="1"/>
  <c r="M60" i="1"/>
  <c r="M61" i="1"/>
  <c r="M62" i="1"/>
  <c r="M63" i="1"/>
  <c r="M64" i="1"/>
  <c r="M65" i="1"/>
  <c r="M66" i="1"/>
  <c r="M67" i="1"/>
  <c r="M68" i="1"/>
  <c r="M69" i="1"/>
  <c r="M70" i="1"/>
  <c r="M71" i="1"/>
  <c r="M10" i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8" i="2"/>
  <c r="J30" i="2" s="1"/>
  <c r="F20" i="17"/>
  <c r="B20" i="17"/>
  <c r="R10" i="3"/>
  <c r="R11" i="3"/>
  <c r="R12" i="3"/>
  <c r="R13" i="3"/>
  <c r="R14" i="3"/>
  <c r="R15" i="3"/>
  <c r="R16" i="3"/>
  <c r="R17" i="3"/>
  <c r="R18" i="3"/>
  <c r="R19" i="3"/>
  <c r="R20" i="3"/>
  <c r="R21" i="3"/>
  <c r="R9" i="3"/>
  <c r="N10" i="3"/>
  <c r="N11" i="3"/>
  <c r="N12" i="3"/>
  <c r="N13" i="3"/>
  <c r="N14" i="3"/>
  <c r="N15" i="3"/>
  <c r="N16" i="3"/>
  <c r="N17" i="3"/>
  <c r="N18" i="3"/>
  <c r="N19" i="3"/>
  <c r="N20" i="3"/>
  <c r="N9" i="3"/>
  <c r="R22" i="3" l="1"/>
  <c r="M39" i="1"/>
  <c r="F19" i="7"/>
  <c r="E10" i="11"/>
  <c r="I10" i="11" s="1"/>
  <c r="J31" i="13"/>
  <c r="J39" i="13" s="1"/>
  <c r="J53" i="13" s="1"/>
  <c r="J86" i="5"/>
  <c r="J112" i="5" s="1"/>
  <c r="J125" i="5" s="1"/>
  <c r="J151" i="5" s="1"/>
  <c r="J163" i="5" s="1"/>
  <c r="J189" i="5" s="1"/>
  <c r="J202" i="5" s="1"/>
  <c r="J228" i="5" s="1"/>
  <c r="J241" i="5" s="1"/>
  <c r="J267" i="5" s="1"/>
  <c r="J279" i="5" s="1"/>
  <c r="J305" i="5" s="1"/>
  <c r="J317" i="5" s="1"/>
  <c r="J343" i="5" s="1"/>
  <c r="J355" i="5" s="1"/>
  <c r="J381" i="5" s="1"/>
  <c r="J393" i="5" s="1"/>
  <c r="J419" i="5" s="1"/>
  <c r="J431" i="5" s="1"/>
  <c r="J447" i="5" s="1"/>
  <c r="E8" i="11" s="1"/>
  <c r="I129" i="15"/>
  <c r="H97" i="15"/>
  <c r="E129" i="15"/>
  <c r="E136" i="15" s="1"/>
  <c r="E112" i="5"/>
  <c r="E125" i="5" s="1"/>
  <c r="I112" i="5"/>
  <c r="I125" i="5" s="1"/>
  <c r="I151" i="5" s="1"/>
  <c r="I163" i="5" s="1"/>
  <c r="G112" i="5"/>
  <c r="G125" i="5" s="1"/>
  <c r="H112" i="5"/>
  <c r="H125" i="5" s="1"/>
  <c r="H151" i="5" s="1"/>
  <c r="H163" i="5" s="1"/>
  <c r="H189" i="5" s="1"/>
  <c r="H202" i="5" s="1"/>
  <c r="H228" i="5" s="1"/>
  <c r="H241" i="5" s="1"/>
  <c r="H267" i="5" s="1"/>
  <c r="H279" i="5" s="1"/>
  <c r="H305" i="5" s="1"/>
  <c r="H317" i="5" s="1"/>
  <c r="H343" i="5" s="1"/>
  <c r="H355" i="5" s="1"/>
  <c r="H381" i="5" s="1"/>
  <c r="H393" i="5" s="1"/>
  <c r="H419" i="5" s="1"/>
  <c r="H431" i="5" s="1"/>
  <c r="H447" i="5" s="1"/>
  <c r="C151" i="5"/>
  <c r="C163" i="5" s="1"/>
  <c r="F23" i="7"/>
  <c r="F22" i="7"/>
  <c r="F18" i="7"/>
  <c r="F17" i="7"/>
  <c r="F16" i="7"/>
  <c r="F30" i="7"/>
  <c r="F15" i="7"/>
  <c r="F29" i="7"/>
  <c r="F14" i="7"/>
  <c r="F28" i="7"/>
  <c r="F13" i="7"/>
  <c r="F27" i="7"/>
  <c r="F12" i="7"/>
  <c r="F26" i="7"/>
  <c r="F11" i="7"/>
  <c r="F25" i="7"/>
  <c r="F10" i="7"/>
  <c r="F24" i="7"/>
  <c r="F21" i="7"/>
  <c r="F9" i="7"/>
  <c r="F20" i="7"/>
  <c r="F31" i="7"/>
  <c r="F8" i="7"/>
  <c r="D29" i="7"/>
  <c r="D28" i="7"/>
  <c r="D27" i="7"/>
  <c r="D26" i="7"/>
  <c r="D15" i="7"/>
  <c r="D14" i="7"/>
  <c r="D13" i="7"/>
  <c r="D12" i="7"/>
  <c r="D30" i="7"/>
  <c r="D25" i="7"/>
  <c r="D24" i="7"/>
  <c r="D23" i="7"/>
  <c r="D11" i="7"/>
  <c r="D22" i="7"/>
  <c r="D10" i="7"/>
  <c r="D21" i="7"/>
  <c r="D31" i="7"/>
  <c r="D19" i="7"/>
  <c r="D18" i="7"/>
  <c r="D17" i="7"/>
  <c r="D16" i="7"/>
  <c r="D9" i="7"/>
  <c r="D8" i="7"/>
  <c r="G25" i="6" l="1"/>
  <c r="E12" i="11"/>
  <c r="K74" i="5" s="1"/>
  <c r="I8" i="11"/>
  <c r="I12" i="11" s="1"/>
  <c r="I189" i="5"/>
  <c r="I202" i="5" s="1"/>
  <c r="I228" i="5" s="1"/>
  <c r="I241" i="5" s="1"/>
  <c r="I267" i="5" s="1"/>
  <c r="I279" i="5" s="1"/>
  <c r="I305" i="5" s="1"/>
  <c r="I317" i="5" s="1"/>
  <c r="I343" i="5" s="1"/>
  <c r="I355" i="5" s="1"/>
  <c r="I381" i="5" s="1"/>
  <c r="I393" i="5" s="1"/>
  <c r="I136" i="15"/>
  <c r="H104" i="15"/>
  <c r="E161" i="15"/>
  <c r="E168" i="15" s="1"/>
  <c r="C189" i="5"/>
  <c r="C202" i="5" s="1"/>
  <c r="C228" i="5" s="1"/>
  <c r="C241" i="5" s="1"/>
  <c r="C267" i="5" s="1"/>
  <c r="C279" i="5" s="1"/>
  <c r="C305" i="5" s="1"/>
  <c r="C317" i="5" s="1"/>
  <c r="C343" i="5" s="1"/>
  <c r="C355" i="5" s="1"/>
  <c r="C381" i="5" s="1"/>
  <c r="C393" i="5" s="1"/>
  <c r="C419" i="5" s="1"/>
  <c r="C431" i="5" s="1"/>
  <c r="C447" i="5" s="1"/>
  <c r="G151" i="5"/>
  <c r="G163" i="5" s="1"/>
  <c r="G189" i="5" s="1"/>
  <c r="G202" i="5" s="1"/>
  <c r="G228" i="5" s="1"/>
  <c r="G241" i="5" s="1"/>
  <c r="G267" i="5" s="1"/>
  <c r="G279" i="5" s="1"/>
  <c r="G305" i="5" s="1"/>
  <c r="G317" i="5" s="1"/>
  <c r="G343" i="5" s="1"/>
  <c r="G355" i="5" s="1"/>
  <c r="G381" i="5" s="1"/>
  <c r="G393" i="5" s="1"/>
  <c r="G419" i="5" s="1"/>
  <c r="G431" i="5" s="1"/>
  <c r="G447" i="5" s="1"/>
  <c r="E151" i="5"/>
  <c r="D151" i="5"/>
  <c r="F32" i="7"/>
  <c r="D32" i="7"/>
  <c r="G10" i="11" l="1"/>
  <c r="G9" i="11"/>
  <c r="F112" i="5"/>
  <c r="I419" i="5"/>
  <c r="I431" i="5" s="1"/>
  <c r="I447" i="5" s="1"/>
  <c r="H25" i="6" s="1"/>
  <c r="E163" i="5"/>
  <c r="F151" i="5"/>
  <c r="K298" i="5"/>
  <c r="K49" i="5"/>
  <c r="F413" i="5"/>
  <c r="F167" i="5"/>
  <c r="F208" i="5"/>
  <c r="K246" i="5"/>
  <c r="K62" i="5"/>
  <c r="F361" i="5"/>
  <c r="F180" i="5"/>
  <c r="K398" i="5"/>
  <c r="K217" i="5"/>
  <c r="K33" i="5"/>
  <c r="F334" i="5"/>
  <c r="K371" i="5"/>
  <c r="K188" i="5"/>
  <c r="F51" i="5"/>
  <c r="F242" i="5"/>
  <c r="K379" i="5"/>
  <c r="K290" i="5"/>
  <c r="K106" i="5"/>
  <c r="F405" i="5"/>
  <c r="F225" i="5"/>
  <c r="F149" i="5"/>
  <c r="K262" i="5"/>
  <c r="K12" i="5"/>
  <c r="F377" i="5"/>
  <c r="F131" i="5"/>
  <c r="K362" i="5"/>
  <c r="K179" i="5"/>
  <c r="F31" i="5"/>
  <c r="F298" i="5"/>
  <c r="K297" i="5"/>
  <c r="K322" i="5"/>
  <c r="K139" i="5"/>
  <c r="F67" i="5"/>
  <c r="F258" i="5"/>
  <c r="F71" i="5"/>
  <c r="K279" i="5"/>
  <c r="K57" i="5"/>
  <c r="F356" i="5"/>
  <c r="F175" i="5"/>
  <c r="K405" i="5"/>
  <c r="K224" i="5"/>
  <c r="F10" i="5"/>
  <c r="F341" i="5"/>
  <c r="F93" i="5"/>
  <c r="K325" i="5"/>
  <c r="K142" i="5"/>
  <c r="F70" i="5"/>
  <c r="F261" i="5"/>
  <c r="F441" i="5"/>
  <c r="F148" i="5"/>
  <c r="F342" i="5"/>
  <c r="K287" i="5"/>
  <c r="K282" i="5"/>
  <c r="K442" i="5"/>
  <c r="K205" i="5"/>
  <c r="K359" i="5"/>
  <c r="F446" i="5"/>
  <c r="F184" i="5"/>
  <c r="F55" i="5"/>
  <c r="K212" i="5"/>
  <c r="K245" i="5"/>
  <c r="K61" i="5"/>
  <c r="F360" i="5"/>
  <c r="F179" i="5"/>
  <c r="F107" i="5"/>
  <c r="K258" i="5"/>
  <c r="F373" i="5"/>
  <c r="F127" i="5"/>
  <c r="K410" i="5"/>
  <c r="K202" i="5"/>
  <c r="F15" i="5"/>
  <c r="F282" i="5"/>
  <c r="F98" i="5"/>
  <c r="K318" i="5"/>
  <c r="K135" i="5"/>
  <c r="F63" i="5"/>
  <c r="F254" i="5"/>
  <c r="K184" i="5"/>
  <c r="K302" i="5"/>
  <c r="K53" i="5"/>
  <c r="F417" i="5"/>
  <c r="F171" i="5"/>
  <c r="K445" i="5"/>
  <c r="K208" i="5"/>
  <c r="K24" i="5"/>
  <c r="F325" i="5"/>
  <c r="F143" i="5"/>
  <c r="K374" i="5"/>
  <c r="K126" i="5"/>
  <c r="F54" i="5"/>
  <c r="F245" i="5"/>
  <c r="K172" i="5"/>
  <c r="K334" i="5"/>
  <c r="K151" i="5"/>
  <c r="F437" i="5"/>
  <c r="F204" i="5"/>
  <c r="F250" i="5"/>
  <c r="K253" i="5"/>
  <c r="K69" i="5"/>
  <c r="F368" i="5"/>
  <c r="F187" i="5"/>
  <c r="K417" i="5"/>
  <c r="K170" i="5"/>
  <c r="F22" i="5"/>
  <c r="F289" i="5"/>
  <c r="F105" i="5"/>
  <c r="K337" i="5"/>
  <c r="K88" i="5"/>
  <c r="F440" i="5"/>
  <c r="F207" i="5"/>
  <c r="K100" i="5"/>
  <c r="F219" i="5"/>
  <c r="K439" i="5"/>
  <c r="K29" i="5"/>
  <c r="F11" i="5"/>
  <c r="F222" i="5"/>
  <c r="K363" i="5"/>
  <c r="F135" i="5"/>
  <c r="K50" i="5"/>
  <c r="F322" i="5"/>
  <c r="F213" i="5"/>
  <c r="F286" i="5"/>
  <c r="K294" i="5"/>
  <c r="K378" i="5"/>
  <c r="K438" i="5"/>
  <c r="K257" i="5"/>
  <c r="K73" i="5"/>
  <c r="F372" i="5"/>
  <c r="F126" i="5"/>
  <c r="K441" i="5"/>
  <c r="K204" i="5"/>
  <c r="K20" i="5"/>
  <c r="F321" i="5"/>
  <c r="F139" i="5"/>
  <c r="K358" i="5"/>
  <c r="K175" i="5"/>
  <c r="F27" i="5"/>
  <c r="F294" i="5"/>
  <c r="F110" i="5"/>
  <c r="K330" i="5"/>
  <c r="K147" i="5"/>
  <c r="F432" i="5"/>
  <c r="F266" i="5"/>
  <c r="F24" i="5"/>
  <c r="K249" i="5"/>
  <c r="K65" i="5"/>
  <c r="F364" i="5"/>
  <c r="F183" i="5"/>
  <c r="K401" i="5"/>
  <c r="K220" i="5"/>
  <c r="K36" i="5"/>
  <c r="F337" i="5"/>
  <c r="F89" i="5"/>
  <c r="K321" i="5"/>
  <c r="K138" i="5"/>
  <c r="F66" i="5"/>
  <c r="F257" i="5"/>
  <c r="K86" i="5"/>
  <c r="K281" i="5"/>
  <c r="K97" i="5"/>
  <c r="F396" i="5"/>
  <c r="F216" i="5"/>
  <c r="K433" i="5"/>
  <c r="K265" i="5"/>
  <c r="K15" i="5"/>
  <c r="F380" i="5"/>
  <c r="F134" i="5"/>
  <c r="K365" i="5"/>
  <c r="K182" i="5"/>
  <c r="F34" i="5"/>
  <c r="F301" i="5"/>
  <c r="K395" i="5"/>
  <c r="K284" i="5"/>
  <c r="F399" i="5"/>
  <c r="K440" i="5"/>
  <c r="F357" i="5"/>
  <c r="F374" i="5"/>
  <c r="K402" i="5"/>
  <c r="F217" i="5"/>
  <c r="K436" i="5"/>
  <c r="F414" i="5"/>
  <c r="K343" i="5"/>
  <c r="K414" i="5"/>
  <c r="K143" i="5"/>
  <c r="F58" i="5"/>
  <c r="K437" i="5"/>
  <c r="K203" i="5"/>
  <c r="K19" i="5"/>
  <c r="F320" i="5"/>
  <c r="F138" i="5"/>
  <c r="K397" i="5"/>
  <c r="K216" i="5"/>
  <c r="K32" i="5"/>
  <c r="F333" i="5"/>
  <c r="K370" i="5"/>
  <c r="K187" i="5"/>
  <c r="F50" i="5"/>
  <c r="K338" i="5"/>
  <c r="K342" i="5"/>
  <c r="K93" i="5"/>
  <c r="F445" i="5"/>
  <c r="F212" i="5"/>
  <c r="F303" i="5"/>
  <c r="K261" i="5"/>
  <c r="K11" i="5"/>
  <c r="F376" i="5"/>
  <c r="F130" i="5"/>
  <c r="K413" i="5"/>
  <c r="K166" i="5"/>
  <c r="F18" i="5"/>
  <c r="F285" i="5"/>
  <c r="F101" i="5"/>
  <c r="K333" i="5"/>
  <c r="K150" i="5"/>
  <c r="F435" i="5"/>
  <c r="F203" i="5"/>
  <c r="F36" i="5"/>
  <c r="K293" i="5"/>
  <c r="K109" i="5"/>
  <c r="F408" i="5"/>
  <c r="K431" i="5"/>
  <c r="K211" i="5"/>
  <c r="K27" i="5"/>
  <c r="F328" i="5"/>
  <c r="F146" i="5"/>
  <c r="K377" i="5"/>
  <c r="K129" i="5"/>
  <c r="F57" i="5"/>
  <c r="F248" i="5"/>
  <c r="K89" i="5"/>
  <c r="K296" i="5"/>
  <c r="K112" i="5"/>
  <c r="F411" i="5"/>
  <c r="F165" i="5"/>
  <c r="F16" i="5"/>
  <c r="K303" i="5"/>
  <c r="K180" i="5"/>
  <c r="K434" i="5"/>
  <c r="F302" i="5"/>
  <c r="F221" i="5"/>
  <c r="F295" i="5"/>
  <c r="F19" i="5"/>
  <c r="F249" i="5"/>
  <c r="K396" i="5"/>
  <c r="K215" i="5"/>
  <c r="K31" i="5"/>
  <c r="F332" i="5"/>
  <c r="F150" i="5"/>
  <c r="K409" i="5"/>
  <c r="K228" i="5"/>
  <c r="F14" i="5"/>
  <c r="F281" i="5"/>
  <c r="F97" i="5"/>
  <c r="K355" i="5"/>
  <c r="K134" i="5"/>
  <c r="F62" i="5"/>
  <c r="F253" i="5"/>
  <c r="K214" i="5"/>
  <c r="K289" i="5"/>
  <c r="K105" i="5"/>
  <c r="F404" i="5"/>
  <c r="F224" i="5"/>
  <c r="K444" i="5"/>
  <c r="K207" i="5"/>
  <c r="K23" i="5"/>
  <c r="F324" i="5"/>
  <c r="F142" i="5"/>
  <c r="K361" i="5"/>
  <c r="K178" i="5"/>
  <c r="F30" i="5"/>
  <c r="F297" i="5"/>
  <c r="F86" i="5"/>
  <c r="K280" i="5"/>
  <c r="K96" i="5"/>
  <c r="F395" i="5"/>
  <c r="F215" i="5"/>
  <c r="F331" i="5"/>
  <c r="K305" i="5"/>
  <c r="K56" i="5"/>
  <c r="F174" i="5"/>
  <c r="K404" i="5"/>
  <c r="K223" i="5"/>
  <c r="F436" i="5"/>
  <c r="F340" i="5"/>
  <c r="F92" i="5"/>
  <c r="K324" i="5"/>
  <c r="K141" i="5"/>
  <c r="F69" i="5"/>
  <c r="F260" i="5"/>
  <c r="F400" i="5"/>
  <c r="K243" i="5"/>
  <c r="K59" i="5"/>
  <c r="F358" i="5"/>
  <c r="F177" i="5"/>
  <c r="F370" i="5"/>
  <c r="F176" i="5"/>
  <c r="K48" i="5"/>
  <c r="F90" i="5"/>
  <c r="K266" i="5"/>
  <c r="K408" i="5"/>
  <c r="K227" i="5"/>
  <c r="F13" i="5"/>
  <c r="F280" i="5"/>
  <c r="F96" i="5"/>
  <c r="K357" i="5"/>
  <c r="K174" i="5"/>
  <c r="F26" i="5"/>
  <c r="F293" i="5"/>
  <c r="F109" i="5"/>
  <c r="K329" i="5"/>
  <c r="K146" i="5"/>
  <c r="F265" i="5"/>
  <c r="K30" i="5"/>
  <c r="K301" i="5"/>
  <c r="K52" i="5"/>
  <c r="F416" i="5"/>
  <c r="F170" i="5"/>
  <c r="K400" i="5"/>
  <c r="K219" i="5"/>
  <c r="K35" i="5"/>
  <c r="F336" i="5"/>
  <c r="F88" i="5"/>
  <c r="K373" i="5"/>
  <c r="K163" i="5"/>
  <c r="F53" i="5"/>
  <c r="F244" i="5"/>
  <c r="K367" i="5"/>
  <c r="K292" i="5"/>
  <c r="K108" i="5"/>
  <c r="F407" i="5"/>
  <c r="F227" i="5"/>
  <c r="F166" i="5"/>
  <c r="K252" i="5"/>
  <c r="K68" i="5"/>
  <c r="F367" i="5"/>
  <c r="F186" i="5"/>
  <c r="K416" i="5"/>
  <c r="K169" i="5"/>
  <c r="F21" i="5"/>
  <c r="F288" i="5"/>
  <c r="F104" i="5"/>
  <c r="K336" i="5"/>
  <c r="K87" i="5"/>
  <c r="F439" i="5"/>
  <c r="F206" i="5"/>
  <c r="F178" i="5"/>
  <c r="K255" i="5"/>
  <c r="K71" i="5"/>
  <c r="K242" i="5"/>
  <c r="F128" i="5"/>
  <c r="F433" i="5"/>
  <c r="K54" i="5"/>
  <c r="K10" i="5"/>
  <c r="K98" i="5"/>
  <c r="K183" i="5"/>
  <c r="F401" i="5"/>
  <c r="F111" i="5"/>
  <c r="K375" i="5"/>
  <c r="F329" i="5"/>
  <c r="K356" i="5"/>
  <c r="K173" i="5"/>
  <c r="F25" i="5"/>
  <c r="F292" i="5"/>
  <c r="F108" i="5"/>
  <c r="K369" i="5"/>
  <c r="K186" i="5"/>
  <c r="F49" i="5"/>
  <c r="K285" i="5"/>
  <c r="K341" i="5"/>
  <c r="K92" i="5"/>
  <c r="F444" i="5"/>
  <c r="F211" i="5"/>
  <c r="F371" i="5"/>
  <c r="K248" i="5"/>
  <c r="K64" i="5"/>
  <c r="F363" i="5"/>
  <c r="F182" i="5"/>
  <c r="K412" i="5"/>
  <c r="K165" i="5"/>
  <c r="F17" i="5"/>
  <c r="F284" i="5"/>
  <c r="F100" i="5"/>
  <c r="K320" i="5"/>
  <c r="K137" i="5"/>
  <c r="F65" i="5"/>
  <c r="F256" i="5"/>
  <c r="K101" i="5"/>
  <c r="K304" i="5"/>
  <c r="K55" i="5"/>
  <c r="F173" i="5"/>
  <c r="K432" i="5"/>
  <c r="K264" i="5"/>
  <c r="K14" i="5"/>
  <c r="F379" i="5"/>
  <c r="F133" i="5"/>
  <c r="K364" i="5"/>
  <c r="K181" i="5"/>
  <c r="F33" i="5"/>
  <c r="F300" i="5"/>
  <c r="K407" i="5"/>
  <c r="K283" i="5"/>
  <c r="K99" i="5"/>
  <c r="F398" i="5"/>
  <c r="F218" i="5"/>
  <c r="K435" i="5"/>
  <c r="K267" i="5"/>
  <c r="K17" i="5"/>
  <c r="F318" i="5"/>
  <c r="F136" i="5"/>
  <c r="K394" i="5"/>
  <c r="K406" i="5"/>
  <c r="K103" i="5"/>
  <c r="K393" i="5"/>
  <c r="F168" i="5"/>
  <c r="K21" i="5"/>
  <c r="K176" i="5"/>
  <c r="K94" i="5"/>
  <c r="F365" i="5"/>
  <c r="K127" i="5"/>
  <c r="K368" i="5"/>
  <c r="K185" i="5"/>
  <c r="F304" i="5"/>
  <c r="K244" i="5"/>
  <c r="K381" i="5"/>
  <c r="K133" i="5"/>
  <c r="F61" i="5"/>
  <c r="F252" i="5"/>
  <c r="K241" i="5"/>
  <c r="K288" i="5"/>
  <c r="K104" i="5"/>
  <c r="F403" i="5"/>
  <c r="F223" i="5"/>
  <c r="F220" i="5"/>
  <c r="K260" i="5"/>
  <c r="K37" i="5"/>
  <c r="F375" i="5"/>
  <c r="F129" i="5"/>
  <c r="K360" i="5"/>
  <c r="K177" i="5"/>
  <c r="F29" i="5"/>
  <c r="F296" i="5"/>
  <c r="K332" i="5"/>
  <c r="K149" i="5"/>
  <c r="F434" i="5"/>
  <c r="F359" i="5"/>
  <c r="K251" i="5"/>
  <c r="K67" i="5"/>
  <c r="F366" i="5"/>
  <c r="F185" i="5"/>
  <c r="K447" i="5"/>
  <c r="K210" i="5"/>
  <c r="K26" i="5"/>
  <c r="F327" i="5"/>
  <c r="F145" i="5"/>
  <c r="K376" i="5"/>
  <c r="K128" i="5"/>
  <c r="F56" i="5"/>
  <c r="F247" i="5"/>
  <c r="F12" i="5"/>
  <c r="K295" i="5"/>
  <c r="K111" i="5"/>
  <c r="F410" i="5"/>
  <c r="F164" i="5"/>
  <c r="K213" i="5"/>
  <c r="F330" i="5"/>
  <c r="K225" i="5"/>
  <c r="F262" i="5"/>
  <c r="F338" i="5"/>
  <c r="K366" i="5"/>
  <c r="K299" i="5"/>
  <c r="F140" i="5"/>
  <c r="K250" i="5"/>
  <c r="F102" i="5"/>
  <c r="K110" i="5"/>
  <c r="K130" i="5"/>
  <c r="K380" i="5"/>
  <c r="K132" i="5"/>
  <c r="F60" i="5"/>
  <c r="F251" i="5"/>
  <c r="K226" i="5"/>
  <c r="K328" i="5"/>
  <c r="K145" i="5"/>
  <c r="F73" i="5"/>
  <c r="F264" i="5"/>
  <c r="K18" i="5"/>
  <c r="K300" i="5"/>
  <c r="K51" i="5"/>
  <c r="F415" i="5"/>
  <c r="F169" i="5"/>
  <c r="K443" i="5"/>
  <c r="K206" i="5"/>
  <c r="K22" i="5"/>
  <c r="F323" i="5"/>
  <c r="F141" i="5"/>
  <c r="K372" i="5"/>
  <c r="K189" i="5"/>
  <c r="F52" i="5"/>
  <c r="F243" i="5"/>
  <c r="K326" i="5"/>
  <c r="K317" i="5"/>
  <c r="K95" i="5"/>
  <c r="F394" i="5"/>
  <c r="F214" i="5"/>
  <c r="F137" i="5"/>
  <c r="K263" i="5"/>
  <c r="K13" i="5"/>
  <c r="F378" i="5"/>
  <c r="F132" i="5"/>
  <c r="K403" i="5"/>
  <c r="K222" i="5"/>
  <c r="F339" i="5"/>
  <c r="F91" i="5"/>
  <c r="K323" i="5"/>
  <c r="K140" i="5"/>
  <c r="F68" i="5"/>
  <c r="F259" i="5"/>
  <c r="F291" i="5"/>
  <c r="K58" i="5"/>
  <c r="F94" i="5"/>
  <c r="K164" i="5"/>
  <c r="K72" i="5"/>
  <c r="F172" i="5"/>
  <c r="F299" i="5"/>
  <c r="K16" i="5"/>
  <c r="K286" i="5"/>
  <c r="K66" i="5"/>
  <c r="K28" i="5"/>
  <c r="K327" i="5"/>
  <c r="K144" i="5"/>
  <c r="F72" i="5"/>
  <c r="F263" i="5"/>
  <c r="K60" i="5"/>
  <c r="K340" i="5"/>
  <c r="K91" i="5"/>
  <c r="F443" i="5"/>
  <c r="F210" i="5"/>
  <c r="F412" i="5"/>
  <c r="K247" i="5"/>
  <c r="K63" i="5"/>
  <c r="F362" i="5"/>
  <c r="F181" i="5"/>
  <c r="K399" i="5"/>
  <c r="K218" i="5"/>
  <c r="K34" i="5"/>
  <c r="F335" i="5"/>
  <c r="F87" i="5"/>
  <c r="K319" i="5"/>
  <c r="K136" i="5"/>
  <c r="F64" i="5"/>
  <c r="F255" i="5"/>
  <c r="K256" i="5"/>
  <c r="K291" i="5"/>
  <c r="K107" i="5"/>
  <c r="F406" i="5"/>
  <c r="F226" i="5"/>
  <c r="K446" i="5"/>
  <c r="K209" i="5"/>
  <c r="K25" i="5"/>
  <c r="F326" i="5"/>
  <c r="F144" i="5"/>
  <c r="K415" i="5"/>
  <c r="K168" i="5"/>
  <c r="F20" i="5"/>
  <c r="F287" i="5"/>
  <c r="F103" i="5"/>
  <c r="K335" i="5"/>
  <c r="K125" i="5"/>
  <c r="F438" i="5"/>
  <c r="F205" i="5"/>
  <c r="F95" i="5"/>
  <c r="K254" i="5"/>
  <c r="K70" i="5"/>
  <c r="F369" i="5"/>
  <c r="F188" i="5"/>
  <c r="K418" i="5"/>
  <c r="K171" i="5"/>
  <c r="F23" i="5"/>
  <c r="F290" i="5"/>
  <c r="F106" i="5"/>
  <c r="K259" i="5"/>
  <c r="K221" i="5"/>
  <c r="F397" i="5"/>
  <c r="F35" i="5"/>
  <c r="F319" i="5"/>
  <c r="F28" i="5"/>
  <c r="K167" i="5"/>
  <c r="F409" i="5"/>
  <c r="K131" i="5"/>
  <c r="K339" i="5"/>
  <c r="K90" i="5"/>
  <c r="F442" i="5"/>
  <c r="F209" i="5"/>
  <c r="F59" i="5"/>
  <c r="F402" i="5"/>
  <c r="K411" i="5"/>
  <c r="F283" i="5"/>
  <c r="F99" i="5"/>
  <c r="K331" i="5"/>
  <c r="K148" i="5"/>
  <c r="F418" i="5"/>
  <c r="F32" i="5"/>
  <c r="K102" i="5"/>
  <c r="F246" i="5"/>
  <c r="F147" i="5"/>
  <c r="G8" i="11"/>
  <c r="G11" i="11"/>
  <c r="F125" i="5"/>
  <c r="I161" i="15"/>
  <c r="H129" i="15"/>
  <c r="E193" i="15"/>
  <c r="E200" i="15" s="1"/>
  <c r="D163" i="5"/>
  <c r="D189" i="5" s="1"/>
  <c r="D202" i="5" s="1"/>
  <c r="D228" i="5" s="1"/>
  <c r="D241" i="5" s="1"/>
  <c r="D267" i="5" s="1"/>
  <c r="D279" i="5" s="1"/>
  <c r="D305" i="5" s="1"/>
  <c r="D317" i="5" s="1"/>
  <c r="D343" i="5" s="1"/>
  <c r="D355" i="5" s="1"/>
  <c r="D381" i="5" s="1"/>
  <c r="D393" i="5" s="1"/>
  <c r="D419" i="5" s="1"/>
  <c r="D431" i="5" s="1"/>
  <c r="D447" i="5" s="1"/>
  <c r="C50" i="1"/>
  <c r="C72" i="1" s="1"/>
  <c r="D50" i="1"/>
  <c r="D72" i="1" s="1"/>
  <c r="F50" i="1"/>
  <c r="F72" i="1" s="1"/>
  <c r="H50" i="1"/>
  <c r="H72" i="1" s="1"/>
  <c r="L50" i="1"/>
  <c r="L72" i="1" s="1"/>
  <c r="K419" i="5" l="1"/>
  <c r="G12" i="11"/>
  <c r="F37" i="5"/>
  <c r="F48" i="5" s="1"/>
  <c r="F74" i="5" s="1"/>
  <c r="E189" i="5"/>
  <c r="F163" i="5"/>
  <c r="I168" i="15"/>
  <c r="H136" i="15"/>
  <c r="E225" i="15"/>
  <c r="E232" i="15" s="1"/>
  <c r="M50" i="1"/>
  <c r="M72" i="1" s="1"/>
  <c r="E202" i="5" l="1"/>
  <c r="F189" i="5"/>
  <c r="I193" i="15"/>
  <c r="H161" i="15"/>
  <c r="E257" i="15"/>
  <c r="E264" i="15" s="1"/>
  <c r="E228" i="5" l="1"/>
  <c r="F202" i="5"/>
  <c r="H168" i="15"/>
  <c r="I200" i="15"/>
  <c r="E289" i="15"/>
  <c r="E296" i="15" s="1"/>
  <c r="E241" i="5" l="1"/>
  <c r="F228" i="5"/>
  <c r="H193" i="15"/>
  <c r="I225" i="15"/>
  <c r="E321" i="15"/>
  <c r="E328" i="15" s="1"/>
  <c r="E267" i="5" l="1"/>
  <c r="F241" i="5"/>
  <c r="H200" i="15"/>
  <c r="I232" i="15"/>
  <c r="E353" i="15"/>
  <c r="E360" i="15" s="1"/>
  <c r="E379" i="15" s="1"/>
  <c r="E279" i="5" l="1"/>
  <c r="F267" i="5"/>
  <c r="H225" i="15"/>
  <c r="I257" i="15"/>
  <c r="E305" i="5" l="1"/>
  <c r="F279" i="5"/>
  <c r="H232" i="15"/>
  <c r="I264" i="15"/>
  <c r="E317" i="5" l="1"/>
  <c r="F305" i="5"/>
  <c r="H257" i="15"/>
  <c r="I289" i="15"/>
  <c r="E343" i="5" l="1"/>
  <c r="E355" i="5" s="1"/>
  <c r="F317" i="5"/>
  <c r="F343" i="5" s="1"/>
  <c r="H264" i="15"/>
  <c r="I296" i="15"/>
  <c r="E381" i="5" l="1"/>
  <c r="E393" i="5" s="1"/>
  <c r="F355" i="5"/>
  <c r="F381" i="5" s="1"/>
  <c r="H289" i="15"/>
  <c r="I321" i="15"/>
  <c r="E419" i="5" l="1"/>
  <c r="F393" i="5"/>
  <c r="F419" i="5" s="1"/>
  <c r="H296" i="15"/>
  <c r="I328" i="15"/>
  <c r="E431" i="5" l="1"/>
  <c r="H321" i="15"/>
  <c r="I353" i="15"/>
  <c r="E447" i="5" l="1"/>
  <c r="F431" i="5"/>
  <c r="F447" i="5" s="1"/>
  <c r="H328" i="15"/>
  <c r="I360" i="15"/>
  <c r="I379" i="15"/>
  <c r="H353" i="15" l="1"/>
  <c r="H360" i="15" l="1"/>
  <c r="H379" i="15" l="1"/>
</calcChain>
</file>

<file path=xl/sharedStrings.xml><?xml version="1.0" encoding="utf-8"?>
<sst xmlns="http://schemas.openxmlformats.org/spreadsheetml/2006/main" count="2145" uniqueCount="845">
  <si>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</si>
  <si>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</si>
  <si>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</si>
  <si>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1403/10/30</t>
  </si>
  <si>
    <t>1- سرمایه گذاری ها</t>
  </si>
  <si>
    <t>1-1-سرمایه‌گذاری در سهام و حق تقدم سهام وصندوق‌های سرمایه‌گذاری</t>
  </si>
  <si>
    <t>1403/10/01</t>
  </si>
  <si>
    <t>تغییرات طی دوره</t>
  </si>
  <si>
    <t>1403/10/30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</si>
  <si>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</si>
  <si>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</si>
  <si>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</si>
  <si>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</si>
  <si>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</si>
  <si>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</si>
  <si>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</si>
  <si>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</si>
  <si>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</si>
  <si>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</si>
  <si>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فرآورده های غذایی و قند چهارمحال (قچار)</t>
  </si>
  <si>
    <t>دارویی و نهاده های زاگرس دارو (دزاگرس)</t>
  </si>
  <si>
    <t>کانی کربن طبس (کربن)</t>
  </si>
  <si>
    <t>ایران یاسا (پاسا)</t>
  </si>
  <si>
    <t>بانک صادرات ایران (وبصادر)</t>
  </si>
  <si>
    <t>پالایش نفت اصفهان (شپنا)</t>
  </si>
  <si>
    <t>ذوب آهن اصفهان (ذوب)</t>
  </si>
  <si>
    <t>صنایع ارتباطی آوا (آواک)</t>
  </si>
  <si>
    <t>فولاد مبارکه اصفهان (فولاد)</t>
  </si>
  <si>
    <t>پتروشیمی زاگرس (زاگرس)</t>
  </si>
  <si>
    <t>صنعتی سپاهان (فسپا)</t>
  </si>
  <si>
    <t>آما (فاما)</t>
  </si>
  <si>
    <t>سایپا (خساپا)</t>
  </si>
  <si>
    <t>بانک تجارت (وتجارت)</t>
  </si>
  <si>
    <t>ملی صنایع مس ایران (فملی)</t>
  </si>
  <si>
    <t>مدیریت نیروگاهی ایرانیان مپنا (ومپنا)</t>
  </si>
  <si>
    <t>نساجی بابکان (نبابک)</t>
  </si>
  <si>
    <t>الیاف مصنوعی (شمواد)</t>
  </si>
  <si>
    <t>تامین سرمایه نوین (تنوین)</t>
  </si>
  <si>
    <t>ایران خودرو (خودرو)</t>
  </si>
  <si>
    <t>دانش بنیان پویا نیرو (بپویا)</t>
  </si>
  <si>
    <t>بیمه کوثر (کوثر)</t>
  </si>
  <si>
    <t>تامین سرمایه دماوند (تماوند)</t>
  </si>
  <si>
    <t>نور ایستا پلاستیک (خنور)</t>
  </si>
  <si>
    <t>آهن و فولاد غدیر ایرانیان (فغدیر)</t>
  </si>
  <si>
    <t>فولاد سیرجان ایرانیان (سیسکو)</t>
  </si>
  <si>
    <t>بانک سامان (سامان)</t>
  </si>
  <si>
    <t>بیمه پارسیان (پارسیان)</t>
  </si>
  <si>
    <t>بانک ملت (وبملت)</t>
  </si>
  <si>
    <t>صبا فولاد خلیج فارس (فصبا)</t>
  </si>
  <si>
    <t>توسعه نیشکر و صنایع جانبی (نیشکر)</t>
  </si>
  <si>
    <t>سر. تامین اجتماعی (شستا)</t>
  </si>
  <si>
    <t>بخشی صنایع سورنا (رویین)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</si>
  <si>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</si>
  <si>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</si>
  <si>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</si>
  <si>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</si>
  <si>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</si>
  <si>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</si>
  <si>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</si>
  <si>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>اختیارف ت خودرو-3268-04/05/11 (هخود405)</t>
  </si>
  <si>
    <t>1404/05/11</t>
  </si>
  <si>
    <t>اختیارف ت بپویا-19084-4/09/29 (هپویا409)</t>
  </si>
  <si>
    <t>1404/09/29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</si>
  <si>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</si>
  <si>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</si>
  <si>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</si>
  <si>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</si>
  <si>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</si>
  <si>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</si>
  <si>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</si>
  <si>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</si>
  <si>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</si>
  <si>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صکوک اجاره وکغدیر505-3ماهه18% (صغدیر505)</t>
  </si>
  <si>
    <t>بلی</t>
  </si>
  <si>
    <t>1401/05/18</t>
  </si>
  <si>
    <t>1405/05/18</t>
  </si>
  <si>
    <t>صکوک مرابحه فولاد065-بدون ضامن (صفولا065)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</si>
  <si>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</si>
  <si>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</si>
  <si>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</si>
  <si>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</si>
  <si>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</si>
  <si>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</si>
  <si>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</si>
  <si>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</si>
  <si>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</si>
  <si>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</si>
  <si>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</si>
  <si>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</si>
  <si>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</si>
  <si>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</si>
  <si>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</si>
  <si>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</si>
  <si>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</si>
  <si>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</si>
  <si>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</si>
  <si>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</si>
  <si>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</si>
  <si>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</si>
  <si>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</si>
  <si>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</si>
  <si>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</si>
  <si>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</si>
  <si>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</si>
  <si>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</si>
  <si>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</si>
  <si>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 شیراز0602-3ماهه20.5% (مشیر0602)</t>
  </si>
  <si>
    <t>-</t>
  </si>
  <si>
    <t>1402/12/28</t>
  </si>
  <si>
    <t>1406/12/28</t>
  </si>
  <si>
    <t>اختیارخ آساس-40000-14031030 (ضاساس1004)</t>
  </si>
  <si>
    <t>اختیارخ توان-17000-14031002 (ضتوان1006)</t>
  </si>
  <si>
    <t>اختیارخ رویین-9000-14031030 (ضرویین1002)</t>
  </si>
  <si>
    <t>اختیارخ رویین-9500-14031030 (ضرویین1003)</t>
  </si>
  <si>
    <t>اختیارخ رویین-10000-14031030 (ضرویین1004)</t>
  </si>
  <si>
    <t>اختیارف شستا-1150-1403/10/12 (طستا1037)</t>
  </si>
  <si>
    <t>اختیارخ آساس-40000-14031226 (ضاساس1204)</t>
  </si>
  <si>
    <t>اختیارف خودرو-2800-1403/10/05 (طخود1086)</t>
  </si>
  <si>
    <t>اختیارف خودرو-3250-1403/10/05 (طخود1088)</t>
  </si>
  <si>
    <t>اختیارخ فصبا-2000-14031114 (ضفصبا1111)</t>
  </si>
  <si>
    <t>اختیارخ فصبا-3000-14031114 (ضفصبا1116)</t>
  </si>
  <si>
    <t>اختیارخ فصبا-3400-14031114 (ضفصبا1118)</t>
  </si>
  <si>
    <t>اختیارخ فصبا-4000-14031114 (ضفصبا1121)</t>
  </si>
  <si>
    <t>اختیارخ شتاب-8000-1403/10/12 (ضتاب1005)</t>
  </si>
  <si>
    <t>اختیارخ شتاب-10000-1403/10/12 (ضتاب1007)</t>
  </si>
  <si>
    <t>اختیارخ رویین-11000-14031226 (ضرویین1205)</t>
  </si>
  <si>
    <t>اختیارف رویین-12000-14031226 (طرویین1206)</t>
  </si>
  <si>
    <t>اختیارخ ذوب-900-1403/11/24 (ضذوب1134)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</si>
  <si>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</si>
  <si>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</si>
  <si>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1403/10/01 تا تاریخ 1403/10/30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</si>
  <si>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</si>
  <si>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</si>
  <si>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</si>
  <si>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</si>
  <si>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</si>
  <si>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</si>
  <si>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</si>
  <si>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</si>
  <si>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</si>
  <si>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اخابر61-3ماهه23%</t>
  </si>
  <si>
    <t>مرابحه خمیرمایه رضوی060605</t>
  </si>
  <si>
    <t>صکوک اجاره وکغدیر707-بدون ضامن</t>
  </si>
  <si>
    <t>مرابحه اتومبیل سازی فردا061023</t>
  </si>
  <si>
    <t>صکوک اجاره وکغدیر505-3ماهه18%</t>
  </si>
  <si>
    <t>صکوک مرابحه فولاژ612-بدون ضامن</t>
  </si>
  <si>
    <t xml:space="preserve">مرابحه شیشه سازی مینا070516 </t>
  </si>
  <si>
    <t>نرخ سود علی الحساب</t>
  </si>
  <si>
    <t>درصد به کل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</si>
  <si>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</si>
  <si>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</si>
  <si>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</si>
  <si>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</si>
  <si>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</si>
  <si>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</si>
  <si>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</si>
  <si>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</si>
  <si>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بانک گردشگری- بلند مدت- 110.333.1681546.2 </t>
  </si>
  <si>
    <t>110.333.1681546.2</t>
  </si>
  <si>
    <t>سپرده سرمایه‌گذاری</t>
  </si>
  <si>
    <t>ملی- کوتاه مدت - 233792791001</t>
  </si>
  <si>
    <t>233792791001</t>
  </si>
  <si>
    <t>کوتاه مدت</t>
  </si>
  <si>
    <t>خاورمیانه - کوتاه مدت - 100710810707076292</t>
  </si>
  <si>
    <t>100710810707076292</t>
  </si>
  <si>
    <t>پاسارگاد - بلند مدت - 290.303.15703888.4</t>
  </si>
  <si>
    <t>290.303.15703888.4</t>
  </si>
  <si>
    <t>پاسارگاد - بلند مدت - 290.303.15703888.5</t>
  </si>
  <si>
    <t>290.303.15703888.5</t>
  </si>
  <si>
    <t>ملت - بلند مدت - 2383547043</t>
  </si>
  <si>
    <t>2383547043</t>
  </si>
  <si>
    <t>پاسارگاد - بلند مدت - 290.303.15703888.1</t>
  </si>
  <si>
    <t>ملی- بلند مدت - 0423609615003</t>
  </si>
  <si>
    <t>0423609615003</t>
  </si>
  <si>
    <t>ملت- کوتاه مدت- (9094326565)</t>
  </si>
  <si>
    <t>9094326565</t>
  </si>
  <si>
    <t>بانک گردشگری- کوتاه مدت- 110.71.1681546.1</t>
  </si>
  <si>
    <t>110.71.1681546.1</t>
  </si>
  <si>
    <t>جاری</t>
  </si>
  <si>
    <t>بانک گردشگری- بلند مدت- 110.333.1681546.1</t>
  </si>
  <si>
    <t>110.333.1681546.1</t>
  </si>
  <si>
    <t>شهر- کوتاه مدت - 7001004373139</t>
  </si>
  <si>
    <t>7001004373139</t>
  </si>
  <si>
    <t>ملی- بلند مدت - 0423670286006</t>
  </si>
  <si>
    <t>0423670286006</t>
  </si>
  <si>
    <t>ملی- بلند مدت - 0423518978006</t>
  </si>
  <si>
    <t>0423518978006</t>
  </si>
  <si>
    <t>ملت- کوتاه مدت- (2277668626)</t>
  </si>
  <si>
    <t>2277668626</t>
  </si>
  <si>
    <t>ملت - بلند مدت - ۲۳۸۴۹۳۱۴۶۵</t>
  </si>
  <si>
    <t>2384931465</t>
  </si>
  <si>
    <t xml:space="preserve">پاسارگاد - کوتاه مدت - 290.8100.15703888.1 </t>
  </si>
  <si>
    <t>290.8100.15703888.1</t>
  </si>
  <si>
    <t>پاسارگاد - بلند مدت - 290.303.15703888.6</t>
  </si>
  <si>
    <t>290.303.15703888.6</t>
  </si>
  <si>
    <t>پاسارگاد - بلند مدت - 290.303.15703888.2</t>
  </si>
  <si>
    <t>290.303.15703888.2</t>
  </si>
  <si>
    <t>پاسارگاد - بلند مدت - 290.303.15703888.3</t>
  </si>
  <si>
    <t>پاسارگاد - بلند مدت - 290.303.15703888.9</t>
  </si>
  <si>
    <t>290.303.15703888.9</t>
  </si>
  <si>
    <t>تجارت- بلند مدت - 0479604618681</t>
  </si>
  <si>
    <t>0479604618681</t>
  </si>
  <si>
    <t xml:space="preserve">پاسارگاد - بلند مدت - 290.303.15703888.10	</t>
  </si>
  <si>
    <t>290.303.15703888.10</t>
  </si>
  <si>
    <t>پاسارگاد - بلند مدت - 290.303.15703888.7</t>
  </si>
  <si>
    <t>290.303.15703888.7</t>
  </si>
  <si>
    <t>تجارت- کوتاه مدت - 0279007287411</t>
  </si>
  <si>
    <t>0279007287411</t>
  </si>
  <si>
    <t>پاسارگاد - بلند مدت - 290.303.15703888.8</t>
  </si>
  <si>
    <t>290.303.15703888.8</t>
  </si>
  <si>
    <t xml:space="preserve"> </t>
  </si>
  <si>
    <t xml:space="preserve">صورت وضعیت درآمدها </t>
  </si>
  <si>
    <t>برای ماه منتهی به  1403/10/30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</si>
  <si>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</si>
  <si>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</si>
  <si>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</si>
  <si>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</si>
  <si>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</si>
  <si>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</si>
  <si>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</si>
  <si>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</si>
  <si>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</si>
  <si>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</si>
  <si>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</si>
  <si>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</si>
  <si>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</si>
  <si>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</si>
  <si>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</si>
  <si>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1403/10/01 تا  1403/10/30</t>
  </si>
  <si>
    <t>از ابتدای سال مالی تا 1403/10/30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</si>
  <si>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</si>
  <si>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</si>
  <si>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</si>
  <si>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</si>
  <si>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</si>
  <si>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</si>
  <si>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1403/09/25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</si>
  <si>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</si>
  <si>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</si>
  <si>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</si>
  <si>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</si>
  <si>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1403/12/22</t>
  </si>
  <si>
    <t>1403/12/05</t>
  </si>
  <si>
    <t>1403/12/28</t>
  </si>
  <si>
    <t>20.50</t>
  </si>
  <si>
    <t>1404/01/18</t>
  </si>
  <si>
    <t>1403/11/18</t>
  </si>
  <si>
    <t>1404/04/06</t>
  </si>
  <si>
    <t>1403/11/14</t>
  </si>
  <si>
    <t>صکوک اجاره گل گهر054-3ماهه23% (صگل054)</t>
  </si>
  <si>
    <t>1403/10/18</t>
  </si>
  <si>
    <t>1403/11/22</t>
  </si>
  <si>
    <t>1403/11/16</t>
  </si>
  <si>
    <t>1404/01/23</t>
  </si>
  <si>
    <t>1404/01/14</t>
  </si>
  <si>
    <t>1403/09/28</t>
  </si>
  <si>
    <t>1403/10/02</t>
  </si>
  <si>
    <t>1403/10/22</t>
  </si>
  <si>
    <t>1403/10/21</t>
  </si>
  <si>
    <t>1403/10/16</t>
  </si>
  <si>
    <t>1403/08/01</t>
  </si>
  <si>
    <t>1403/10/08</t>
  </si>
  <si>
    <t>1403/08/03</t>
  </si>
  <si>
    <t>1403/10/07</t>
  </si>
  <si>
    <t>1403/10/27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</si>
  <si>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</si>
  <si>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</si>
  <si>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</si>
  <si>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</si>
  <si>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صدر تامین (تاصیکو)</t>
  </si>
  <si>
    <t>بیمه اتکایی ایران معین (معین)</t>
  </si>
  <si>
    <t>سر. توسعه و عمران استان کرمان (کرمان)</t>
  </si>
  <si>
    <t>گسترش نفت و گاز پارسیان (پارسان)</t>
  </si>
  <si>
    <t>بین المللی توسعه صنایع و معادن غدیر (وکغدیر)</t>
  </si>
  <si>
    <t>داده گستر عصر نوین - های وب (های وب)</t>
  </si>
  <si>
    <t>فولاد خوزستان (فخوز)</t>
  </si>
  <si>
    <t>بهار رز عالیس چناران (عالیس)</t>
  </si>
  <si>
    <t>گسترش سوخت سبز زاگرس (شگستر)</t>
  </si>
  <si>
    <t>سر. سپه (وسپه)</t>
  </si>
  <si>
    <t>سر. مالی سپهر صادرات (وسپهر)</t>
  </si>
  <si>
    <t>بیمه البرز (البرز)</t>
  </si>
  <si>
    <t>ارتباطات سیار (همراه)</t>
  </si>
  <si>
    <t>سر. نیرو (ونیرو)</t>
  </si>
  <si>
    <t>تولیدی برنا باطری (خبرنا)</t>
  </si>
  <si>
    <t>توسعه سرمایه و صنعت غدیر (سغدیر)</t>
  </si>
  <si>
    <t>سهامی اهرمی شتاب آگاه (شتاب)</t>
  </si>
  <si>
    <t>اختیارخ شستا-950-1403/11/10 (ضستا1124)</t>
  </si>
  <si>
    <t>اختیارخ شستا-1050-1403/12/08 (ضستا1226)</t>
  </si>
  <si>
    <t>اختیارخ شستا-850-1403/10/12 (ضستا1034)</t>
  </si>
  <si>
    <t>اختیارخ وبملت-1500-1403/09/28 (ضملت9013)</t>
  </si>
  <si>
    <t>اختیارخ خودرو-1900-1403/11/03 (ضخود1130)</t>
  </si>
  <si>
    <t>اختیارخ شستا-1050-1403/10/12 (ضستا1036)</t>
  </si>
  <si>
    <t>اختیارخ شستا-950-1403/09/14 (ضستا9026)</t>
  </si>
  <si>
    <t>اختیارخ خودرو-1900-1403/12/01 (ضخود1228)</t>
  </si>
  <si>
    <t>اختیارخ ذوب-200-1403/11/24 (ضذوب1127)</t>
  </si>
  <si>
    <t>اختیارخ شستا-950-1403/10/12 (ضستا1035)</t>
  </si>
  <si>
    <t>اختیارخ خودرو-2000-1403/10/05 (ضخود1082)</t>
  </si>
  <si>
    <t>اختیارخ خودرو-2800-1403/11/03 (ضخود1135)</t>
  </si>
  <si>
    <t>اختیارخ خودرو-2400-1403/08/02 (ضخود8034)</t>
  </si>
  <si>
    <t>اختیارخ خودرو-2000-1403/09/07 (ضخود9025)</t>
  </si>
  <si>
    <t>اختیارخ خودرو-2600-1403/09/07 (ضخود9028)</t>
  </si>
  <si>
    <t>اختیارخ خودرو-2200-1403/09/07 (ضخود9026)</t>
  </si>
  <si>
    <t>اختیارخ ذوب-300-1403/09/28 (ضذوب9012)</t>
  </si>
  <si>
    <t>اختیارخ شستا-1050-1403/09/14 (ضستا9027)</t>
  </si>
  <si>
    <t>اختیارخ خودرو-2400-1403/09/07 (ضخود9027)</t>
  </si>
  <si>
    <t>اختیارخ وبملت-2200-1403/09/28 (ضملت9019)</t>
  </si>
  <si>
    <t>اختیارخ خودرو-2400-1403/10/05 (ضخود1084)</t>
  </si>
  <si>
    <t>اختیارخ خودرو-2600-1403/10/05 (ضخود1085)</t>
  </si>
  <si>
    <t>اختیارخ وبملت-1800-1403/09/28 (ضملت9016)</t>
  </si>
  <si>
    <t>اختیارخ خودرو-2000-1403/12/01 (ضخود1229)</t>
  </si>
  <si>
    <t>اختیارخ خودرو-2000-1403/11/03 (ضخود1131)</t>
  </si>
  <si>
    <t>اختیارخ ذوب-300-1403/11/24 (ضذوب1128)</t>
  </si>
  <si>
    <t>اختیارخ شستا-1150-1403/10/12 (ضستا1037)</t>
  </si>
  <si>
    <t>اختیارخ خودرو-2800-1403/10/05 (ضخود1086)</t>
  </si>
  <si>
    <t>اختیارخ شستا-850-1403/09/14 (ضستا9025)</t>
  </si>
  <si>
    <t>اختیارخ وبملت-1800-1403/11/24 (ضملت1167)</t>
  </si>
  <si>
    <t>اختیارخ شتاب-9000-1403/08/23 (ضتاب8017)</t>
  </si>
  <si>
    <t>اختیارخ خودرو-3000-1403/11/03 (ضخود1136)</t>
  </si>
  <si>
    <t>اختیارخ شستا-850-1403/08/09 (ضستا8025)</t>
  </si>
  <si>
    <t>اختیارخ خودرو-2200-1403/12/01 (ضخود1230)</t>
  </si>
  <si>
    <t>اختیارخ خساپا-2200-1403/08/30 (ضسپا8064)</t>
  </si>
  <si>
    <t>اختیارخ خساپا-2400-1403/10/26 (ضسپا1024)</t>
  </si>
  <si>
    <t>اختیارخ خودرو-2400-1403/11/03 (ضخود1133)</t>
  </si>
  <si>
    <t>اختیارخ شستا-1050-1403/08/09 (ضستا8027)</t>
  </si>
  <si>
    <t>اختیارخ خودرو-2000-1403/08/02 (ضخود8032)</t>
  </si>
  <si>
    <t>اختیارخ شستا-950-1403/08/09 (ضستا8026)</t>
  </si>
  <si>
    <t>اختیارخ شستا-750-1403/08/09 (ضستا8024)</t>
  </si>
  <si>
    <t>اختیارخ شستا-650-1403/08/09 (ضستا8023)</t>
  </si>
  <si>
    <t>اختیارخ خساپا-2400-1403/08/30 (ضسپا8065)</t>
  </si>
  <si>
    <t>اختیارخ شستا-750-1403/10/12 (ضستا1033)</t>
  </si>
  <si>
    <t>اختیارخ شستا-550-1403/11/10 (ضستا1120)</t>
  </si>
  <si>
    <t>اختیارخ وبملت-2000-1403/09/28 (ضملت9018)</t>
  </si>
  <si>
    <t>اختیارخ وتجارت-1400-1403/08/16 (ضجار8004)</t>
  </si>
  <si>
    <t>اختیارخ ذوب-400-1403/09/28 (ضذوب9013)</t>
  </si>
  <si>
    <t>اختیارخ فولاد-4000-1403/09/21 (ضفلا9016)</t>
  </si>
  <si>
    <t>اختیارخ خساپا-2400-1403/09/21 (ضسپا9004)</t>
  </si>
  <si>
    <t>اختیارخ فولاد-4500-1403/09/21 (ضفلا9017)</t>
  </si>
  <si>
    <t>اختیارخ شستا-1050-1403/11/10 (ضستا1125)</t>
  </si>
  <si>
    <t>اختیارخ ذوب-400-1403/11/24 (ضذوب1129)</t>
  </si>
  <si>
    <t>اختیارخ شستا-1150-1403/11/10 (ضستا1126)</t>
  </si>
  <si>
    <t>اختیارخ خودرو-2200-1403/10/05 (ضخود1083)</t>
  </si>
  <si>
    <t>اختیارخ خودرو-2200-1403/11/03 (ضخود1132)</t>
  </si>
  <si>
    <t>اختیارخ خودرو-1900-1403/09/07 (ضخود9024)</t>
  </si>
  <si>
    <t>اختیارخ خودرو-2800-1403/09/07 (ضخود9029)</t>
  </si>
  <si>
    <t>اختیارخ فصبا-3400-14030918 (ضفصبا907)</t>
  </si>
  <si>
    <t>اختیارخ خودرو-1800-1403/12/01 (ضخود1227)</t>
  </si>
  <si>
    <t>اختیارخ فملی-6500-1403/09/07 (ضملی9016)</t>
  </si>
  <si>
    <t>اختیارخ وبملت-2000-1403/11/24 (ضملت1169)</t>
  </si>
  <si>
    <t>اختیارخ وبملت-2200-1403/11/24 (ضملت1170)</t>
  </si>
  <si>
    <t>اختیارخ وتجارت-1300-1403/10/19 (ضجار1056)</t>
  </si>
  <si>
    <t>اختیارخ خودرو-1700-1403/12/01 (ضخود1226)</t>
  </si>
  <si>
    <t>اختیارخ خودرو-1500-1404/01/06 (ضخود0126)</t>
  </si>
  <si>
    <t>اختیارخ شستا-600-1404/01/20 (ضستا0120)</t>
  </si>
  <si>
    <t>اختیارخ وتجارت-1400-1403/10/19 (ضجار1057)</t>
  </si>
  <si>
    <t>اختیارخ شتاب-9000-1403/09/14 (ضتاب9006)</t>
  </si>
  <si>
    <t>اختیارخ شپنا-4000-1403/10/12 (ضشنا1070)</t>
  </si>
  <si>
    <t>اختیارخ خودرو-2200-1404/01/06 (ضخود0132)</t>
  </si>
  <si>
    <t>اختیارخ فملی-5500-1403/11/03 (ضملی1191)</t>
  </si>
  <si>
    <t>اختیارخ خساپا-2600-1403/08/30 (ضسپا8066)</t>
  </si>
  <si>
    <t>اختیارخ فولاد-4500-1403/12/01 (ضفلا1207)</t>
  </si>
  <si>
    <t>اختیارخ خودرو-2000-1404/01/06 (ضخود0131)</t>
  </si>
  <si>
    <t>اختیارخ اهرم-20000-1403/09/28 (ضهرم9005)</t>
  </si>
  <si>
    <t>اختیارخ شستا-1150-1403/09/14 (ضستا9028)</t>
  </si>
  <si>
    <t>اختیارخ خودرو-2400-1403/12/01 (ضخود1231)</t>
  </si>
  <si>
    <t>اختیارخ وتجارت-1500-1403/08/16 (ضجار8005)</t>
  </si>
  <si>
    <t>اختیارخ وتجارت-1500-1403/10/19 (ضجار1058)</t>
  </si>
  <si>
    <t>اختیارخ وبملت-2400-1403/11/24 (ضملت1171)</t>
  </si>
  <si>
    <t>اختیارخ شتاب-9000-1403/10/12 (ضتاب1006)</t>
  </si>
  <si>
    <t>اختیارخ توان-18000-14031002 (ضتوان1007)</t>
  </si>
  <si>
    <t>اختیارخ ذوب-500-1403/11/24 (ضذوب1130)</t>
  </si>
  <si>
    <t>اختیارخ خودرو-1900-1404/01/06 (ضخود0130)</t>
  </si>
  <si>
    <t>اختیارخ خودرو-2600-1403/11/03 (ضخود1134)</t>
  </si>
  <si>
    <t>اختیارخ شستا-950-1403/12/08 (ضستا1225)</t>
  </si>
  <si>
    <t>اختیارخ خودرو-2400-1404/01/06 (ضخود0133)</t>
  </si>
  <si>
    <t>اختیارخ خودرو-2600-1403/12/01 (ضخود1232)</t>
  </si>
  <si>
    <t>اختیارخ شتاب-8000-1403/08/23 (ضتاب8016)</t>
  </si>
  <si>
    <t>اختیارخ خساپا-2200-1403/10/26 (ضسپا1023)</t>
  </si>
  <si>
    <t>اختیارخ خساپا-2400-1403/12/22 (ضسپا1235)</t>
  </si>
  <si>
    <t>اختیارخ وبملت-2400-1403/09/28 (ضملت9020)</t>
  </si>
  <si>
    <t>اختیارخ شتاب-7500-1403/08/23 (ضتاب8015)</t>
  </si>
  <si>
    <t>اختیارخ آساس-40000-14030827 (ضاساس804)</t>
  </si>
  <si>
    <t>اختیارخ خساپا-2600-1403/10/26 (ضسپا1025)</t>
  </si>
  <si>
    <t>اختیارخ خساپا-2800-1403/10/26 (ضسپا1026)</t>
  </si>
  <si>
    <t>اختیار خرید شمش طلا-4700000-1403/08/27 (GBAB03C470)</t>
  </si>
  <si>
    <t>اختیارخ فولاد-5000-1403/12/01 (ضفلا1208)</t>
  </si>
  <si>
    <t>اختیارخ وتجارت-1700-1403/10/19 (ضجار1060)</t>
  </si>
  <si>
    <t>اختیارخ شستا-1250-1403/10/12 (ضستا1038)</t>
  </si>
  <si>
    <t>اختیارخ خودرو-3000-1403/10/05 (ضخود1087)</t>
  </si>
  <si>
    <t>اختیارخ خودرو-3000-1403/12/01 (ضخود1234)</t>
  </si>
  <si>
    <t>اختیارخ وبملت-2600-1403/11/24 (ضملت1172)</t>
  </si>
  <si>
    <t>اختیارخ وبملت-1900-1403/11/24 (ضملت1168)</t>
  </si>
  <si>
    <t>اختیارخ شستا-1350-1403/10/12 (ضستا1039)</t>
  </si>
  <si>
    <t>اختیارخ خساپا-2600-1403/09/21 (ضسپا9005)</t>
  </si>
  <si>
    <t>اختیارخ وبملت-3000-1403/09/28 (ضملت9023)</t>
  </si>
  <si>
    <t>اختیارخ فملی-7000-1403/11/03 (ضملی1194)</t>
  </si>
  <si>
    <t>اختیارخ وبملت-2800-1403/11/24 (ضملت1173)</t>
  </si>
  <si>
    <t>اختیارخ وبصادر-523-1403/11/17 (ضصاد1155)</t>
  </si>
  <si>
    <t>اختیارخ خساپا-2000-1403/08/30 (ضسپا8063)</t>
  </si>
  <si>
    <t>اختیارخ خساپا-1700-1403/08/30 (ضسپا8060)</t>
  </si>
  <si>
    <t>اختیارخ خساپا-2800-1403/11/24 (ضسپا1125)</t>
  </si>
  <si>
    <t>اختیارخ خساپا-2800-1403/12/22 (ضسپا1237)</t>
  </si>
  <si>
    <t>اختیارخ خودرو-3250-1403/11/03 (ضخود1137)</t>
  </si>
  <si>
    <t>اختیارخ خودرو-3750-1403/11/03 (ضخود1139)</t>
  </si>
  <si>
    <t>اختیارخ خودرو-3500-1403/11/03 (ضخود1138)</t>
  </si>
  <si>
    <t>اختیارخ آساس-45000-14031226 (ضاساس1205)</t>
  </si>
  <si>
    <t>اختیارخ آساس-45000-14031030 (ضاساس1005)</t>
  </si>
  <si>
    <t>اختیارخ وبملت-3000-1403/11/24 (ضملت1174)</t>
  </si>
  <si>
    <t>اختیارخ شستا-900-1404/01/20 (ضستا0123)</t>
  </si>
  <si>
    <t>اختیارخ خودرو-3750-1403/10/05 (ضخود1090)</t>
  </si>
  <si>
    <t>اختیارف خودرو-2000-1403/09/07 (طخود9025)</t>
  </si>
  <si>
    <t>اختیارخ وتجارت-1600-1403/10/19 (ضجار1059)</t>
  </si>
  <si>
    <t>اختیارخ ذوب-600-1403/11/24 (ضذوب1131)</t>
  </si>
  <si>
    <t>اختیارخ وبملت-2600-1403/09/28 (ضملت9021)</t>
  </si>
  <si>
    <t>اختیارخ خودرو-3250-1404/01/06 (ضخود0137)</t>
  </si>
  <si>
    <t>اختیارف خودرو-2200-1403/09/07 (طخود9026)</t>
  </si>
  <si>
    <t>اختیارخ شستا-1650-1403/10/12 (ضستا1042)</t>
  </si>
  <si>
    <t>اختیارخ فولاد-5000-1403/09/21 (ضفلا9018)</t>
  </si>
  <si>
    <t>اختیارخ شستا-1250-1403/11/10 (ضستا1127)</t>
  </si>
  <si>
    <t>اختیارخ وبصادر-1800-1403/09/21 (ضصاد9020)</t>
  </si>
  <si>
    <t>اختیارخ وتجارت-1800-1403/10/19 (ضجار1061)</t>
  </si>
  <si>
    <t>اختیارخ فملی-7500-1403/11/03 (ضملی1195)</t>
  </si>
  <si>
    <t>اختیارخ خودرو-3000-1403/09/07 (ضخود9030)</t>
  </si>
  <si>
    <t>اختیارخ شستا-1150-1403/12/08 (ضستا1227)</t>
  </si>
  <si>
    <t>اختیارخ شستا-1100-1404/01/20 (ضستا0125)</t>
  </si>
  <si>
    <t>اختیارخ شستا-1250-1403/12/08 (ضستا1228)</t>
  </si>
  <si>
    <t>اختیارخ خودرو-3500-1403/10/05 (ضخود1089)</t>
  </si>
  <si>
    <t>اختیارف خودرو-2600-1403/10/05 (طخود1085)</t>
  </si>
  <si>
    <t>اختیارخ اهرم-18000-1403/09/28 (ضهرم9004)</t>
  </si>
  <si>
    <t>اختیارخ فصبا-3600-14030918 (ضفصبا908)</t>
  </si>
  <si>
    <t>اختیارخ شستا-1000-1404/01/20 (ضستا0124)</t>
  </si>
  <si>
    <t>اختیارخ شتاب-8000-1403/09/14 (ضتاب9005)</t>
  </si>
  <si>
    <t>اختیارخ شستا-1250-1403/09/14 (ضستا9029)</t>
  </si>
  <si>
    <t>اختیارخ شپنا-4000-1403/12/08 (ضشنا1219)</t>
  </si>
  <si>
    <t>اختیارخ رویین-11000-14031030 (ضرویین1005)</t>
  </si>
  <si>
    <t>اختیارخ شستا-550-1403/09/14 (ضستا9022)</t>
  </si>
  <si>
    <t>اختیارخ فولاد-5500-1403/12/01 (ضفلا1209)</t>
  </si>
  <si>
    <t>اختیارخ وبصادر-606-1403/11/17 (ضصاد1157)</t>
  </si>
  <si>
    <t>اختیارف خودرو-3000-1403/10/05 (طخود1087)</t>
  </si>
  <si>
    <t>اختیارخ وبصادر-2200-1403/09/21 (ضصاد9023)</t>
  </si>
  <si>
    <t>اختیارخ شستا-650-1403/09/14 (ضستا9023)</t>
  </si>
  <si>
    <t>اختیارخ شستا-1350-1403/11/10 (ضستا1128)</t>
  </si>
  <si>
    <t>اختیارخ شستا-1450-1403/10/12 (ضستا1040)</t>
  </si>
  <si>
    <t>اختیارخ وتجارت-1900-1403/12/15 (ضجار1222)</t>
  </si>
  <si>
    <t>اختیارخ خودرو-2800-1404/01/06 (ضخود0135)</t>
  </si>
  <si>
    <t>اختیارخ خودرو-2800-1403/12/01 (ضخود1233)</t>
  </si>
  <si>
    <t>اختیارخ خودرو-4000-1403/11/03 (ضخود1140)</t>
  </si>
  <si>
    <t>اختیارخ خودرو-4000-1403/10/05 (ضخود1091)</t>
  </si>
  <si>
    <t>اختیارخ فصبا-3200-14030918 (ضفصبا906)</t>
  </si>
  <si>
    <t>اختیارخ فصبا-3000-14030918 (ضفصبا905)</t>
  </si>
  <si>
    <t>اختیارخ شتاب-12000-1403/10/12 (ضتاب1009)</t>
  </si>
  <si>
    <t>اختیارخ خساپا-3000-1403/10/26 (ضسپا1027)</t>
  </si>
  <si>
    <t>اختیارخ وبصادر-2000-1403/09/21 (ضصاد9022)</t>
  </si>
  <si>
    <t>اختیارخ وبصادر-661-1403/11/17 (ضصاد1158)</t>
  </si>
  <si>
    <t>اختیارخ وبصادر-716-1403/11/17 (ضصاد1159)</t>
  </si>
  <si>
    <t>اختیارخ وبملت-3250-1403/11/24 (ضملت1175)</t>
  </si>
  <si>
    <t>اختیارخ ذوب-700-1403/11/24 (ضذوب1132)</t>
  </si>
  <si>
    <t>اختیارخ وتجارت-1900-1403/10/19 (ضجار1062)</t>
  </si>
  <si>
    <t>اختیارخ خساپا-2200-1403/09/21 (ضسپا9003)</t>
  </si>
  <si>
    <t>اختیارخ ذوب-500-1403/09/28 (ضذوب9014)</t>
  </si>
  <si>
    <t>اختیارخ ذوب-200-1403/09/28 (ضذوب9011)</t>
  </si>
  <si>
    <t>اختیارخ شستا-1550-1403/11/10 (ضستا1130)</t>
  </si>
  <si>
    <t>اختیارخ وبصادر-495-1403/11/17 (ضصاد1154)</t>
  </si>
  <si>
    <t>اختیارخ وتجارت-2000-1403/10/19 (ضجار1063)</t>
  </si>
  <si>
    <t>اختیارخ وتجارت-2200-1403/10/19 (ضجار1064)</t>
  </si>
  <si>
    <t>اختیارخ شستا-1650-1403/11/10 (ضستا1131)</t>
  </si>
  <si>
    <t>اختیارخ وبصادر-771-1403/11/17 (ضصاد1160)</t>
  </si>
  <si>
    <t>اختیارخ فولاد-6500-1403/12/01 (ضفلا1211)</t>
  </si>
  <si>
    <t>اختیارخ وبصادر-330-1403/11/17 (ضصاد1148)</t>
  </si>
  <si>
    <t>اختیارخ شستا-1450-1403/11/10 (ضستا1129)</t>
  </si>
  <si>
    <t>اختیارخ فولاد-6000-1403/12/01 (ضفلا1210)</t>
  </si>
  <si>
    <t>اختیارخ ذوب-500-1403/10/26 (ضذوب1003)</t>
  </si>
  <si>
    <t>اختیارخ شستا-1550-1403/10/12 (ضستا1041)</t>
  </si>
  <si>
    <t>اختیارخ ذوب-800-1403/11/24 (ضذوب1133)</t>
  </si>
  <si>
    <t>اختیارخ خودرو-3250-1403/10/05 (ضخود1088)</t>
  </si>
  <si>
    <t>اختیارخ وبملت-3500-1403/11/24 (ضملت1176)</t>
  </si>
  <si>
    <t>اختیارخ وبملت-3750-1403/11/24 (ضملت1177)</t>
  </si>
  <si>
    <t>اختیارخ وتجارت-1800-1403/12/15 (ضجار1221)</t>
  </si>
  <si>
    <t>اختیارخ وبملت-1300-1403/09/28 (ضملت9011)</t>
  </si>
  <si>
    <t>اختیارخ وبملت-1900-1403/09/28 (ضملت9017)</t>
  </si>
  <si>
    <t>اختیارخ خودرو-3250-1404/02/03 (ضخود2056)</t>
  </si>
  <si>
    <t>اختیارخ ذوب-400-1403/12/22 (ضذوب1202)</t>
  </si>
  <si>
    <t>اختیارخ ذوب-200-1403/12/22 (ضذوب1200)</t>
  </si>
  <si>
    <t>اختیارخ خودرو-3250-1403/12/01 (ضخود1235)</t>
  </si>
  <si>
    <t>اختیارخ خودرو-4000-1403/12/01 (ضخود1238)</t>
  </si>
  <si>
    <t>اختیارخ شستا-1350-1403/12/08 (ضستا1229)</t>
  </si>
  <si>
    <t>اختیارخ شستا-1450-1403/12/08 (ضستا1230)</t>
  </si>
  <si>
    <t>اختیارخ ذوب-400-1404/01/20 (ضذوب0113)</t>
  </si>
  <si>
    <t>اختیارخ خودرو-3500-1403/12/01 (ضخود1236)</t>
  </si>
  <si>
    <t>اختیارخ ذوب-500-1403/12/22 (ضذوب1203)</t>
  </si>
  <si>
    <t>اختیارخ شستا-1550-1403/12/08 (ضستا1231)</t>
  </si>
  <si>
    <t>اختیارخ وتجارت-2000-1403/12/15 (ضجار1223)</t>
  </si>
  <si>
    <t>اختیارخ خودرو-3750-1404/03/07 (ضخود3095)</t>
  </si>
  <si>
    <t>اختیارخ شستا-1650-1403/12/08 (ضستا1232)</t>
  </si>
  <si>
    <t>اختیارخ ذوب-500-1404/01/20 (ضذوب0114)</t>
  </si>
  <si>
    <t>اختیارخ وتجارت-2200-1403/12/15 (ضجار1224)</t>
  </si>
  <si>
    <t>اختیارخ خودرو-3750-1403/12/01 (ضخود1237)</t>
  </si>
  <si>
    <t>اختیارخ خودرو-5000-1403/12/01 (ضخود1240)</t>
  </si>
  <si>
    <t>اختیارخ فولاد-3500-1403/12/01 (ضفلا1204)</t>
  </si>
  <si>
    <t>اختیارخ خودرو-5000-1404/02/03 (ضخود2061)</t>
  </si>
  <si>
    <t>اختیارخ خساپا-3250-1403/12/22 (ضسپا1239)</t>
  </si>
  <si>
    <t>اختیارخ خساپا-3000-1403/12/22 (ضسپا1238)</t>
  </si>
  <si>
    <t>اختیارخ خساپا-3500-1403/12/22 (ضسپا1240)</t>
  </si>
  <si>
    <t>اختیارخ وبملت-3500-1404/01/27 (ضملت0118)</t>
  </si>
  <si>
    <t>اختیارخ وبملت-2000-1404/01/27 (ضملت0111)</t>
  </si>
  <si>
    <t>اختیارخ وتجارت-2200-1404/02/17 (ضجار2052)</t>
  </si>
  <si>
    <t>اختیارخ خساپا-3000-1403/11/24 (ضسپا1126)</t>
  </si>
  <si>
    <t>اختیارخ شستا-900-1404/03/13 (ضستا3024)</t>
  </si>
  <si>
    <t>اختیارخ خودرو-4500-1403/12/01 (ضخود1239)</t>
  </si>
  <si>
    <t>اختیارخ شستا-1300-1404/01/20 (ضستا0127)</t>
  </si>
  <si>
    <t>گواهی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</si>
  <si>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</si>
  <si>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</si>
  <si>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</si>
  <si>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اختیارخ خودرو-1800-1403/11/03 (ضخود1129)</t>
  </si>
  <si>
    <t>اختیارخ شستا-750-1403/12/08 (ضستا1223)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</si>
  <si>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</si>
  <si>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</si>
  <si>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</si>
  <si>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</si>
  <si>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</si>
  <si>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</si>
  <si>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</si>
  <si>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</si>
  <si>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</si>
  <si>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</si>
  <si>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</si>
  <si>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</si>
  <si>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</si>
  <si>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</si>
  <si>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</si>
  <si>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</si>
  <si>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درآمد کارمزد ثابت جبران اصل مبلغ سرمایه گذاری</t>
  </si>
  <si>
    <t>_</t>
  </si>
  <si>
    <t> گواهی شمش طلا</t>
  </si>
  <si>
    <t>1402/12/08</t>
  </si>
  <si>
    <t>1403/06/28</t>
  </si>
  <si>
    <t>1403/09/03</t>
  </si>
  <si>
    <t>1403/07/18</t>
  </si>
  <si>
    <t>1403/09/06</t>
  </si>
  <si>
    <t>1403/08/14</t>
  </si>
  <si>
    <t>1403/04/10</t>
  </si>
  <si>
    <t>1403/07/30</t>
  </si>
  <si>
    <t>1403/06/10</t>
  </si>
  <si>
    <t>1403/09/07</t>
  </si>
  <si>
    <t>1402/05/21</t>
  </si>
  <si>
    <t>1403/09/21</t>
  </si>
  <si>
    <t>1403/07/02</t>
  </si>
  <si>
    <t>1403/10/17</t>
  </si>
  <si>
    <t>نقل به صفحه بعد</t>
  </si>
  <si>
    <t>نقل از صفحه قبل</t>
  </si>
  <si>
    <t>23.</t>
  </si>
  <si>
    <t>18.</t>
  </si>
  <si>
    <t>نقل از صفح ه قبل</t>
  </si>
  <si>
    <t xml:space="preserve"> 290.303.15703888.1</t>
  </si>
  <si>
    <t>۲۳۸۴۹۳۱۴۶۵</t>
  </si>
  <si>
    <t xml:space="preserve"> 290.303.15703888.3</t>
  </si>
  <si>
    <t xml:space="preserve"> 290.303.15703888.10</t>
  </si>
  <si>
    <t>(ضاساس1004)</t>
  </si>
  <si>
    <t>(ضاساس1005)</t>
  </si>
  <si>
    <t>(ضتوان1006)</t>
  </si>
  <si>
    <t>(ضتوان1007)</t>
  </si>
  <si>
    <t>(ضاساس1204)</t>
  </si>
  <si>
    <t>(ضاساس1205)</t>
  </si>
  <si>
    <t>(ضفصبا1111)</t>
  </si>
  <si>
    <t>(ضفصبا1116)</t>
  </si>
  <si>
    <t>(ضفصبا1118)</t>
  </si>
  <si>
    <t>(ضفصبا1121)</t>
  </si>
  <si>
    <t xml:space="preserve"> (ضذوب1003)</t>
  </si>
  <si>
    <t>(ضرویین1002)</t>
  </si>
  <si>
    <t>(ضرویین1003)</t>
  </si>
  <si>
    <t>(ضرویین1004)</t>
  </si>
  <si>
    <t>(ضرویین1005)</t>
  </si>
  <si>
    <t>(ضرویین1205)</t>
  </si>
  <si>
    <t>(طرویین1206)</t>
  </si>
  <si>
    <t> ایران یاسا (پاسا)</t>
  </si>
  <si>
    <t>(ضخود9026)</t>
  </si>
  <si>
    <t>(ضستا8027)</t>
  </si>
  <si>
    <t>(ضستا8026)</t>
  </si>
  <si>
    <t>(ضستا8023)</t>
  </si>
  <si>
    <t>(ضستا8024)</t>
  </si>
  <si>
    <t>(ضستا8025)</t>
  </si>
  <si>
    <t>(ضسپا8060)</t>
  </si>
  <si>
    <t>(ضسپا8063)</t>
  </si>
  <si>
    <t>(ضسپا8064)</t>
  </si>
  <si>
    <t>(ضسپا8065)</t>
  </si>
  <si>
    <t>(ضسپا8066)</t>
  </si>
  <si>
    <t>(ضخود8032)</t>
  </si>
  <si>
    <t>(ضخود8034)</t>
  </si>
  <si>
    <t>(ضخود9024)</t>
  </si>
  <si>
    <t>(ضخود9025)</t>
  </si>
  <si>
    <t>(ضخود9027)</t>
  </si>
  <si>
    <t>(ضخود9028)</t>
  </si>
  <si>
    <t>(ضخود9029)</t>
  </si>
  <si>
    <t>(ضخود9030)</t>
  </si>
  <si>
    <t>(طخود9025)</t>
  </si>
  <si>
    <t>(طخود9026)</t>
  </si>
  <si>
    <t>(ضجار8004)</t>
  </si>
  <si>
    <t>(ضجار8005)</t>
  </si>
  <si>
    <t>(ضستا9022)</t>
  </si>
  <si>
    <t>(ضستا9023)</t>
  </si>
  <si>
    <t>(ضستا9025)</t>
  </si>
  <si>
    <t>(ضستا9026)</t>
  </si>
  <si>
    <t>(ضستا9027)</t>
  </si>
  <si>
    <t>(ضستا9028)</t>
  </si>
  <si>
    <t>(ضستا9029)</t>
  </si>
  <si>
    <t>(ضسپا9003)</t>
  </si>
  <si>
    <t>(ضسپا9004)</t>
  </si>
  <si>
    <t>(ضسپا9005)</t>
  </si>
  <si>
    <t>(ضتاب8015)</t>
  </si>
  <si>
    <t>(ضتاب8016)</t>
  </si>
  <si>
    <t>(ضتاب8017)</t>
  </si>
  <si>
    <t>(ضهرم9004)</t>
  </si>
  <si>
    <t>(ضهرم9005)</t>
  </si>
  <si>
    <t>(ضستا1033)</t>
  </si>
  <si>
    <t>(ضستا1034)</t>
  </si>
  <si>
    <t>(ضستا1035)</t>
  </si>
  <si>
    <t>(ضستا1036)</t>
  </si>
  <si>
    <t>(ضستا1037)</t>
  </si>
  <si>
    <t>(ضستا1038)</t>
  </si>
  <si>
    <t>(ضستا1039)</t>
  </si>
  <si>
    <t>(ضستا1040)</t>
  </si>
  <si>
    <t>(ضستا1041)</t>
  </si>
  <si>
    <t>(ضستا1042)</t>
  </si>
  <si>
    <t>(طستا1037)</t>
  </si>
  <si>
    <t>(ضاساس804)</t>
  </si>
  <si>
    <t>(ضخود1082)</t>
  </si>
  <si>
    <t>(ضخود1083)</t>
  </si>
  <si>
    <t>(ضخود1084)</t>
  </si>
  <si>
    <t>(ضخود1085)</t>
  </si>
  <si>
    <t>(ضخود1086)</t>
  </si>
  <si>
    <t>(ضخود1087)</t>
  </si>
  <si>
    <t>(ضخود1088)</t>
  </si>
  <si>
    <t>(ضخود1089)</t>
  </si>
  <si>
    <t>(ضخود1090)</t>
  </si>
  <si>
    <t>(ضخود1091)</t>
  </si>
  <si>
    <t>(طخود1085)</t>
  </si>
  <si>
    <t>(طخود1086)</t>
  </si>
  <si>
    <t>(طخود1087)</t>
  </si>
  <si>
    <t>(طخود1088)</t>
  </si>
  <si>
    <t>(ضملی9016)</t>
  </si>
  <si>
    <t>(ضصاد9020)</t>
  </si>
  <si>
    <t>(ضصاد9022)</t>
  </si>
  <si>
    <t>GBAB03C470</t>
  </si>
  <si>
    <t>(ضصاد9023)</t>
  </si>
  <si>
    <t>(ضذوب9011)</t>
  </si>
  <si>
    <t>(ضذوب9012)</t>
  </si>
  <si>
    <t>(ضذوب9013)</t>
  </si>
  <si>
    <t>(ضذوب9014)</t>
  </si>
  <si>
    <t>(ضملت9011)</t>
  </si>
  <si>
    <t>(ضملت9013)</t>
  </si>
  <si>
    <t>(ضملت9016)</t>
  </si>
  <si>
    <t>(ضملت9017)</t>
  </si>
  <si>
    <t>(ضملت9018)</t>
  </si>
  <si>
    <t>(ضملت9019)</t>
  </si>
  <si>
    <t>(ضملت9020)</t>
  </si>
  <si>
    <t>(ضملت9021)</t>
  </si>
  <si>
    <t>(ضملت9023)</t>
  </si>
  <si>
    <t>(ضسپا1023)</t>
  </si>
  <si>
    <t>(ضسپا1024)</t>
  </si>
  <si>
    <t>(ضسپا1025)</t>
  </si>
  <si>
    <t>(ضسپا1026)</t>
  </si>
  <si>
    <t>(ضسپا1027)</t>
  </si>
  <si>
    <t>(ضفصبا905)</t>
  </si>
  <si>
    <t>(ضفصبا906)</t>
  </si>
  <si>
    <t>(ضفصبا907)</t>
  </si>
  <si>
    <t>(ضفصبا908)</t>
  </si>
  <si>
    <t>(ضفلا9016)</t>
  </si>
  <si>
    <t>(ضفلا9017)</t>
  </si>
  <si>
    <t>(ضفلا9018)</t>
  </si>
  <si>
    <t>(ضتاب9005)</t>
  </si>
  <si>
    <t>(ضتاب9006)</t>
  </si>
  <si>
    <t>(ضتاب1005)</t>
  </si>
  <si>
    <t>(ضتاب1006)</t>
  </si>
  <si>
    <t>(ضتاب1007)</t>
  </si>
  <si>
    <t>(ضتاب1009)</t>
  </si>
  <si>
    <t>(ضخود1129)</t>
  </si>
  <si>
    <t>(ضخود1130)</t>
  </si>
  <si>
    <t>(ضخود1131)</t>
  </si>
  <si>
    <t>(ضخود1132)</t>
  </si>
  <si>
    <t>(ضخود1133)</t>
  </si>
  <si>
    <t>(ضخود1134)</t>
  </si>
  <si>
    <t>(ضخود1135)</t>
  </si>
  <si>
    <t>(ضخود1136)</t>
  </si>
  <si>
    <t>(ضخود1137)</t>
  </si>
  <si>
    <t>(ضخود1138)</t>
  </si>
  <si>
    <t>(ضخود1139)</t>
  </si>
  <si>
    <t>(ضخود1140)</t>
  </si>
  <si>
    <t>(ضستا1120)</t>
  </si>
  <si>
    <t>(ضستا1124)</t>
  </si>
  <si>
    <t>(ضستا1125)</t>
  </si>
  <si>
    <t>(ضستا1126)</t>
  </si>
  <si>
    <t>(ضستا1127)</t>
  </si>
  <si>
    <t>(ضستا1128)</t>
  </si>
  <si>
    <t>(ضستا1129)</t>
  </si>
  <si>
    <t>(ضستا1130)</t>
  </si>
  <si>
    <t>(ضستا1131)</t>
  </si>
  <si>
    <t>(ضشنا1070)</t>
  </si>
  <si>
    <t>(ضجار1056)</t>
  </si>
  <si>
    <t>(ضجار1057)</t>
  </si>
  <si>
    <t>(ضجار1058)</t>
  </si>
  <si>
    <t>(ضجار1059)</t>
  </si>
  <si>
    <t>(ضجار1060)</t>
  </si>
  <si>
    <t>(ضجار1061)</t>
  </si>
  <si>
    <t>(ضجار1062)</t>
  </si>
  <si>
    <t>(ضجار1063)</t>
  </si>
  <si>
    <t>(ضجار1064)</t>
  </si>
  <si>
    <t>(ضسپا1125)</t>
  </si>
  <si>
    <t>(ضسپا1126)</t>
  </si>
  <si>
    <t>(ضملی1191)</t>
  </si>
  <si>
    <t>(ضملی1194)</t>
  </si>
  <si>
    <t>(ضملی1195)</t>
  </si>
  <si>
    <t>(ضخود1226)</t>
  </si>
  <si>
    <t>(ضخود1227)</t>
  </si>
  <si>
    <t>(ضخود1228)</t>
  </si>
  <si>
    <t>(ضخود1229)</t>
  </si>
  <si>
    <t>(ضخود1230)</t>
  </si>
  <si>
    <t>(ضخود1231)</t>
  </si>
  <si>
    <t>(ضخود1232)</t>
  </si>
  <si>
    <t>(ضخود1233)</t>
  </si>
  <si>
    <t>(ضخود1234)</t>
  </si>
  <si>
    <t>(ضخود1235)</t>
  </si>
  <si>
    <t>(ضخود1236)</t>
  </si>
  <si>
    <t>(ضخود1237)</t>
  </si>
  <si>
    <t>(ضخود1238)</t>
  </si>
  <si>
    <t>(ضستا1223)</t>
  </si>
  <si>
    <t>(ضستا1225)</t>
  </si>
  <si>
    <t>(ضستا1226)</t>
  </si>
  <si>
    <t>(ضستا1227)</t>
  </si>
  <si>
    <t>(ضستا1228)</t>
  </si>
  <si>
    <t>(ضستا1229)</t>
  </si>
  <si>
    <t>(ضستا1230)</t>
  </si>
  <si>
    <t>(ضستا1231)</t>
  </si>
  <si>
    <t>(ضستا1232)</t>
  </si>
  <si>
    <t>(ضصاد1148)</t>
  </si>
  <si>
    <t>(ضصاد1154)</t>
  </si>
  <si>
    <t>(ضصاد1155)</t>
  </si>
  <si>
    <t>(ضصاد1157)</t>
  </si>
  <si>
    <t>(ضصاد1158)</t>
  </si>
  <si>
    <t>(ضصاد1159)</t>
  </si>
  <si>
    <t>(ضصاد1160)</t>
  </si>
  <si>
    <t>(ضفلا1204)</t>
  </si>
  <si>
    <t>(ضفلا1207)</t>
  </si>
  <si>
    <t>(ضفلا1208)</t>
  </si>
  <si>
    <t>(ضفلا1209)</t>
  </si>
  <si>
    <t>(ضفلا1210)</t>
  </si>
  <si>
    <t>(ضفلا1211)</t>
  </si>
  <si>
    <t>(ضذوب1127)</t>
  </si>
  <si>
    <t>(ضذوب1128)</t>
  </si>
  <si>
    <t>(ضذوب1129)</t>
  </si>
  <si>
    <t>(ضذوب1130)</t>
  </si>
  <si>
    <t>(ضذوب1131)</t>
  </si>
  <si>
    <t>(ضذوب1132)</t>
  </si>
  <si>
    <t>(ضذوب1133)</t>
  </si>
  <si>
    <t>(ضذوب1134)</t>
  </si>
  <si>
    <t>(ضملت1167)</t>
  </si>
  <si>
    <t>(ضملت1168)</t>
  </si>
  <si>
    <t>(ضملت1169)</t>
  </si>
  <si>
    <t>(ضملت1170)</t>
  </si>
  <si>
    <t>(ضملت1171)</t>
  </si>
  <si>
    <t>(ضملت1172)</t>
  </si>
  <si>
    <t>(ضملت1173)</t>
  </si>
  <si>
    <t>(ضملت1174)</t>
  </si>
  <si>
    <t>(ضملت1175)</t>
  </si>
  <si>
    <t>(ضسپا1235)</t>
  </si>
  <si>
    <t>(ضسپا1237)</t>
  </si>
  <si>
    <t>(ضسپا1238)</t>
  </si>
  <si>
    <t>(ضسپا1239)</t>
  </si>
  <si>
    <t>(ضسپا1240)</t>
  </si>
  <si>
    <t>(ضخود0126)</t>
  </si>
  <si>
    <t>(ضخود0130)</t>
  </si>
  <si>
    <t>(ضخود0131)</t>
  </si>
  <si>
    <t>(ضخود0132)</t>
  </si>
  <si>
    <t>(ضخود0133)</t>
  </si>
  <si>
    <t>(ضخود0135)</t>
  </si>
  <si>
    <t>(ضخود0137)</t>
  </si>
  <si>
    <t>(ضشنا1219)</t>
  </si>
  <si>
    <t>(ضستا0120)</t>
  </si>
  <si>
    <t>(ضستا0123)</t>
  </si>
  <si>
    <t>(ضستا0124)</t>
  </si>
  <si>
    <t>(ضستا0125)</t>
  </si>
  <si>
    <t>(ضستا0127)</t>
  </si>
  <si>
    <t>(ضجار1221)</t>
  </si>
  <si>
    <t>(ضجار1222)</t>
  </si>
  <si>
    <t>(ضجار1223)</t>
  </si>
  <si>
    <t>(ضجار1224)</t>
  </si>
  <si>
    <t>(ضخود2056)</t>
  </si>
  <si>
    <t>(ضخود2061)</t>
  </si>
  <si>
    <t>(ضذوب1200)</t>
  </si>
  <si>
    <t>(ضذوب1202)</t>
  </si>
  <si>
    <t>(ضذوب1203)</t>
  </si>
  <si>
    <t>(ضملت1176)</t>
  </si>
  <si>
    <t>(ضملت1177)</t>
  </si>
  <si>
    <t>(ضذوب0113)</t>
  </si>
  <si>
    <t>(ضذوب0114)</t>
  </si>
  <si>
    <t>(ضملت0111)</t>
  </si>
  <si>
    <t>(ضملت0118)</t>
  </si>
  <si>
    <t>(ضخود3095)</t>
  </si>
  <si>
    <t>(ضخود1239)</t>
  </si>
  <si>
    <t>(ضخود1240)</t>
  </si>
  <si>
    <t>(ضستا3024)</t>
  </si>
  <si>
    <t>(ضجار2052)</t>
  </si>
  <si>
    <t>ريال</t>
  </si>
  <si>
    <t>مشیر0602</t>
  </si>
  <si>
    <t>مشاركت ش شيراز0602-3ماهه20.5%</t>
  </si>
  <si>
    <t>صزاگرس07</t>
  </si>
  <si>
    <t>صكوك مرابحه انديمشك07-6ماهه23% </t>
  </si>
  <si>
    <t>صغدیر707</t>
  </si>
  <si>
    <t>صكوك اجاره وكغدير707-بدون ضامن</t>
  </si>
  <si>
    <t>32</t>
  </si>
  <si>
    <t>ذفرداموتور06</t>
  </si>
  <si>
    <t>مرابحه اتومبيل سازي فردا061023</t>
  </si>
  <si>
    <t>صفولا612</t>
  </si>
  <si>
    <t>صكوك مرابحه فولاژ612-بدون ضامن</t>
  </si>
  <si>
    <t>38.5</t>
  </si>
  <si>
    <t>صگل504</t>
  </si>
  <si>
    <t>صكوك اجاره گل گهر504-3ماهه23%</t>
  </si>
  <si>
    <t>23/5</t>
  </si>
  <si>
    <t>صغدير505</t>
  </si>
  <si>
    <t>صكوك اجاره وكغدير505-3ماهه18%</t>
  </si>
  <si>
    <t>صفولا065</t>
  </si>
  <si>
    <t>صكوك اجاره فولاد065-بدون ضامن</t>
  </si>
  <si>
    <t>32/5</t>
  </si>
  <si>
    <t>صخابر61</t>
  </si>
  <si>
    <t>صكوك اجاره اخابر61-3ماهه23%</t>
  </si>
  <si>
    <t>میانگین نرخ بازده تا سررسید قراردادهای منعقده</t>
  </si>
  <si>
    <t>نرخ اسمی (درصد)</t>
  </si>
  <si>
    <t>نرخ اسمی(ریال)</t>
  </si>
  <si>
    <t>مبلغ شناسایی شده بابت قرارداد خرید و نگهداری اوراق بهادار</t>
  </si>
  <si>
    <t>بهای تمام شده اوراق</t>
  </si>
  <si>
    <t>تعداد اوراق(طبق قرارداد)</t>
  </si>
  <si>
    <t>نماد</t>
  </si>
  <si>
    <t>نوع وابستگی</t>
  </si>
  <si>
    <t>طرف معامله</t>
  </si>
  <si>
    <t>‫21-1- جزئیات قراردادهای خرید و نگهداری اوراق بهادار با درآمد ثابت</t>
  </si>
  <si>
    <t>صورت وضعیت پرتفوی</t>
  </si>
  <si>
    <t>35</t>
  </si>
  <si>
    <t xml:space="preserve"> اجاره توان آفرین ساز 14070216</t>
  </si>
  <si>
    <t>وامین07</t>
  </si>
  <si>
    <t xml:space="preserve"> مرابحه شیشه سازی مینا070516</t>
  </si>
  <si>
    <t>کمینا07</t>
  </si>
  <si>
    <t>غمایه06</t>
  </si>
  <si>
    <t xml:space="preserve"> مرابحه خمیرمایه رضوی060605</t>
  </si>
  <si>
    <t xml:space="preserve">2-1-سرمایه‌گذاری در صندوق های سرمایه گذاری </t>
  </si>
  <si>
    <t>3-1-سرمایه‌گذاری در اوراق بهادار با درآمد ثابت یا علی‌الحساب</t>
  </si>
  <si>
    <t>4-1- سرمایه‌گذاری در  سپرده‌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</si>
</sst>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"/>
    <numFmt numFmtId="165" formatCode="#,##0.00;\(#,##0.00\);"/>
    <numFmt numFmtId="166" formatCode="0.0"/>
    <numFmt numFmtId="167" formatCode="#,##0.0_);\(#,##0.0\)"/>
    <numFmt numFmtId="168" formatCode="_(* #,##0_);_(* \(#,##0\);_(* &quot;-&quot;??_);_(@_)"/>
    <numFmt numFmtId="169" formatCode="#,##0_-;[Black]\(#,##0\);\-"/>
  </numFmts>
  <fonts count="40">
    <font>
      <sz val="11"/>
      <color theme="1"/>
      <name val="B Nazanin"/>
      <family val="2"/>
      <scheme val="minor"/>
    </font>
    <font>
      <b/>
      <sz val="10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i/>
      <sz val="10"/>
      <color theme="1"/>
      <name val="B Nazanin"/>
      <charset val="178"/>
    </font>
    <font>
      <sz val="11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sz val="10"/>
      <color theme="1"/>
      <name val="B Nazanin"/>
      <charset val="178"/>
    </font>
    <font>
      <sz val="20"/>
      <color theme="1"/>
      <name val="B Nazanin"/>
      <charset val="178"/>
    </font>
    <font>
      <sz val="16"/>
      <color theme="1"/>
      <name val="B Nazanin"/>
      <charset val="178"/>
    </font>
    <font>
      <b/>
      <sz val="12"/>
      <color theme="1"/>
      <name val="B Nazanin"/>
      <charset val="178"/>
    </font>
    <font>
      <sz val="8"/>
      <color theme="1"/>
      <name val="B Nazanin"/>
      <charset val="178"/>
    </font>
    <font>
      <i/>
      <sz val="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8"/>
      <color rgb="FF000000"/>
      <name val="B Nazanin"/>
      <charset val="178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b/>
      <sz val="12"/>
      <color rgb="FF0062AC"/>
      <name val="B Nazanin"/>
      <charset val="178"/>
    </font>
    <font>
      <b/>
      <u/>
      <sz val="12"/>
      <color theme="1"/>
      <name val="B Nazanin"/>
      <charset val="178"/>
    </font>
    <font>
      <u/>
      <sz val="10"/>
      <color theme="1"/>
      <name val="B Nazanin"/>
      <charset val="178"/>
    </font>
    <font>
      <sz val="11"/>
      <color theme="1"/>
      <name val="B Nazanin"/>
      <family val="2"/>
      <scheme val="minor"/>
    </font>
    <font>
      <sz val="11"/>
      <color indexed="8"/>
      <name val="B Nazanin"/>
      <family val="2"/>
      <scheme val="minor"/>
    </font>
    <font>
      <sz val="11"/>
      <color indexed="8"/>
      <name val="B Mitra"/>
      <charset val="178"/>
    </font>
    <font>
      <sz val="12"/>
      <name val="B Mitra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b/>
      <sz val="11"/>
      <color indexed="8"/>
      <name val="B Nazanin"/>
      <charset val="178"/>
    </font>
    <font>
      <sz val="11"/>
      <color indexed="8"/>
      <name val="B Nazanin"/>
      <charset val="178"/>
    </font>
    <font>
      <sz val="10"/>
      <color indexed="8"/>
      <name val="B Nazanin"/>
      <charset val="178"/>
    </font>
    <font>
      <b/>
      <u/>
      <sz val="14"/>
      <name val="B Nazanin"/>
      <charset val="178"/>
    </font>
    <font>
      <b/>
      <u/>
      <sz val="12"/>
      <color theme="1"/>
      <name val="B Nazanin"/>
      <charset val="178"/>
      <scheme val="minor"/>
    </font>
    <font>
      <u/>
      <sz val="12"/>
      <color theme="1"/>
      <name val="B Nazanin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8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wrapText="1" readingOrder="2"/>
    </xf>
    <xf numFmtId="165" fontId="13" fillId="0" borderId="0" xfId="0" applyNumberFormat="1" applyFont="1" applyAlignment="1">
      <alignment horizontal="center" vertical="center" readingOrder="2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2"/>
    </xf>
    <xf numFmtId="0" fontId="5" fillId="0" borderId="0" xfId="0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horizontal="center" vertical="center" readingOrder="2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readingOrder="2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14" fillId="0" borderId="0" xfId="0" applyNumberFormat="1" applyFont="1" applyAlignment="1">
      <alignment horizontal="center" vertical="center" readingOrder="2"/>
    </xf>
    <xf numFmtId="0" fontId="16" fillId="0" borderId="0" xfId="0" applyFont="1" applyAlignment="1">
      <alignment vertical="center" readingOrder="2"/>
    </xf>
    <xf numFmtId="0" fontId="14" fillId="0" borderId="0" xfId="0" applyFont="1" applyAlignment="1">
      <alignment horizontal="right" vertical="center" readingOrder="1"/>
    </xf>
    <xf numFmtId="49" fontId="14" fillId="0" borderId="0" xfId="0" applyNumberFormat="1" applyFont="1" applyAlignment="1">
      <alignment horizontal="right" vertical="center" readingOrder="2"/>
    </xf>
    <xf numFmtId="165" fontId="16" fillId="0" borderId="0" xfId="0" applyNumberFormat="1" applyFont="1" applyAlignment="1">
      <alignment horizontal="center" vertical="center" readingOrder="2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165" fontId="21" fillId="0" borderId="0" xfId="0" applyNumberFormat="1" applyFont="1" applyAlignment="1">
      <alignment horizontal="center" vertical="center" readingOrder="2"/>
    </xf>
    <xf numFmtId="164" fontId="20" fillId="0" borderId="0" xfId="0" applyNumberFormat="1" applyFont="1" applyAlignment="1">
      <alignment horizontal="center" vertical="center" readingOrder="2"/>
    </xf>
    <xf numFmtId="165" fontId="20" fillId="0" borderId="0" xfId="0" applyNumberFormat="1" applyFont="1" applyAlignment="1">
      <alignment horizontal="center" vertical="center" readingOrder="2"/>
    </xf>
    <xf numFmtId="0" fontId="22" fillId="0" borderId="0" xfId="0" applyFont="1"/>
    <xf numFmtId="0" fontId="24" fillId="0" borderId="1" xfId="0" applyFont="1" applyBorder="1" applyAlignment="1">
      <alignment horizontal="right" vertical="center" readingOrder="2"/>
    </xf>
    <xf numFmtId="0" fontId="24" fillId="0" borderId="1" xfId="0" applyFont="1" applyBorder="1" applyAlignment="1">
      <alignment horizontal="center" vertical="center" readingOrder="2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right" vertical="center" readingOrder="1"/>
    </xf>
    <xf numFmtId="165" fontId="24" fillId="0" borderId="0" xfId="0" applyNumberFormat="1" applyFont="1" applyAlignment="1">
      <alignment horizontal="center" vertical="center" readingOrder="2"/>
    </xf>
    <xf numFmtId="0" fontId="20" fillId="0" borderId="2" xfId="0" applyFont="1" applyBorder="1" applyAlignment="1">
      <alignment horizontal="center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0" xfId="0" applyFont="1" applyAlignment="1">
      <alignment horizontal="right" vertical="center" readingOrder="1"/>
    </xf>
    <xf numFmtId="0" fontId="20" fillId="0" borderId="0" xfId="0" applyFont="1" applyAlignment="1">
      <alignment horizontal="right" vertical="center" readingOrder="2"/>
    </xf>
    <xf numFmtId="0" fontId="14" fillId="0" borderId="1" xfId="0" applyFont="1" applyBorder="1"/>
    <xf numFmtId="0" fontId="20" fillId="0" borderId="0" xfId="0" applyFont="1" applyAlignment="1">
      <alignment vertical="center" readingOrder="2"/>
    </xf>
    <xf numFmtId="0" fontId="20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right" vertical="center"/>
    </xf>
    <xf numFmtId="165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readingOrder="2"/>
    </xf>
    <xf numFmtId="0" fontId="15" fillId="0" borderId="1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0" fontId="14" fillId="0" borderId="0" xfId="0" applyFont="1" applyAlignment="1">
      <alignment horizontal="center" vertical="center" wrapText="1" readingOrder="2"/>
    </xf>
    <xf numFmtId="37" fontId="14" fillId="0" borderId="11" xfId="0" applyNumberFormat="1" applyFont="1" applyBorder="1" applyAlignment="1">
      <alignment horizontal="center" vertical="center"/>
    </xf>
    <xf numFmtId="39" fontId="14" fillId="0" borderId="0" xfId="0" applyNumberFormat="1" applyFont="1" applyAlignment="1">
      <alignment horizontal="center" vertical="center"/>
    </xf>
    <xf numFmtId="39" fontId="14" fillId="0" borderId="11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vertical="center"/>
    </xf>
    <xf numFmtId="37" fontId="17" fillId="0" borderId="0" xfId="0" applyNumberFormat="1" applyFont="1"/>
    <xf numFmtId="3" fontId="17" fillId="0" borderId="0" xfId="0" applyNumberFormat="1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4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 readingOrder="2"/>
    </xf>
    <xf numFmtId="0" fontId="21" fillId="0" borderId="0" xfId="0" applyFont="1" applyAlignment="1">
      <alignment horizontal="center" vertical="center" readingOrder="2"/>
    </xf>
    <xf numFmtId="0" fontId="14" fillId="0" borderId="11" xfId="0" applyFont="1" applyBorder="1" applyAlignment="1">
      <alignment horizontal="center" vertical="center"/>
    </xf>
    <xf numFmtId="37" fontId="20" fillId="0" borderId="0" xfId="0" applyNumberFormat="1" applyFont="1" applyAlignment="1">
      <alignment horizontal="center" vertical="center" readingOrder="2"/>
    </xf>
    <xf numFmtId="37" fontId="22" fillId="0" borderId="0" xfId="0" applyNumberFormat="1" applyFont="1" applyAlignment="1">
      <alignment horizontal="center" vertical="center"/>
    </xf>
    <xf numFmtId="37" fontId="22" fillId="0" borderId="1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166" fontId="14" fillId="0" borderId="11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 readingOrder="1"/>
    </xf>
    <xf numFmtId="3" fontId="1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4" fillId="0" borderId="0" xfId="0" applyNumberFormat="1" applyFont="1"/>
    <xf numFmtId="39" fontId="22" fillId="0" borderId="0" xfId="0" applyNumberFormat="1" applyFont="1" applyAlignment="1">
      <alignment vertical="center"/>
    </xf>
    <xf numFmtId="164" fontId="24" fillId="0" borderId="0" xfId="0" applyNumberFormat="1" applyFont="1" applyAlignment="1">
      <alignment horizontal="center" vertical="center" readingOrder="2"/>
    </xf>
    <xf numFmtId="164" fontId="22" fillId="0" borderId="0" xfId="0" applyNumberFormat="1" applyFont="1" applyAlignment="1">
      <alignment vertical="center"/>
    </xf>
    <xf numFmtId="37" fontId="14" fillId="0" borderId="0" xfId="0" applyNumberFormat="1" applyFont="1" applyAlignment="1">
      <alignment vertical="center"/>
    </xf>
    <xf numFmtId="37" fontId="14" fillId="0" borderId="0" xfId="0" applyNumberFormat="1" applyFont="1"/>
    <xf numFmtId="37" fontId="14" fillId="2" borderId="0" xfId="0" applyNumberFormat="1" applyFont="1" applyFill="1"/>
    <xf numFmtId="37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 vertical="center"/>
    </xf>
    <xf numFmtId="167" fontId="14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8" fontId="17" fillId="0" borderId="0" xfId="1" applyNumberFormat="1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8" fontId="14" fillId="0" borderId="0" xfId="1" applyNumberFormat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168" fontId="8" fillId="0" borderId="0" xfId="1" applyNumberFormat="1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 readingOrder="2"/>
    </xf>
    <xf numFmtId="0" fontId="20" fillId="0" borderId="2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8" fontId="14" fillId="0" borderId="11" xfId="1" applyNumberFormat="1" applyFont="1" applyBorder="1" applyAlignment="1">
      <alignment horizontal="center" vertical="center"/>
    </xf>
    <xf numFmtId="0" fontId="30" fillId="0" borderId="0" xfId="2" applyFont="1"/>
    <xf numFmtId="0" fontId="30" fillId="0" borderId="0" xfId="2" applyFont="1" applyAlignment="1">
      <alignment horizontal="center"/>
    </xf>
    <xf numFmtId="37" fontId="31" fillId="0" borderId="0" xfId="2" applyNumberFormat="1" applyFont="1" applyAlignment="1">
      <alignment horizontal="center" vertical="center"/>
    </xf>
    <xf numFmtId="37" fontId="31" fillId="0" borderId="0" xfId="2" applyNumberFormat="1" applyFont="1" applyAlignment="1">
      <alignment horizontal="right" vertical="center" wrapText="1"/>
    </xf>
    <xf numFmtId="10" fontId="31" fillId="0" borderId="0" xfId="2" applyNumberFormat="1" applyFont="1" applyAlignment="1">
      <alignment horizontal="center" vertical="center"/>
    </xf>
    <xf numFmtId="37" fontId="31" fillId="0" borderId="2" xfId="2" applyNumberFormat="1" applyFont="1" applyBorder="1" applyAlignment="1">
      <alignment horizontal="center" vertical="center" wrapText="1"/>
    </xf>
    <xf numFmtId="169" fontId="32" fillId="0" borderId="0" xfId="3" applyNumberFormat="1" applyFont="1" applyAlignment="1">
      <alignment vertical="center" wrapText="1"/>
    </xf>
    <xf numFmtId="169" fontId="32" fillId="0" borderId="18" xfId="3" applyNumberFormat="1" applyFont="1" applyBorder="1" applyAlignment="1">
      <alignment vertical="center" wrapText="1"/>
    </xf>
    <xf numFmtId="169" fontId="32" fillId="3" borderId="19" xfId="4" applyNumberFormat="1" applyFont="1" applyFill="1" applyBorder="1" applyAlignment="1">
      <alignment horizontal="center"/>
    </xf>
    <xf numFmtId="0" fontId="32" fillId="3" borderId="20" xfId="3" applyFont="1" applyFill="1" applyBorder="1" applyAlignment="1">
      <alignment horizontal="center"/>
    </xf>
    <xf numFmtId="169" fontId="32" fillId="3" borderId="20" xfId="3" applyNumberFormat="1" applyFont="1" applyFill="1" applyBorder="1" applyAlignment="1">
      <alignment horizontal="center"/>
    </xf>
    <xf numFmtId="169" fontId="33" fillId="3" borderId="20" xfId="3" applyNumberFormat="1" applyFont="1" applyFill="1" applyBorder="1" applyAlignment="1">
      <alignment horizontal="center"/>
    </xf>
    <xf numFmtId="169" fontId="34" fillId="3" borderId="21" xfId="3" applyNumberFormat="1" applyFont="1" applyFill="1" applyBorder="1" applyAlignment="1">
      <alignment horizontal="center"/>
    </xf>
    <xf numFmtId="169" fontId="34" fillId="3" borderId="1" xfId="3" applyNumberFormat="1" applyFont="1" applyFill="1" applyBorder="1" applyAlignment="1">
      <alignment horizontal="center"/>
    </xf>
    <xf numFmtId="169" fontId="34" fillId="3" borderId="3" xfId="3" applyNumberFormat="1" applyFont="1" applyFill="1" applyBorder="1" applyAlignment="1">
      <alignment horizontal="center"/>
    </xf>
    <xf numFmtId="169" fontId="34" fillId="3" borderId="13" xfId="3" applyNumberFormat="1" applyFont="1" applyFill="1" applyBorder="1" applyAlignment="1">
      <alignment horizontal="center"/>
    </xf>
    <xf numFmtId="0" fontId="32" fillId="0" borderId="4" xfId="4" applyNumberFormat="1" applyFont="1" applyBorder="1" applyAlignment="1">
      <alignment horizontal="center"/>
    </xf>
    <xf numFmtId="0" fontId="32" fillId="0" borderId="4" xfId="3" applyFont="1" applyBorder="1" applyAlignment="1">
      <alignment horizontal="center"/>
    </xf>
    <xf numFmtId="169" fontId="32" fillId="0" borderId="4" xfId="3" applyNumberFormat="1" applyFont="1" applyBorder="1" applyAlignment="1">
      <alignment horizontal="center"/>
    </xf>
    <xf numFmtId="169" fontId="32" fillId="0" borderId="4" xfId="4" applyNumberFormat="1" applyFont="1" applyFill="1" applyBorder="1" applyAlignment="1">
      <alignment horizontal="center" shrinkToFit="1"/>
    </xf>
    <xf numFmtId="3" fontId="32" fillId="0" borderId="4" xfId="3" applyNumberFormat="1" applyFont="1" applyBorder="1" applyAlignment="1">
      <alignment horizontal="center" shrinkToFit="1"/>
    </xf>
    <xf numFmtId="169" fontId="32" fillId="0" borderId="4" xfId="3" applyNumberFormat="1" applyFont="1" applyBorder="1"/>
    <xf numFmtId="49" fontId="32" fillId="0" borderId="23" xfId="4" applyNumberFormat="1" applyFont="1" applyBorder="1" applyAlignment="1">
      <alignment horizontal="center"/>
    </xf>
    <xf numFmtId="0" fontId="35" fillId="0" borderId="23" xfId="4" applyNumberFormat="1" applyFont="1" applyFill="1" applyBorder="1" applyAlignment="1">
      <alignment horizontal="center"/>
    </xf>
    <xf numFmtId="0" fontId="32" fillId="0" borderId="4" xfId="4" applyNumberFormat="1" applyFont="1" applyBorder="1" applyAlignment="1">
      <alignment horizontal="center" vertical="center"/>
    </xf>
    <xf numFmtId="49" fontId="32" fillId="4" borderId="23" xfId="4" applyNumberFormat="1" applyFont="1" applyFill="1" applyBorder="1" applyAlignment="1">
      <alignment horizontal="center"/>
    </xf>
    <xf numFmtId="169" fontId="32" fillId="0" borderId="4" xfId="3" applyNumberFormat="1" applyFont="1" applyBorder="1" applyAlignment="1">
      <alignment horizontal="right" shrinkToFit="1"/>
    </xf>
    <xf numFmtId="0" fontId="32" fillId="0" borderId="23" xfId="4" applyNumberFormat="1" applyFont="1" applyBorder="1" applyAlignment="1">
      <alignment horizontal="center"/>
    </xf>
    <xf numFmtId="169" fontId="36" fillId="3" borderId="24" xfId="3" applyNumberFormat="1" applyFont="1" applyFill="1" applyBorder="1" applyAlignment="1">
      <alignment horizontal="center" vertical="center" wrapText="1"/>
    </xf>
    <xf numFmtId="169" fontId="32" fillId="3" borderId="25" xfId="3" applyNumberFormat="1" applyFont="1" applyFill="1" applyBorder="1" applyAlignment="1">
      <alignment horizontal="center" vertical="center" wrapText="1"/>
    </xf>
    <xf numFmtId="169" fontId="0" fillId="3" borderId="25" xfId="3" applyNumberFormat="1" applyFont="1" applyFill="1" applyBorder="1" applyAlignment="1">
      <alignment horizontal="center" vertical="center" wrapText="1"/>
    </xf>
    <xf numFmtId="169" fontId="32" fillId="3" borderId="3" xfId="3" applyNumberFormat="1" applyFont="1" applyFill="1" applyBorder="1" applyAlignment="1">
      <alignment horizontal="center" vertical="center" wrapText="1"/>
    </xf>
    <xf numFmtId="169" fontId="32" fillId="3" borderId="13" xfId="3" applyNumberFormat="1" applyFont="1" applyFill="1" applyBorder="1" applyAlignment="1">
      <alignment horizontal="center" vertical="center" wrapText="1"/>
    </xf>
    <xf numFmtId="169" fontId="35" fillId="0" borderId="0" xfId="3" applyNumberFormat="1" applyFont="1"/>
    <xf numFmtId="169" fontId="32" fillId="0" borderId="4" xfId="3" applyNumberFormat="1" applyFont="1" applyBorder="1" applyAlignment="1">
      <alignment horizontal="center" vertical="center" shrinkToFit="1"/>
    </xf>
    <xf numFmtId="169" fontId="32" fillId="0" borderId="4" xfId="3" applyNumberFormat="1" applyFont="1" applyBorder="1" applyAlignment="1">
      <alignment horizontal="center" vertical="center"/>
    </xf>
    <xf numFmtId="0" fontId="39" fillId="0" borderId="0" xfId="0" applyFont="1"/>
    <xf numFmtId="0" fontId="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4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165" fontId="14" fillId="0" borderId="0" xfId="0" applyNumberFormat="1" applyFont="1" applyAlignment="1">
      <alignment horizontal="center" vertical="center" readingOrder="2"/>
    </xf>
    <xf numFmtId="0" fontId="14" fillId="0" borderId="13" xfId="0" applyFont="1" applyBorder="1" applyAlignment="1">
      <alignment horizontal="center" vertical="center" readingOrder="2"/>
    </xf>
    <xf numFmtId="0" fontId="14" fillId="0" borderId="14" xfId="0" applyFont="1" applyBorder="1" applyAlignment="1">
      <alignment horizontal="center" vertical="center" readingOrder="2"/>
    </xf>
    <xf numFmtId="0" fontId="20" fillId="0" borderId="2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15" xfId="0" applyFont="1" applyBorder="1" applyAlignment="1">
      <alignment horizontal="center" vertical="center" readingOrder="2"/>
    </xf>
    <xf numFmtId="0" fontId="20" fillId="0" borderId="16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2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readingOrder="2"/>
    </xf>
    <xf numFmtId="0" fontId="24" fillId="0" borderId="0" xfId="0" applyFont="1" applyAlignment="1">
      <alignment horizontal="center" vertical="center" readingOrder="2"/>
    </xf>
    <xf numFmtId="0" fontId="24" fillId="0" borderId="1" xfId="0" applyFont="1" applyBorder="1" applyAlignment="1">
      <alignment horizontal="center" vertical="center" readingOrder="2"/>
    </xf>
    <xf numFmtId="0" fontId="38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14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9" fontId="37" fillId="0" borderId="0" xfId="3" applyNumberFormat="1" applyFont="1" applyAlignment="1">
      <alignment horizontal="center" vertical="center"/>
    </xf>
    <xf numFmtId="37" fontId="31" fillId="0" borderId="0" xfId="2" applyNumberFormat="1" applyFont="1" applyAlignment="1">
      <alignment horizontal="right" vertical="center"/>
    </xf>
    <xf numFmtId="169" fontId="32" fillId="0" borderId="18" xfId="3" applyNumberFormat="1" applyFont="1" applyBorder="1" applyAlignment="1">
      <alignment horizontal="center" vertical="center" wrapText="1"/>
    </xf>
    <xf numFmtId="169" fontId="32" fillId="0" borderId="17" xfId="3" applyNumberFormat="1" applyFont="1" applyBorder="1" applyAlignment="1">
      <alignment horizontal="center" vertical="center" wrapText="1"/>
    </xf>
    <xf numFmtId="169" fontId="32" fillId="0" borderId="22" xfId="3" applyNumberFormat="1" applyFont="1" applyBorder="1" applyAlignment="1">
      <alignment horizontal="center" vertical="center" wrapText="1"/>
    </xf>
    <xf numFmtId="169" fontId="32" fillId="0" borderId="21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BA7C21A5-4D56-45F1-AF02-B21983B2F318}"/>
    <cellStyle name="Normal" xfId="0" builtinId="0"/>
    <cellStyle name="Normal 2 3" xfId="3" xr:uid="{734DA9E0-CBB5-43FE-97FA-E1863BE084FA}"/>
    <cellStyle name="Normal 3 2" xfId="2" xr:uid="{C3203B58-7584-476B-8BD8-D2B13B43C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955964</xdr:colOff>
      <xdr:row>9</xdr:row>
      <xdr:rowOff>676275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69E30D-BABD-D2C1-9DD0-FDDA1A995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295636" y="0"/>
          <a:ext cx="5623214" cy="727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F\&#1581;&#1587;&#1575;&#1576;&#1583;&#1575;&#1585;&#1740;%20&#1589;&#1606;&#1583;&#1608;&#1602;\1-&#1587;&#1662;&#1740;&#1583;\&#1593;&#1605;&#1604;&#1740;&#1575;&#1578;%20&#1581;&#1587;&#1575;&#1576;&#1583;&#1575;&#1585;&#1740;\&#1589;&#1608;&#1585;&#1578;&#1607;&#1575;&#1740;%20&#1605;&#1575;&#1604;&#1740;\14030930\&#1589;&#1608;&#1585;&#1578;%20&#1605;&#1575;&#1604;&#1740;%20&#1740;&#1705;&#1587;&#1575;&#1604;&#1607;%20%20&#1587;&#1662;&#1740;&#1583;%20-%20-%20&#1606;&#1740;&#1705;%20&#1662;&#1740;.xlsx" TargetMode="External"/><Relationship Id="rId1" Type="http://schemas.openxmlformats.org/officeDocument/2006/relationships/externalLinkPath" Target="/AF/&#1581;&#1587;&#1575;&#1576;&#1583;&#1575;&#1585;&#1740;%20&#1589;&#1606;&#1583;&#1608;&#1602;/1-&#1587;&#1662;&#1740;&#1583;/&#1593;&#1605;&#1604;&#1740;&#1575;&#1578;%20&#1581;&#1587;&#1575;&#1576;&#1583;&#1575;&#1585;&#1740;/&#1589;&#1608;&#1585;&#1578;&#1607;&#1575;&#1740;%20&#1605;&#1575;&#1604;&#1740;/14030930/&#1589;&#1608;&#1585;&#1578;%20&#1605;&#1575;&#1604;&#1740;%20&#1740;&#1705;&#1587;&#1575;&#1604;&#1607;%20%20&#1587;&#1662;&#1740;&#1583;%20-%20-%20&#1606;&#1740;&#1705;%20&#1662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"/>
      <sheetName val="1"/>
      <sheetName val="صورت خالص دارایی ها "/>
      <sheetName val="صورت سود وزیان"/>
      <sheetName val="اطلاعات کلی "/>
      <sheetName val="اطلاعات کلی2 "/>
      <sheetName val="اطلاعات کلی 3"/>
      <sheetName val="اطلاعات کلی 4"/>
      <sheetName val="اطلاعات کلی 5"/>
      <sheetName val="توضیحی"/>
      <sheetName val="5"/>
      <sheetName val="6"/>
      <sheetName val="7-7-1"/>
      <sheetName val="7-2"/>
      <sheetName val="7-3"/>
      <sheetName val="7-4"/>
      <sheetName val="7-5"/>
      <sheetName val="8"/>
      <sheetName val="9"/>
      <sheetName val="10-11"/>
      <sheetName val="12-13"/>
      <sheetName val="14-16"/>
      <sheetName val="17-17-1"/>
      <sheetName val="17-2-17-317-4"/>
      <sheetName val="1818-1"/>
      <sheetName val="18-218-318-4"/>
      <sheetName val="19"/>
      <sheetName val="20-20-1"/>
      <sheetName val="20-2"/>
      <sheetName val="21"/>
      <sheetName val="22-23-24"/>
      <sheetName val="26-27"/>
      <sheetName val="28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صندوق سرمایه گذاری سپید دماوند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rightToLeft="1" tabSelected="1" view="pageBreakPreview" zoomScaleNormal="100" zoomScaleSheetLayoutView="100" workbookViewId="0">
      <selection activeCell="J9" sqref="J9"/>
    </sheetView>
  </sheetViews>
  <sheetFormatPr defaultColWidth="9" defaultRowHeight="18"/>
  <cols>
    <col min="1" max="5" width="12.25" style="1" customWidth="1"/>
    <col min="6" max="6" width="12.875" style="1" customWidth="1"/>
    <col min="7" max="7" width="12.25" style="1" customWidth="1"/>
    <col min="8" max="8" width="9.5" style="1" customWidth="1"/>
    <col min="9" max="16384" width="9" style="1"/>
  </cols>
  <sheetData>
    <row r="1" spans="1:17" ht="57.75" customHeight="1">
      <c r="A1" s="1">
        <v>1</v>
      </c>
    </row>
    <row r="2" spans="1:17" ht="57.75" customHeight="1"/>
    <row r="3" spans="1:17" ht="57.75" customHeight="1">
      <c r="D3" s="76"/>
    </row>
    <row r="4" spans="1:17" ht="57.75" customHeight="1"/>
    <row r="5" spans="1:17" ht="57.75" customHeight="1"/>
    <row r="6" spans="1:17" ht="57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57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57.75" customHeight="1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57.75" customHeight="1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54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>
      <c r="A15" s="7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" customHeight="1">
      <c r="A17" s="74"/>
      <c r="B17" s="3"/>
      <c r="C17" s="3"/>
      <c r="D17" s="3"/>
      <c r="E17" s="3"/>
      <c r="F17" s="3"/>
      <c r="G17" s="3"/>
      <c r="H17" s="3"/>
      <c r="I17" s="3"/>
    </row>
    <row r="18" spans="1:9" ht="15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15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15" customHeight="1">
      <c r="A20" s="74"/>
      <c r="B20" s="3"/>
      <c r="C20" s="3"/>
      <c r="D20" s="3"/>
      <c r="E20" s="3"/>
      <c r="F20" s="3"/>
      <c r="G20" s="3"/>
      <c r="H20" s="3"/>
      <c r="I20" s="3"/>
    </row>
    <row r="21" spans="1:9" ht="15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 ht="15" customHeight="1">
      <c r="A22" s="3"/>
      <c r="B22" s="3"/>
      <c r="C22" s="3"/>
      <c r="D22" s="3"/>
      <c r="E22" s="3"/>
      <c r="F22" s="3"/>
      <c r="G22" s="3"/>
      <c r="H22" s="3"/>
      <c r="I22" s="3"/>
    </row>
    <row r="23" spans="1:9" ht="15" customHeight="1">
      <c r="A23" s="3"/>
      <c r="B23" s="3"/>
      <c r="C23" s="3"/>
      <c r="D23" s="3"/>
      <c r="E23" s="3"/>
      <c r="F23" s="3"/>
      <c r="G23" s="3"/>
      <c r="H23" s="3"/>
      <c r="I23" s="3"/>
    </row>
    <row r="24" spans="1:9" ht="15" customHeight="1">
      <c r="A24" s="3"/>
      <c r="B24" s="3"/>
      <c r="C24" s="3"/>
      <c r="D24" s="3"/>
      <c r="E24" s="3"/>
      <c r="F24" s="3"/>
      <c r="G24" s="3"/>
      <c r="H24" s="3"/>
      <c r="I24" s="3"/>
    </row>
    <row r="37" spans="6:8" ht="14.25" customHeight="1">
      <c r="F37" s="75"/>
      <c r="G37" s="15"/>
      <c r="H37" s="15"/>
    </row>
    <row r="38" spans="6:8">
      <c r="F38" s="15"/>
      <c r="G38" s="15"/>
      <c r="H38" s="15"/>
    </row>
    <row r="39" spans="6:8">
      <c r="F39" s="15"/>
      <c r="G39" s="15"/>
      <c r="H39" s="15"/>
    </row>
  </sheetData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9"/>
  <sheetViews>
    <sheetView rightToLeft="1" view="pageBreakPreview" zoomScaleNormal="100" zoomScaleSheetLayoutView="100" workbookViewId="0">
      <selection activeCell="E41" sqref="E41"/>
    </sheetView>
  </sheetViews>
  <sheetFormatPr defaultColWidth="9" defaultRowHeight="18.75"/>
  <cols>
    <col min="1" max="1" width="35.25" style="50" bestFit="1" customWidth="1"/>
    <col min="2" max="2" width="16.5" style="50" bestFit="1" customWidth="1"/>
    <col min="3" max="3" width="15.75" style="50" bestFit="1" customWidth="1"/>
    <col min="4" max="4" width="14.25" style="50" bestFit="1" customWidth="1"/>
    <col min="5" max="5" width="16.375" style="50" bestFit="1" customWidth="1"/>
    <col min="6" max="6" width="16.5" style="50" bestFit="1" customWidth="1"/>
    <col min="7" max="7" width="15.75" style="50" bestFit="1" customWidth="1"/>
    <col min="8" max="9" width="16.5" style="50" bestFit="1" customWidth="1"/>
    <col min="10" max="10" width="9" style="47" customWidth="1"/>
    <col min="11" max="16384" width="9" style="47"/>
  </cols>
  <sheetData>
    <row r="1" spans="1:9" ht="21">
      <c r="A1" s="193" t="s">
        <v>0</v>
      </c>
      <c r="B1" s="193"/>
      <c r="C1" s="193"/>
      <c r="D1" s="193"/>
      <c r="E1" s="193"/>
      <c r="F1" s="193"/>
      <c r="G1" s="193"/>
      <c r="H1" s="193"/>
      <c r="I1" s="193"/>
    </row>
    <row r="2" spans="1:9" ht="21">
      <c r="A2" s="193" t="s">
        <v>211</v>
      </c>
      <c r="B2" s="193"/>
      <c r="C2" s="193"/>
      <c r="D2" s="193"/>
      <c r="E2" s="193"/>
      <c r="F2" s="193"/>
      <c r="G2" s="193"/>
      <c r="H2" s="193"/>
      <c r="I2" s="193"/>
    </row>
    <row r="3" spans="1:9" ht="21">
      <c r="A3" s="193" t="s">
        <v>212</v>
      </c>
      <c r="B3" s="193"/>
      <c r="C3" s="193"/>
      <c r="D3" s="193"/>
      <c r="E3" s="193"/>
      <c r="F3" s="193"/>
      <c r="G3" s="193"/>
      <c r="H3" s="193"/>
      <c r="I3" s="193"/>
    </row>
    <row r="4" spans="1:9">
      <c r="A4" s="194" t="s">
        <v>515</v>
      </c>
      <c r="B4" s="194"/>
      <c r="C4" s="194"/>
      <c r="D4" s="194"/>
      <c r="E4" s="194"/>
      <c r="F4" s="194"/>
      <c r="G4" s="194"/>
      <c r="H4" s="194"/>
      <c r="I4" s="194"/>
    </row>
    <row r="6" spans="1:9" ht="19.5" customHeight="1" thickBot="1">
      <c r="A6" s="48"/>
      <c r="B6" s="192" t="s">
        <v>228</v>
      </c>
      <c r="C6" s="192"/>
      <c r="D6" s="192"/>
      <c r="E6" s="192"/>
      <c r="F6" s="192" t="s">
        <v>229</v>
      </c>
      <c r="G6" s="192"/>
      <c r="H6" s="192"/>
      <c r="I6" s="192"/>
    </row>
    <row r="7" spans="1:9" ht="20.25" customHeight="1">
      <c r="A7" s="188"/>
      <c r="B7" s="190" t="s">
        <v>516</v>
      </c>
      <c r="C7" s="190" t="s">
        <v>517</v>
      </c>
      <c r="D7" s="190" t="s">
        <v>518</v>
      </c>
      <c r="E7" s="190" t="s">
        <v>52</v>
      </c>
      <c r="F7" s="190" t="s">
        <v>516</v>
      </c>
      <c r="G7" s="190" t="s">
        <v>517</v>
      </c>
      <c r="H7" s="190" t="s">
        <v>518</v>
      </c>
      <c r="I7" s="190" t="s">
        <v>52</v>
      </c>
    </row>
    <row r="8" spans="1:9" ht="20.25" customHeight="1">
      <c r="A8" s="189"/>
      <c r="B8" s="191"/>
      <c r="C8" s="191"/>
      <c r="D8" s="191"/>
      <c r="E8" s="191"/>
      <c r="F8" s="191"/>
      <c r="G8" s="191"/>
      <c r="H8" s="191"/>
      <c r="I8" s="191"/>
    </row>
    <row r="9" spans="1:9" ht="19.5" thickBot="1">
      <c r="A9" s="189"/>
      <c r="B9" s="192"/>
      <c r="C9" s="192"/>
      <c r="D9" s="192"/>
      <c r="E9" s="192"/>
      <c r="F9" s="192"/>
      <c r="G9" s="192"/>
      <c r="H9" s="192"/>
      <c r="I9" s="192"/>
    </row>
    <row r="10" spans="1:9" ht="23.1" customHeight="1">
      <c r="A10" s="47" t="s">
        <v>97</v>
      </c>
      <c r="B10" s="82">
        <v>14603009043</v>
      </c>
      <c r="C10" s="82">
        <v>0</v>
      </c>
      <c r="D10" s="82">
        <v>0</v>
      </c>
      <c r="E10" s="82">
        <v>14603009043</v>
      </c>
      <c r="F10" s="82">
        <v>43328982293</v>
      </c>
      <c r="G10" s="82">
        <v>0</v>
      </c>
      <c r="H10" s="82">
        <v>0</v>
      </c>
      <c r="I10" s="82">
        <f>F10+G10+H10</f>
        <v>43328982293</v>
      </c>
    </row>
    <row r="11" spans="1:9" ht="23.1" customHeight="1">
      <c r="A11" s="47" t="s">
        <v>82</v>
      </c>
      <c r="B11" s="82">
        <v>2394665600</v>
      </c>
      <c r="C11" s="82">
        <v>0</v>
      </c>
      <c r="D11" s="82">
        <v>0</v>
      </c>
      <c r="E11" s="82">
        <v>2394665600</v>
      </c>
      <c r="F11" s="82">
        <v>7104586488</v>
      </c>
      <c r="G11" s="82">
        <v>0</v>
      </c>
      <c r="H11" s="82">
        <v>0</v>
      </c>
      <c r="I11" s="82">
        <f t="shared" ref="I11:I23" si="0">F11+G11+H11</f>
        <v>7104586488</v>
      </c>
    </row>
    <row r="12" spans="1:9" ht="23.1" customHeight="1">
      <c r="A12" s="47" t="s">
        <v>106</v>
      </c>
      <c r="B12" s="82">
        <v>46351927471</v>
      </c>
      <c r="C12" s="82">
        <v>-5180343750</v>
      </c>
      <c r="D12" s="82">
        <v>0</v>
      </c>
      <c r="E12" s="82">
        <v>41171583721</v>
      </c>
      <c r="F12" s="82">
        <v>80410776210</v>
      </c>
      <c r="G12" s="82">
        <v>-5180343750</v>
      </c>
      <c r="H12" s="82">
        <v>0</v>
      </c>
      <c r="I12" s="82">
        <f t="shared" si="0"/>
        <v>75230432460</v>
      </c>
    </row>
    <row r="13" spans="1:9" ht="23.1" customHeight="1">
      <c r="A13" s="47" t="s">
        <v>100</v>
      </c>
      <c r="B13" s="82">
        <v>10155854304</v>
      </c>
      <c r="C13" s="82">
        <v>0</v>
      </c>
      <c r="D13" s="82">
        <v>0</v>
      </c>
      <c r="E13" s="82">
        <v>10155854304</v>
      </c>
      <c r="F13" s="82">
        <v>30471862826</v>
      </c>
      <c r="G13" s="82">
        <v>0</v>
      </c>
      <c r="H13" s="82">
        <v>0</v>
      </c>
      <c r="I13" s="82">
        <f t="shared" si="0"/>
        <v>30471862826</v>
      </c>
    </row>
    <row r="14" spans="1:9" ht="23.1" customHeight="1">
      <c r="A14" s="47" t="s">
        <v>72</v>
      </c>
      <c r="B14" s="82">
        <v>3591082053</v>
      </c>
      <c r="C14" s="82">
        <v>0</v>
      </c>
      <c r="D14" s="82">
        <v>0</v>
      </c>
      <c r="E14" s="82">
        <v>3591082053</v>
      </c>
      <c r="F14" s="82">
        <v>9272863310</v>
      </c>
      <c r="G14" s="82">
        <v>-67500000</v>
      </c>
      <c r="H14" s="82">
        <v>-281250000</v>
      </c>
      <c r="I14" s="82">
        <f t="shared" si="0"/>
        <v>8924113310</v>
      </c>
    </row>
    <row r="15" spans="1:9" ht="23.1" customHeight="1">
      <c r="A15" s="47" t="s">
        <v>79</v>
      </c>
      <c r="B15" s="82">
        <v>18356790369</v>
      </c>
      <c r="C15" s="82">
        <v>0</v>
      </c>
      <c r="D15" s="82">
        <v>0</v>
      </c>
      <c r="E15" s="82">
        <v>18356790369</v>
      </c>
      <c r="F15" s="82">
        <v>48386005104</v>
      </c>
      <c r="G15" s="82">
        <v>-137750000</v>
      </c>
      <c r="H15" s="82">
        <v>0</v>
      </c>
      <c r="I15" s="82">
        <f t="shared" si="0"/>
        <v>48248255104</v>
      </c>
    </row>
    <row r="16" spans="1:9" ht="23.1" customHeight="1">
      <c r="A16" s="47" t="s">
        <v>88</v>
      </c>
      <c r="B16" s="82">
        <v>10521186009</v>
      </c>
      <c r="C16" s="82">
        <v>-49701672</v>
      </c>
      <c r="D16" s="82">
        <v>-160710828</v>
      </c>
      <c r="E16" s="82">
        <v>10154523509</v>
      </c>
      <c r="F16" s="82">
        <v>17830922649</v>
      </c>
      <c r="G16" s="82">
        <v>-82326672</v>
      </c>
      <c r="H16" s="82">
        <v>-13300203</v>
      </c>
      <c r="I16" s="82">
        <f t="shared" si="0"/>
        <v>17735295774</v>
      </c>
    </row>
    <row r="17" spans="1:9" ht="23.1" customHeight="1">
      <c r="A17" s="47" t="s">
        <v>91</v>
      </c>
      <c r="B17" s="82">
        <v>5583330806</v>
      </c>
      <c r="C17" s="82">
        <v>0</v>
      </c>
      <c r="D17" s="82">
        <v>0</v>
      </c>
      <c r="E17" s="82">
        <v>5583330806</v>
      </c>
      <c r="F17" s="82">
        <v>29710257778</v>
      </c>
      <c r="G17" s="82">
        <v>0</v>
      </c>
      <c r="H17" s="82">
        <v>1324369318</v>
      </c>
      <c r="I17" s="82">
        <f t="shared" si="0"/>
        <v>31034627096</v>
      </c>
    </row>
    <row r="18" spans="1:9" ht="23.1" customHeight="1">
      <c r="A18" s="47" t="s">
        <v>103</v>
      </c>
      <c r="B18" s="82">
        <v>2931923000</v>
      </c>
      <c r="C18" s="82">
        <v>0</v>
      </c>
      <c r="D18" s="82">
        <v>0</v>
      </c>
      <c r="E18" s="82">
        <v>2931923000</v>
      </c>
      <c r="F18" s="82">
        <v>17265352249</v>
      </c>
      <c r="G18" s="82">
        <v>-10374762</v>
      </c>
      <c r="H18" s="82">
        <v>4866592140</v>
      </c>
      <c r="I18" s="82">
        <f t="shared" si="0"/>
        <v>22121569627</v>
      </c>
    </row>
    <row r="19" spans="1:9" ht="23.1" customHeight="1">
      <c r="A19" s="47" t="s">
        <v>94</v>
      </c>
      <c r="B19" s="82">
        <v>10694008292</v>
      </c>
      <c r="C19" s="82">
        <v>0</v>
      </c>
      <c r="D19" s="82">
        <v>0</v>
      </c>
      <c r="E19" s="82">
        <v>10694008292</v>
      </c>
      <c r="F19" s="82">
        <v>39489869566</v>
      </c>
      <c r="G19" s="82">
        <v>0</v>
      </c>
      <c r="H19" s="82">
        <v>54375000</v>
      </c>
      <c r="I19" s="82">
        <f t="shared" si="0"/>
        <v>39544244566</v>
      </c>
    </row>
    <row r="20" spans="1:9" ht="23.1" customHeight="1">
      <c r="A20" s="47" t="s">
        <v>249</v>
      </c>
      <c r="B20" s="82">
        <v>0</v>
      </c>
      <c r="C20" s="82">
        <v>0</v>
      </c>
      <c r="D20" s="82">
        <v>0</v>
      </c>
      <c r="E20" s="82">
        <v>0</v>
      </c>
      <c r="F20" s="82">
        <v>125976707541</v>
      </c>
      <c r="G20" s="82">
        <v>0</v>
      </c>
      <c r="H20" s="82">
        <v>34123587473</v>
      </c>
      <c r="I20" s="82">
        <f t="shared" si="0"/>
        <v>160100295014</v>
      </c>
    </row>
    <row r="21" spans="1:9" ht="23.1" customHeight="1">
      <c r="A21" s="47" t="s">
        <v>76</v>
      </c>
      <c r="B21" s="82">
        <v>12946350414</v>
      </c>
      <c r="C21" s="82">
        <v>-148500000</v>
      </c>
      <c r="D21" s="82">
        <v>-62125000</v>
      </c>
      <c r="E21" s="82">
        <v>12611350414</v>
      </c>
      <c r="F21" s="82">
        <v>23736239014</v>
      </c>
      <c r="G21" s="82">
        <v>-148500000</v>
      </c>
      <c r="H21" s="82">
        <v>-62125000</v>
      </c>
      <c r="I21" s="82">
        <f t="shared" si="0"/>
        <v>23525614014</v>
      </c>
    </row>
    <row r="22" spans="1:9" ht="23.1" customHeight="1">
      <c r="A22" s="47" t="s">
        <v>85</v>
      </c>
      <c r="B22" s="82">
        <v>11024875878</v>
      </c>
      <c r="C22" s="82">
        <v>0</v>
      </c>
      <c r="D22" s="82">
        <v>0</v>
      </c>
      <c r="E22" s="82">
        <v>11024875878</v>
      </c>
      <c r="F22" s="82">
        <v>38840378323</v>
      </c>
      <c r="G22" s="82">
        <v>0</v>
      </c>
      <c r="H22" s="82">
        <v>137750000</v>
      </c>
      <c r="I22" s="82">
        <f t="shared" si="0"/>
        <v>38978128323</v>
      </c>
    </row>
    <row r="23" spans="1:9" ht="23.1" customHeight="1">
      <c r="A23" s="17" t="s">
        <v>509</v>
      </c>
      <c r="B23" s="82">
        <v>0</v>
      </c>
      <c r="C23" s="82">
        <f>'درآمد ناشی از تغییر قیمت اوراق '!E283</f>
        <v>-43643215876</v>
      </c>
      <c r="D23" s="82">
        <v>99273534717</v>
      </c>
      <c r="E23" s="82">
        <f>-B23+C23+D23</f>
        <v>55630318841</v>
      </c>
      <c r="F23" s="82">
        <v>0</v>
      </c>
      <c r="G23" s="82">
        <f>'درآمد ناشی از تغییر قیمت اوراق '!I283</f>
        <v>26433023415</v>
      </c>
      <c r="H23" s="82">
        <v>99273534717</v>
      </c>
      <c r="I23" s="82">
        <f t="shared" si="0"/>
        <v>125706558132</v>
      </c>
    </row>
    <row r="24" spans="1:9" ht="23.1" customHeight="1" thickBot="1">
      <c r="A24" s="47" t="s">
        <v>52</v>
      </c>
      <c r="B24" s="83">
        <f>SUM(B10:B23)</f>
        <v>149155003239</v>
      </c>
      <c r="C24" s="83">
        <f t="shared" ref="C24:H24" si="1">SUM(C10:C23)</f>
        <v>-49021761298</v>
      </c>
      <c r="D24" s="83">
        <f t="shared" si="1"/>
        <v>99050698889</v>
      </c>
      <c r="E24" s="83">
        <f t="shared" si="1"/>
        <v>198903315830</v>
      </c>
      <c r="F24" s="83">
        <f>SUM(F10:F23)</f>
        <v>511824803351</v>
      </c>
      <c r="G24" s="83">
        <f t="shared" si="1"/>
        <v>20806228231</v>
      </c>
      <c r="H24" s="83">
        <f t="shared" si="1"/>
        <v>139423533445</v>
      </c>
      <c r="I24" s="83">
        <f>SUM(I10:I23)</f>
        <v>672054565027</v>
      </c>
    </row>
    <row r="25" spans="1:9" ht="23.1" customHeight="1" thickTop="1">
      <c r="A25" s="51" t="s">
        <v>53</v>
      </c>
      <c r="B25" s="52"/>
      <c r="C25" s="52"/>
      <c r="D25" s="52"/>
      <c r="E25" s="52"/>
      <c r="F25" s="52"/>
      <c r="G25" s="52">
        <f>'1-2'!H450</f>
        <v>0</v>
      </c>
      <c r="H25" s="94">
        <f>'1-2'!I450</f>
        <v>0</v>
      </c>
      <c r="I25" s="52"/>
    </row>
    <row r="26" spans="1:9">
      <c r="F26" s="93"/>
      <c r="H26" s="95"/>
    </row>
    <row r="27" spans="1:9">
      <c r="H27" s="95"/>
    </row>
    <row r="28" spans="1:9">
      <c r="H28" s="95"/>
    </row>
    <row r="29" spans="1:9">
      <c r="H29" s="93"/>
    </row>
  </sheetData>
  <mergeCells count="15">
    <mergeCell ref="A7:A9"/>
    <mergeCell ref="I7:I9"/>
    <mergeCell ref="E7:E9"/>
    <mergeCell ref="H7:H9"/>
    <mergeCell ref="A1:I1"/>
    <mergeCell ref="A2:I2"/>
    <mergeCell ref="A3:I3"/>
    <mergeCell ref="A4:I4"/>
    <mergeCell ref="B6:E6"/>
    <mergeCell ref="F6:I6"/>
    <mergeCell ref="G7:G9"/>
    <mergeCell ref="F7:F9"/>
    <mergeCell ref="D7:D9"/>
    <mergeCell ref="C7:C9"/>
    <mergeCell ref="B7:B9"/>
  </mergeCells>
  <pageMargins left="0.7" right="0.7" top="0.75" bottom="0.75" header="0.3" footer="0.3"/>
  <pageSetup paperSize="9" scale="74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3"/>
  <sheetViews>
    <sheetView rightToLeft="1" view="pageBreakPreview" zoomScaleNormal="100" zoomScaleSheetLayoutView="100" workbookViewId="0">
      <selection activeCell="A2" sqref="A2:F2"/>
    </sheetView>
  </sheetViews>
  <sheetFormatPr defaultColWidth="13" defaultRowHeight="18.75"/>
  <cols>
    <col min="1" max="1" width="35.25" style="28" bestFit="1" customWidth="1"/>
    <col min="2" max="2" width="18.25" style="28" bestFit="1" customWidth="1"/>
    <col min="3" max="3" width="18.875" style="28" customWidth="1"/>
    <col min="4" max="4" width="19" style="28" bestFit="1" customWidth="1"/>
    <col min="5" max="5" width="17.75" style="28" customWidth="1"/>
    <col min="6" max="6" width="11.625" style="29" customWidth="1"/>
    <col min="7" max="7" width="13" style="29" customWidth="1"/>
    <col min="8" max="8" width="35.25" style="29" bestFit="1" customWidth="1"/>
    <col min="9" max="9" width="13.75" style="29" bestFit="1" customWidth="1"/>
    <col min="10" max="16384" width="13" style="29"/>
  </cols>
  <sheetData>
    <row r="1" spans="1:9" ht="21">
      <c r="A1" s="163" t="s">
        <v>0</v>
      </c>
      <c r="B1" s="163"/>
      <c r="C1" s="163"/>
      <c r="D1" s="163"/>
      <c r="E1" s="163"/>
      <c r="F1" s="197"/>
    </row>
    <row r="2" spans="1:9" ht="21">
      <c r="A2" s="163" t="s">
        <v>211</v>
      </c>
      <c r="B2" s="163"/>
      <c r="C2" s="163"/>
      <c r="D2" s="163"/>
      <c r="E2" s="163"/>
      <c r="F2" s="197"/>
    </row>
    <row r="3" spans="1:9" ht="21">
      <c r="A3" s="163" t="s">
        <v>212</v>
      </c>
      <c r="B3" s="163"/>
      <c r="C3" s="163"/>
      <c r="D3" s="163"/>
      <c r="E3" s="163"/>
      <c r="F3" s="197"/>
    </row>
    <row r="4" spans="1:9">
      <c r="A4" s="164" t="s">
        <v>523</v>
      </c>
      <c r="B4" s="164"/>
      <c r="C4" s="164"/>
      <c r="D4" s="164"/>
      <c r="E4" s="164"/>
      <c r="F4" s="164"/>
    </row>
    <row r="5" spans="1:9">
      <c r="A5" s="30"/>
      <c r="B5" s="30"/>
      <c r="C5" s="30"/>
      <c r="D5" s="30"/>
      <c r="E5" s="30"/>
      <c r="F5" s="57"/>
    </row>
    <row r="6" spans="1:9" ht="37.5" customHeight="1" thickBot="1">
      <c r="A6" s="195" t="s">
        <v>524</v>
      </c>
      <c r="B6" s="195"/>
      <c r="C6" s="196" t="s">
        <v>228</v>
      </c>
      <c r="D6" s="196"/>
      <c r="E6" s="195" t="s">
        <v>229</v>
      </c>
      <c r="F6" s="195"/>
      <c r="G6" s="58"/>
    </row>
    <row r="7" spans="1:9" ht="37.5">
      <c r="A7" s="53" t="s">
        <v>525</v>
      </c>
      <c r="B7" s="53" t="s">
        <v>151</v>
      </c>
      <c r="C7" s="114" t="s">
        <v>526</v>
      </c>
      <c r="D7" s="114" t="s">
        <v>527</v>
      </c>
      <c r="E7" s="114" t="s">
        <v>526</v>
      </c>
      <c r="F7" s="114" t="s">
        <v>527</v>
      </c>
      <c r="G7" s="28"/>
    </row>
    <row r="8" spans="1:9" ht="23.1" customHeight="1">
      <c r="A8" s="17" t="s">
        <v>191</v>
      </c>
      <c r="B8" s="84" t="s">
        <v>192</v>
      </c>
      <c r="C8" s="16">
        <v>460700</v>
      </c>
      <c r="D8" s="67">
        <f>C8/$C$32*100</f>
        <v>3.6312165395636063E-4</v>
      </c>
      <c r="E8" s="16">
        <v>28997447</v>
      </c>
      <c r="F8" s="67">
        <f>E8/$E$32*100</f>
        <v>1.141228765518317E-2</v>
      </c>
      <c r="I8" s="16"/>
    </row>
    <row r="9" spans="1:9" ht="23.1" customHeight="1">
      <c r="A9" s="17" t="s">
        <v>174</v>
      </c>
      <c r="B9" s="84" t="s">
        <v>175</v>
      </c>
      <c r="C9" s="16">
        <v>3090255</v>
      </c>
      <c r="D9" s="67">
        <f t="shared" ref="D9:D31" si="0">C9/$C$32*100</f>
        <v>2.4357249983653424E-3</v>
      </c>
      <c r="E9" s="16">
        <v>3123741</v>
      </c>
      <c r="F9" s="67">
        <f t="shared" ref="F9:F30" si="1">E9/$E$32*100</f>
        <v>1.2293851542271817E-3</v>
      </c>
      <c r="I9" s="16"/>
    </row>
    <row r="10" spans="1:9" ht="23.1" customHeight="1">
      <c r="A10" s="17" t="s">
        <v>179</v>
      </c>
      <c r="B10" s="84" t="s">
        <v>180</v>
      </c>
      <c r="C10" s="16">
        <v>0</v>
      </c>
      <c r="D10" s="67">
        <f t="shared" si="0"/>
        <v>0</v>
      </c>
      <c r="E10" s="16">
        <v>2</v>
      </c>
      <c r="F10" s="67">
        <f t="shared" si="1"/>
        <v>7.871236150674347E-10</v>
      </c>
      <c r="I10" s="16"/>
    </row>
    <row r="11" spans="1:9" ht="23.1" customHeight="1">
      <c r="A11" s="17" t="s">
        <v>171</v>
      </c>
      <c r="B11" s="84" t="s">
        <v>553</v>
      </c>
      <c r="C11" s="16">
        <v>0</v>
      </c>
      <c r="D11" s="67">
        <f t="shared" si="0"/>
        <v>0</v>
      </c>
      <c r="E11" s="16">
        <v>312328772</v>
      </c>
      <c r="F11" s="67">
        <f t="shared" si="1"/>
        <v>0.12292067605310629</v>
      </c>
      <c r="I11" s="16"/>
    </row>
    <row r="12" spans="1:9" ht="23.1" customHeight="1">
      <c r="A12" s="17" t="s">
        <v>187</v>
      </c>
      <c r="B12" s="84" t="s">
        <v>188</v>
      </c>
      <c r="C12" s="16">
        <v>25845</v>
      </c>
      <c r="D12" s="67">
        <f t="shared" si="0"/>
        <v>2.0370911974174387E-5</v>
      </c>
      <c r="E12" s="16">
        <v>58234</v>
      </c>
      <c r="F12" s="67">
        <f t="shared" si="1"/>
        <v>2.2918678299918498E-5</v>
      </c>
      <c r="I12" s="16"/>
    </row>
    <row r="13" spans="1:9" ht="23.1" customHeight="1">
      <c r="A13" s="17" t="s">
        <v>157</v>
      </c>
      <c r="B13" s="84" t="s">
        <v>158</v>
      </c>
      <c r="C13" s="16">
        <v>0</v>
      </c>
      <c r="D13" s="67">
        <f t="shared" si="0"/>
        <v>0</v>
      </c>
      <c r="E13" s="16">
        <v>424657535</v>
      </c>
      <c r="F13" s="67">
        <f t="shared" si="1"/>
        <v>0.16712898705741286</v>
      </c>
      <c r="I13" s="16"/>
    </row>
    <row r="14" spans="1:9" ht="23.1" customHeight="1">
      <c r="A14" s="17" t="s">
        <v>163</v>
      </c>
      <c r="B14" s="84" t="s">
        <v>164</v>
      </c>
      <c r="C14" s="16">
        <v>40750</v>
      </c>
      <c r="D14" s="67">
        <f t="shared" si="0"/>
        <v>3.2118965484527233E-5</v>
      </c>
      <c r="E14" s="16">
        <v>121751</v>
      </c>
      <c r="F14" s="67">
        <f t="shared" si="1"/>
        <v>4.7916543629037619E-5</v>
      </c>
      <c r="I14" s="16"/>
    </row>
    <row r="15" spans="1:9" ht="23.1" customHeight="1">
      <c r="A15" s="17" t="s">
        <v>195</v>
      </c>
      <c r="B15" s="84" t="s">
        <v>196</v>
      </c>
      <c r="C15" s="16">
        <v>493150680</v>
      </c>
      <c r="D15" s="67">
        <f t="shared" si="0"/>
        <v>0.38869913299610143</v>
      </c>
      <c r="E15" s="16">
        <v>14120547935</v>
      </c>
      <c r="F15" s="67">
        <f t="shared" si="1"/>
        <v>5.5573083686651001</v>
      </c>
      <c r="I15" s="16"/>
    </row>
    <row r="16" spans="1:9" ht="23.1" customHeight="1">
      <c r="A16" s="17" t="s">
        <v>160</v>
      </c>
      <c r="B16" s="84" t="s">
        <v>161</v>
      </c>
      <c r="C16" s="16">
        <v>28631</v>
      </c>
      <c r="D16" s="67">
        <f t="shared" si="0"/>
        <v>2.2566824559202432E-5</v>
      </c>
      <c r="E16" s="16">
        <v>34968</v>
      </c>
      <c r="F16" s="67">
        <f t="shared" si="1"/>
        <v>1.3762069285839029E-5</v>
      </c>
      <c r="I16" s="16"/>
    </row>
    <row r="17" spans="1:9" ht="23.1" customHeight="1">
      <c r="A17" s="17" t="s">
        <v>185</v>
      </c>
      <c r="B17" s="84" t="s">
        <v>186</v>
      </c>
      <c r="C17" s="16">
        <v>7520547960</v>
      </c>
      <c r="D17" s="67">
        <f t="shared" si="0"/>
        <v>5.927661849128139</v>
      </c>
      <c r="E17" s="16">
        <v>25360958893</v>
      </c>
      <c r="F17" s="67">
        <f t="shared" si="1"/>
        <v>9.9811048227173842</v>
      </c>
      <c r="I17" s="16"/>
    </row>
    <row r="18" spans="1:9" ht="23.1" customHeight="1">
      <c r="A18" s="17" t="s">
        <v>181</v>
      </c>
      <c r="B18" s="84" t="s">
        <v>182</v>
      </c>
      <c r="C18" s="16">
        <v>20587</v>
      </c>
      <c r="D18" s="67">
        <f t="shared" si="0"/>
        <v>1.6226580182330357E-5</v>
      </c>
      <c r="E18" s="16">
        <v>41174</v>
      </c>
      <c r="F18" s="67">
        <f t="shared" si="1"/>
        <v>1.620451386339328E-5</v>
      </c>
      <c r="I18" s="16"/>
    </row>
    <row r="19" spans="1:9" ht="23.1" customHeight="1">
      <c r="A19" s="17" t="s">
        <v>172</v>
      </c>
      <c r="B19" s="84" t="s">
        <v>173</v>
      </c>
      <c r="C19" s="16">
        <v>3254794530</v>
      </c>
      <c r="D19" s="67">
        <f t="shared" si="0"/>
        <v>2.5654143108784795</v>
      </c>
      <c r="E19" s="16">
        <v>8353972627</v>
      </c>
      <c r="F19" s="67">
        <f t="shared" si="1"/>
        <v>3.2878045671693177</v>
      </c>
      <c r="I19" s="16"/>
    </row>
    <row r="20" spans="1:9" ht="23.1" customHeight="1">
      <c r="A20" s="17" t="s">
        <v>197</v>
      </c>
      <c r="B20" s="84" t="s">
        <v>555</v>
      </c>
      <c r="C20" s="16">
        <v>0</v>
      </c>
      <c r="D20" s="67">
        <f t="shared" si="0"/>
        <v>0</v>
      </c>
      <c r="E20" s="16">
        <v>10643835615</v>
      </c>
      <c r="F20" s="67">
        <f t="shared" si="1"/>
        <v>4.1890071837311558</v>
      </c>
      <c r="I20" s="16"/>
    </row>
    <row r="21" spans="1:9" ht="23.1" customHeight="1">
      <c r="A21" s="17" t="s">
        <v>165</v>
      </c>
      <c r="B21" s="84" t="s">
        <v>166</v>
      </c>
      <c r="C21" s="16">
        <v>14358904109</v>
      </c>
      <c r="D21" s="67">
        <f t="shared" si="0"/>
        <v>11.317623201781773</v>
      </c>
      <c r="E21" s="16">
        <v>30336986303</v>
      </c>
      <c r="F21" s="67">
        <f t="shared" si="1"/>
        <v>11.939479164534305</v>
      </c>
      <c r="I21" s="16"/>
    </row>
    <row r="22" spans="1:9" ht="23.1" customHeight="1">
      <c r="A22" s="17" t="s">
        <v>183</v>
      </c>
      <c r="B22" s="84" t="s">
        <v>184</v>
      </c>
      <c r="C22" s="16">
        <v>24657534240</v>
      </c>
      <c r="D22" s="67">
        <f t="shared" si="0"/>
        <v>19.434956838971985</v>
      </c>
      <c r="E22" s="16">
        <v>46849315056</v>
      </c>
      <c r="F22" s="67">
        <f t="shared" si="1"/>
        <v>18.438101115155959</v>
      </c>
      <c r="I22" s="16"/>
    </row>
    <row r="23" spans="1:9" ht="23.1" customHeight="1">
      <c r="A23" s="17" t="s">
        <v>167</v>
      </c>
      <c r="B23" s="84" t="s">
        <v>168</v>
      </c>
      <c r="C23" s="16">
        <v>16027397250</v>
      </c>
      <c r="D23" s="67">
        <f t="shared" si="0"/>
        <v>12.632721940602618</v>
      </c>
      <c r="E23" s="16">
        <v>28849315050</v>
      </c>
      <c r="F23" s="67">
        <f t="shared" si="1"/>
        <v>11.353988577187675</v>
      </c>
      <c r="I23" s="16"/>
    </row>
    <row r="24" spans="1:9" ht="23.1" customHeight="1">
      <c r="A24" s="17" t="s">
        <v>169</v>
      </c>
      <c r="B24" s="84" t="s">
        <v>170</v>
      </c>
      <c r="C24" s="16">
        <v>25479452048</v>
      </c>
      <c r="D24" s="67">
        <f t="shared" si="0"/>
        <v>20.082788733604385</v>
      </c>
      <c r="E24" s="16">
        <v>45205479440</v>
      </c>
      <c r="F24" s="67">
        <f t="shared" si="1"/>
        <v>17.791150198834696</v>
      </c>
      <c r="I24" s="16"/>
    </row>
    <row r="25" spans="1:9" ht="23.1" customHeight="1">
      <c r="A25" s="17" t="s">
        <v>189</v>
      </c>
      <c r="B25" s="84" t="s">
        <v>554</v>
      </c>
      <c r="C25" s="16">
        <v>10191780813</v>
      </c>
      <c r="D25" s="67">
        <f t="shared" si="0"/>
        <v>8.033115488554941</v>
      </c>
      <c r="E25" s="16">
        <v>17753424642</v>
      </c>
      <c r="F25" s="67">
        <f t="shared" si="1"/>
        <v>6.9870698920191581</v>
      </c>
      <c r="I25" s="16"/>
    </row>
    <row r="26" spans="1:9" ht="23.1" customHeight="1">
      <c r="A26" s="17" t="s">
        <v>193</v>
      </c>
      <c r="B26" s="84" t="s">
        <v>194</v>
      </c>
      <c r="C26" s="16">
        <v>3312328765</v>
      </c>
      <c r="D26" s="67">
        <f t="shared" si="0"/>
        <v>2.6107625343912075</v>
      </c>
      <c r="E26" s="16">
        <v>4273972600</v>
      </c>
      <c r="F26" s="67">
        <f t="shared" si="1"/>
        <v>1.6820723818055816</v>
      </c>
      <c r="I26" s="16"/>
    </row>
    <row r="27" spans="1:9" ht="23.1" customHeight="1">
      <c r="A27" s="17" t="s">
        <v>204</v>
      </c>
      <c r="B27" s="84" t="s">
        <v>205</v>
      </c>
      <c r="C27" s="16">
        <v>9435616428</v>
      </c>
      <c r="D27" s="67">
        <f t="shared" si="0"/>
        <v>7.4371101442004939</v>
      </c>
      <c r="E27" s="16">
        <v>9435616428</v>
      </c>
      <c r="F27" s="67">
        <f t="shared" si="1"/>
        <v>3.713498256598518</v>
      </c>
      <c r="I27" s="16"/>
    </row>
    <row r="28" spans="1:9" ht="23.1" customHeight="1">
      <c r="A28" s="17" t="s">
        <v>208</v>
      </c>
      <c r="B28" s="84" t="s">
        <v>209</v>
      </c>
      <c r="C28" s="16">
        <v>2344262294</v>
      </c>
      <c r="D28" s="67">
        <f t="shared" si="0"/>
        <v>1.8477369253414633</v>
      </c>
      <c r="E28" s="16">
        <v>2344262294</v>
      </c>
      <c r="F28" s="67">
        <f t="shared" si="1"/>
        <v>0.92261210575977881</v>
      </c>
      <c r="I28" s="16"/>
    </row>
    <row r="29" spans="1:9" ht="23.1" customHeight="1">
      <c r="A29" s="17" t="s">
        <v>198</v>
      </c>
      <c r="B29" s="84" t="s">
        <v>199</v>
      </c>
      <c r="C29" s="16">
        <v>8860273968</v>
      </c>
      <c r="D29" s="67">
        <f t="shared" si="0"/>
        <v>6.9836278223717088</v>
      </c>
      <c r="E29" s="16">
        <v>8860273968</v>
      </c>
      <c r="F29" s="67">
        <f t="shared" si="1"/>
        <v>3.4870654380900223</v>
      </c>
      <c r="I29" s="16"/>
    </row>
    <row r="30" spans="1:9" ht="23.1" customHeight="1">
      <c r="A30" s="17" t="s">
        <v>202</v>
      </c>
      <c r="B30" s="84" t="s">
        <v>556</v>
      </c>
      <c r="C30" s="16">
        <v>747945211</v>
      </c>
      <c r="D30" s="67">
        <f t="shared" si="0"/>
        <v>0.58952702862396167</v>
      </c>
      <c r="E30" s="16">
        <v>747945211</v>
      </c>
      <c r="F30" s="67">
        <f t="shared" si="1"/>
        <v>0.2943626691773476</v>
      </c>
      <c r="I30" s="16"/>
    </row>
    <row r="31" spans="1:9" ht="23.1" customHeight="1">
      <c r="A31" s="17" t="s">
        <v>200</v>
      </c>
      <c r="B31" s="84" t="s">
        <v>201</v>
      </c>
      <c r="C31" s="16">
        <v>184426229</v>
      </c>
      <c r="D31" s="67">
        <f t="shared" si="0"/>
        <v>0.14536391861822123</v>
      </c>
      <c r="E31" s="16">
        <v>184426229</v>
      </c>
      <c r="F31" s="67">
        <f>E31/$E$32*100</f>
        <v>7.2583120041867275E-2</v>
      </c>
      <c r="I31" s="16"/>
    </row>
    <row r="32" spans="1:9" ht="23.1" customHeight="1" thickBot="1">
      <c r="A32" s="17" t="s">
        <v>52</v>
      </c>
      <c r="B32" s="16"/>
      <c r="C32" s="66">
        <f>SUM(C8:C31)</f>
        <v>126872081293</v>
      </c>
      <c r="D32" s="66">
        <f>SUM(D8:D31)</f>
        <v>100</v>
      </c>
      <c r="E32" s="66">
        <f>SUM(E8:E31)</f>
        <v>254089695915</v>
      </c>
      <c r="F32" s="66">
        <f>SUM(F8:F31)</f>
        <v>100.00000000000001</v>
      </c>
    </row>
    <row r="33" spans="1:7" ht="23.1" customHeight="1" thickTop="1">
      <c r="A33" s="55" t="s">
        <v>53</v>
      </c>
      <c r="B33" s="46"/>
      <c r="C33" s="56"/>
      <c r="D33" s="46"/>
      <c r="E33" s="56"/>
      <c r="F33" s="59"/>
      <c r="G33" s="28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4" orientation="portrait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"/>
  <sheetViews>
    <sheetView rightToLeft="1" view="pageBreakPreview" zoomScaleNormal="100" zoomScaleSheetLayoutView="100" workbookViewId="0">
      <selection activeCell="C21" sqref="C21"/>
    </sheetView>
  </sheetViews>
  <sheetFormatPr defaultColWidth="9" defaultRowHeight="18.75"/>
  <cols>
    <col min="1" max="1" width="27.5" style="50" customWidth="1"/>
    <col min="2" max="3" width="27.875" style="50" customWidth="1"/>
    <col min="4" max="4" width="9" style="47" customWidth="1"/>
    <col min="5" max="16384" width="9" style="47"/>
  </cols>
  <sheetData>
    <row r="1" spans="1:3" s="154" customFormat="1" ht="21">
      <c r="A1" s="193" t="s">
        <v>0</v>
      </c>
      <c r="B1" s="193"/>
      <c r="C1" s="193"/>
    </row>
    <row r="2" spans="1:3" s="154" customFormat="1" ht="21">
      <c r="A2" s="193" t="s">
        <v>211</v>
      </c>
      <c r="B2" s="193"/>
      <c r="C2" s="193"/>
    </row>
    <row r="3" spans="1:3" s="154" customFormat="1" ht="21">
      <c r="A3" s="193" t="s">
        <v>212</v>
      </c>
      <c r="B3" s="193"/>
      <c r="C3" s="193"/>
    </row>
    <row r="4" spans="1:3">
      <c r="A4" s="194" t="s">
        <v>528</v>
      </c>
      <c r="B4" s="194"/>
      <c r="C4" s="194"/>
    </row>
    <row r="5" spans="1:3">
      <c r="A5" s="48"/>
      <c r="B5" s="49" t="s">
        <v>228</v>
      </c>
      <c r="C5" s="49" t="s">
        <v>229</v>
      </c>
    </row>
    <row r="6" spans="1:3" ht="16.5" customHeight="1">
      <c r="A6" s="188" t="s">
        <v>224</v>
      </c>
      <c r="B6" s="190" t="s">
        <v>154</v>
      </c>
      <c r="C6" s="190" t="s">
        <v>154</v>
      </c>
    </row>
    <row r="7" spans="1:3">
      <c r="A7" s="198"/>
      <c r="B7" s="192"/>
      <c r="C7" s="192"/>
    </row>
    <row r="8" spans="1:3" ht="23.1" customHeight="1">
      <c r="A8" s="17" t="s">
        <v>224</v>
      </c>
      <c r="B8" s="16">
        <v>34711</v>
      </c>
      <c r="C8" s="16">
        <v>14067475534</v>
      </c>
    </row>
    <row r="9" spans="1:3" ht="23.1" customHeight="1">
      <c r="A9" s="17" t="s">
        <v>529</v>
      </c>
      <c r="B9" s="16">
        <v>4625713</v>
      </c>
      <c r="C9" s="16">
        <v>181095883</v>
      </c>
    </row>
    <row r="10" spans="1:3" ht="23.1" customHeight="1">
      <c r="A10" s="17" t="s">
        <v>530</v>
      </c>
      <c r="B10" s="16">
        <v>1298661643</v>
      </c>
      <c r="C10" s="16">
        <v>3372298636</v>
      </c>
    </row>
    <row r="11" spans="1:3" ht="23.1" customHeight="1">
      <c r="A11" s="17" t="s">
        <v>531</v>
      </c>
      <c r="B11" s="16">
        <v>-545264895</v>
      </c>
      <c r="C11" s="16">
        <v>943069401</v>
      </c>
    </row>
    <row r="12" spans="1:3" ht="23.1" customHeight="1" thickBot="1">
      <c r="A12" s="17" t="s">
        <v>52</v>
      </c>
      <c r="B12" s="66">
        <f>SUM(B8:B11)</f>
        <v>758057172</v>
      </c>
      <c r="C12" s="66">
        <f>SUM(C8:C11)</f>
        <v>18563939454</v>
      </c>
    </row>
    <row r="13" spans="1:3" ht="23.1" customHeight="1" thickTop="1">
      <c r="A13" s="60" t="s">
        <v>53</v>
      </c>
      <c r="B13" s="61"/>
      <c r="C13" s="61"/>
    </row>
    <row r="14" spans="1:3">
      <c r="B14" s="1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88"/>
  <sheetViews>
    <sheetView rightToLeft="1" view="pageBreakPreview" zoomScaleNormal="100" zoomScaleSheetLayoutView="100" workbookViewId="0">
      <selection activeCell="G36" sqref="G36"/>
    </sheetView>
  </sheetViews>
  <sheetFormatPr defaultColWidth="9" defaultRowHeight="18.75"/>
  <cols>
    <col min="1" max="1" width="35.625" style="28" bestFit="1" customWidth="1"/>
    <col min="2" max="2" width="12.5" style="28" bestFit="1" customWidth="1"/>
    <col min="3" max="3" width="19" style="28" bestFit="1" customWidth="1"/>
    <col min="4" max="4" width="20.25" style="28" bestFit="1" customWidth="1"/>
    <col min="5" max="5" width="20.75" style="28" bestFit="1" customWidth="1"/>
    <col min="6" max="6" width="13.375" style="28" bestFit="1" customWidth="1"/>
    <col min="7" max="7" width="19" style="28" bestFit="1" customWidth="1"/>
    <col min="8" max="8" width="20.125" style="28" bestFit="1" customWidth="1"/>
    <col min="9" max="9" width="20.75" style="28" bestFit="1" customWidth="1"/>
    <col min="10" max="10" width="13.75" style="29" bestFit="1" customWidth="1"/>
    <col min="11" max="11" width="16.75" style="29" bestFit="1" customWidth="1"/>
    <col min="12" max="16384" width="9" style="29"/>
  </cols>
  <sheetData>
    <row r="1" spans="1:11" ht="21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11" ht="21">
      <c r="A2" s="169" t="s">
        <v>211</v>
      </c>
      <c r="B2" s="169"/>
      <c r="C2" s="169"/>
      <c r="D2" s="169"/>
      <c r="E2" s="169"/>
      <c r="F2" s="169"/>
      <c r="G2" s="169"/>
      <c r="H2" s="169"/>
      <c r="I2" s="169"/>
    </row>
    <row r="3" spans="1:11" ht="21">
      <c r="A3" s="169" t="s">
        <v>212</v>
      </c>
      <c r="B3" s="169"/>
      <c r="C3" s="169"/>
      <c r="D3" s="169"/>
      <c r="E3" s="169"/>
      <c r="F3" s="169"/>
      <c r="G3" s="169"/>
      <c r="H3" s="169"/>
      <c r="I3" s="169"/>
    </row>
    <row r="4" spans="1:11">
      <c r="A4" s="164" t="s">
        <v>511</v>
      </c>
      <c r="B4" s="164"/>
      <c r="C4" s="164"/>
      <c r="D4" s="164"/>
    </row>
    <row r="5" spans="1:11" ht="16.5" customHeight="1">
      <c r="B5" s="165" t="s">
        <v>228</v>
      </c>
      <c r="C5" s="165"/>
      <c r="D5" s="165"/>
      <c r="E5" s="165"/>
      <c r="F5" s="184" t="s">
        <v>229</v>
      </c>
      <c r="G5" s="184"/>
      <c r="H5" s="184"/>
      <c r="I5" s="184"/>
    </row>
    <row r="6" spans="1:11" ht="53.25" customHeight="1">
      <c r="A6" s="26" t="s">
        <v>214</v>
      </c>
      <c r="B6" s="24" t="s">
        <v>10</v>
      </c>
      <c r="C6" s="24" t="s">
        <v>12</v>
      </c>
      <c r="D6" s="24" t="s">
        <v>267</v>
      </c>
      <c r="E6" s="43" t="s">
        <v>512</v>
      </c>
      <c r="F6" s="24" t="s">
        <v>10</v>
      </c>
      <c r="G6" s="24" t="s">
        <v>12</v>
      </c>
      <c r="H6" s="24" t="s">
        <v>267</v>
      </c>
      <c r="I6" s="43" t="s">
        <v>512</v>
      </c>
    </row>
    <row r="7" spans="1:11" ht="23.1" customHeight="1">
      <c r="A7" s="26" t="s">
        <v>22</v>
      </c>
      <c r="B7" s="16">
        <v>0</v>
      </c>
      <c r="C7" s="16">
        <v>0</v>
      </c>
      <c r="D7" s="16">
        <v>-59239019</v>
      </c>
      <c r="E7" s="16">
        <v>-59239019</v>
      </c>
      <c r="F7" s="16">
        <v>0</v>
      </c>
      <c r="G7" s="16">
        <v>0</v>
      </c>
      <c r="H7" s="16">
        <v>0</v>
      </c>
      <c r="I7" s="16">
        <v>0</v>
      </c>
      <c r="J7" s="97"/>
    </row>
    <row r="8" spans="1:11" ht="23.1" customHeight="1">
      <c r="A8" s="26" t="s">
        <v>31</v>
      </c>
      <c r="B8" s="16">
        <v>42508129</v>
      </c>
      <c r="C8" s="16">
        <v>121694992225</v>
      </c>
      <c r="D8" s="16">
        <v>-127047095165</v>
      </c>
      <c r="E8" s="16">
        <v>-5352102940</v>
      </c>
      <c r="F8" s="16">
        <v>42508129</v>
      </c>
      <c r="G8" s="16">
        <v>121694992225</v>
      </c>
      <c r="H8" s="16">
        <v>-90554911045</v>
      </c>
      <c r="I8" s="16">
        <v>31140081180</v>
      </c>
      <c r="J8" s="97"/>
      <c r="K8" s="97"/>
    </row>
    <row r="9" spans="1:11" ht="23.1" customHeight="1">
      <c r="A9" s="26" t="s">
        <v>32</v>
      </c>
      <c r="B9" s="16">
        <v>89615955</v>
      </c>
      <c r="C9" s="16">
        <v>162130586926</v>
      </c>
      <c r="D9" s="16">
        <v>-180312257990</v>
      </c>
      <c r="E9" s="16">
        <v>-18181671064</v>
      </c>
      <c r="F9" s="16">
        <v>89615955</v>
      </c>
      <c r="G9" s="16">
        <v>162130586926</v>
      </c>
      <c r="H9" s="16">
        <v>-161609108699</v>
      </c>
      <c r="I9" s="16">
        <v>521478227</v>
      </c>
      <c r="J9" s="97"/>
      <c r="K9" s="97"/>
    </row>
    <row r="10" spans="1:11" ht="23.1" customHeight="1">
      <c r="A10" s="26" t="s">
        <v>24</v>
      </c>
      <c r="B10" s="16">
        <v>8004537</v>
      </c>
      <c r="C10" s="16">
        <v>38018116006</v>
      </c>
      <c r="D10" s="16">
        <v>-38835791880</v>
      </c>
      <c r="E10" s="16">
        <v>-817675874</v>
      </c>
      <c r="F10" s="16">
        <v>8004537</v>
      </c>
      <c r="G10" s="16">
        <v>38018116006</v>
      </c>
      <c r="H10" s="16">
        <v>-31625945627</v>
      </c>
      <c r="I10" s="16">
        <v>6392170379</v>
      </c>
      <c r="J10" s="97"/>
      <c r="K10" s="97"/>
    </row>
    <row r="11" spans="1:11" ht="23.1" customHeight="1">
      <c r="A11" s="26" t="s">
        <v>38</v>
      </c>
      <c r="B11" s="16">
        <v>776810832</v>
      </c>
      <c r="C11" s="16">
        <v>2725826490652</v>
      </c>
      <c r="D11" s="16">
        <v>-3041642490267</v>
      </c>
      <c r="E11" s="16">
        <v>-315815999615</v>
      </c>
      <c r="F11" s="16">
        <v>776810832</v>
      </c>
      <c r="G11" s="16">
        <v>2725826490652</v>
      </c>
      <c r="H11" s="16">
        <v>-2121736601639</v>
      </c>
      <c r="I11" s="16">
        <v>604089889013</v>
      </c>
      <c r="J11" s="97"/>
      <c r="K11" s="97"/>
    </row>
    <row r="12" spans="1:11" ht="23.1" customHeight="1">
      <c r="A12" s="26" t="s">
        <v>40</v>
      </c>
      <c r="B12" s="16">
        <v>115597</v>
      </c>
      <c r="C12" s="16">
        <v>275782080</v>
      </c>
      <c r="D12" s="16">
        <v>-255443150</v>
      </c>
      <c r="E12" s="16">
        <v>20338930</v>
      </c>
      <c r="F12" s="16">
        <v>115597</v>
      </c>
      <c r="G12" s="16">
        <v>275782080</v>
      </c>
      <c r="H12" s="16">
        <v>-189370360</v>
      </c>
      <c r="I12" s="16">
        <v>86411720</v>
      </c>
      <c r="J12" s="97"/>
      <c r="K12" s="97"/>
    </row>
    <row r="13" spans="1:11" ht="23.1" customHeight="1">
      <c r="A13" s="26" t="s">
        <v>27</v>
      </c>
      <c r="B13" s="16">
        <v>76242000</v>
      </c>
      <c r="C13" s="16">
        <v>431235768973</v>
      </c>
      <c r="D13" s="16">
        <v>-440055348712</v>
      </c>
      <c r="E13" s="16">
        <v>-8819579739</v>
      </c>
      <c r="F13" s="16">
        <v>76242000</v>
      </c>
      <c r="G13" s="16">
        <v>431235768973</v>
      </c>
      <c r="H13" s="16">
        <v>-379467183800</v>
      </c>
      <c r="I13" s="16">
        <v>51768585173</v>
      </c>
      <c r="J13" s="97"/>
      <c r="K13" s="97"/>
    </row>
    <row r="14" spans="1:11" ht="23.1" customHeight="1">
      <c r="A14" s="26" t="s">
        <v>30</v>
      </c>
      <c r="B14" s="16">
        <v>6225840</v>
      </c>
      <c r="C14" s="16">
        <v>51305120932</v>
      </c>
      <c r="D14" s="16">
        <v>-50848903526</v>
      </c>
      <c r="E14" s="16">
        <v>456217406</v>
      </c>
      <c r="F14" s="16">
        <v>6225840</v>
      </c>
      <c r="G14" s="16">
        <v>51305120932</v>
      </c>
      <c r="H14" s="16">
        <v>-42016393973</v>
      </c>
      <c r="I14" s="16">
        <v>9288726959</v>
      </c>
      <c r="J14" s="97"/>
      <c r="K14" s="97"/>
    </row>
    <row r="15" spans="1:11" ht="23.1" customHeight="1">
      <c r="A15" s="26" t="s">
        <v>47</v>
      </c>
      <c r="B15" s="16">
        <v>393200000</v>
      </c>
      <c r="C15" s="16">
        <v>1230428728081</v>
      </c>
      <c r="D15" s="16">
        <v>-1261787312333</v>
      </c>
      <c r="E15" s="16">
        <v>-31358584252</v>
      </c>
      <c r="F15" s="16">
        <v>393200000</v>
      </c>
      <c r="G15" s="16">
        <v>1230428728081</v>
      </c>
      <c r="H15" s="16">
        <v>-947452720600</v>
      </c>
      <c r="I15" s="16">
        <v>282976007481</v>
      </c>
      <c r="J15" s="97"/>
      <c r="K15" s="97"/>
    </row>
    <row r="16" spans="1:11" ht="23.1" customHeight="1">
      <c r="A16" s="26" t="s">
        <v>49</v>
      </c>
      <c r="B16" s="16">
        <v>571500</v>
      </c>
      <c r="C16" s="16">
        <v>26956324835</v>
      </c>
      <c r="D16" s="16">
        <v>-24604521630</v>
      </c>
      <c r="E16" s="16">
        <v>2351803205</v>
      </c>
      <c r="F16" s="16">
        <v>571500</v>
      </c>
      <c r="G16" s="16">
        <v>26956324835</v>
      </c>
      <c r="H16" s="16">
        <v>-24604521630</v>
      </c>
      <c r="I16" s="16">
        <v>2351803205</v>
      </c>
      <c r="J16" s="97"/>
      <c r="K16" s="97"/>
    </row>
    <row r="17" spans="1:11" ht="23.1" customHeight="1">
      <c r="A17" s="26" t="s">
        <v>28</v>
      </c>
      <c r="B17" s="16">
        <v>33522</v>
      </c>
      <c r="C17" s="16">
        <v>4640164268</v>
      </c>
      <c r="D17" s="16">
        <v>-4640164268</v>
      </c>
      <c r="E17" s="16">
        <v>0</v>
      </c>
      <c r="F17" s="16">
        <v>33522</v>
      </c>
      <c r="G17" s="16">
        <v>4640164268</v>
      </c>
      <c r="H17" s="16">
        <v>-3632157311</v>
      </c>
      <c r="I17" s="16">
        <v>1008006957</v>
      </c>
      <c r="J17" s="97"/>
      <c r="K17" s="97"/>
    </row>
    <row r="18" spans="1:11" ht="23.1" customHeight="1">
      <c r="A18" s="26" t="s">
        <v>33</v>
      </c>
      <c r="B18" s="16">
        <v>1036000</v>
      </c>
      <c r="C18" s="16">
        <v>8485846995</v>
      </c>
      <c r="D18" s="16">
        <v>-13914854097</v>
      </c>
      <c r="E18" s="16">
        <v>-5429007102</v>
      </c>
      <c r="F18" s="16">
        <v>1036000</v>
      </c>
      <c r="G18" s="16">
        <v>8485846995</v>
      </c>
      <c r="H18" s="16">
        <v>-6340324157</v>
      </c>
      <c r="I18" s="16">
        <v>2145522838</v>
      </c>
      <c r="J18" s="97"/>
      <c r="K18" s="97"/>
    </row>
    <row r="19" spans="1:11" ht="23.1" customHeight="1">
      <c r="A19" s="26" t="s">
        <v>29</v>
      </c>
      <c r="B19" s="16">
        <v>22148320</v>
      </c>
      <c r="C19" s="16">
        <v>96190252323</v>
      </c>
      <c r="D19" s="16">
        <v>-102025983525</v>
      </c>
      <c r="E19" s="16">
        <v>-5835731202</v>
      </c>
      <c r="F19" s="16">
        <v>22148320</v>
      </c>
      <c r="G19" s="16">
        <v>96190252323</v>
      </c>
      <c r="H19" s="16">
        <v>-97587273118</v>
      </c>
      <c r="I19" s="16">
        <v>-1397020795</v>
      </c>
      <c r="J19" s="97"/>
      <c r="K19" s="97"/>
    </row>
    <row r="20" spans="1:11" ht="23.1" customHeight="1">
      <c r="A20" s="26" t="s">
        <v>46</v>
      </c>
      <c r="B20" s="16">
        <v>0</v>
      </c>
      <c r="C20" s="16">
        <v>0</v>
      </c>
      <c r="D20" s="16">
        <v>-10914670</v>
      </c>
      <c r="E20" s="16">
        <v>-10914670</v>
      </c>
      <c r="F20" s="16">
        <v>0</v>
      </c>
      <c r="G20" s="16">
        <v>0</v>
      </c>
      <c r="H20" s="16">
        <v>0</v>
      </c>
      <c r="I20" s="16">
        <v>0</v>
      </c>
      <c r="J20" s="97"/>
      <c r="K20" s="97"/>
    </row>
    <row r="21" spans="1:11" ht="23.1" customHeight="1">
      <c r="A21" s="26" t="s">
        <v>35</v>
      </c>
      <c r="B21" s="16">
        <v>450000</v>
      </c>
      <c r="C21" s="16">
        <v>4034848950</v>
      </c>
      <c r="D21" s="16">
        <v>-2708306911</v>
      </c>
      <c r="E21" s="16">
        <v>1326542039</v>
      </c>
      <c r="F21" s="16">
        <v>450000</v>
      </c>
      <c r="G21" s="16">
        <v>4034848950</v>
      </c>
      <c r="H21" s="16">
        <v>-2708306911</v>
      </c>
      <c r="I21" s="16">
        <v>1326542039</v>
      </c>
      <c r="J21" s="97"/>
      <c r="K21" s="97"/>
    </row>
    <row r="22" spans="1:11" ht="23.1" customHeight="1">
      <c r="A22" s="26" t="s">
        <v>36</v>
      </c>
      <c r="B22" s="16">
        <v>21000000</v>
      </c>
      <c r="C22" s="16">
        <v>61080396300</v>
      </c>
      <c r="D22" s="16">
        <v>-71640201509</v>
      </c>
      <c r="E22" s="16">
        <v>-10559805209</v>
      </c>
      <c r="F22" s="16">
        <v>21000000</v>
      </c>
      <c r="G22" s="16">
        <v>61080396300</v>
      </c>
      <c r="H22" s="16">
        <v>-75482654240</v>
      </c>
      <c r="I22" s="16">
        <v>-14402257940</v>
      </c>
      <c r="J22" s="97"/>
      <c r="K22" s="97"/>
    </row>
    <row r="23" spans="1:11" ht="23.1" customHeight="1">
      <c r="A23" s="26" t="s">
        <v>19</v>
      </c>
      <c r="B23" s="16">
        <v>6610000</v>
      </c>
      <c r="C23" s="16">
        <v>38832662656</v>
      </c>
      <c r="D23" s="16">
        <v>-40344999284</v>
      </c>
      <c r="E23" s="16">
        <v>-1512336628</v>
      </c>
      <c r="F23" s="16">
        <v>6610000</v>
      </c>
      <c r="G23" s="16">
        <v>38832662656</v>
      </c>
      <c r="H23" s="16">
        <v>-40344999284</v>
      </c>
      <c r="I23" s="16">
        <v>-1512336628</v>
      </c>
      <c r="J23" s="97"/>
      <c r="K23" s="97"/>
    </row>
    <row r="24" spans="1:11" ht="23.1" customHeight="1">
      <c r="A24" s="26" t="s">
        <v>25</v>
      </c>
      <c r="B24" s="16">
        <v>971721307</v>
      </c>
      <c r="C24" s="16">
        <v>489731359570</v>
      </c>
      <c r="D24" s="16">
        <v>-518297117866</v>
      </c>
      <c r="E24" s="16">
        <v>-28565758296</v>
      </c>
      <c r="F24" s="16">
        <v>971721307</v>
      </c>
      <c r="G24" s="16">
        <v>489731359570</v>
      </c>
      <c r="H24" s="16">
        <v>-456352164338</v>
      </c>
      <c r="I24" s="16">
        <v>33379195232</v>
      </c>
      <c r="J24" s="97"/>
      <c r="K24" s="97"/>
    </row>
    <row r="25" spans="1:11" ht="23.1" customHeight="1">
      <c r="A25" s="26" t="s">
        <v>23</v>
      </c>
      <c r="B25" s="16">
        <v>1692919557</v>
      </c>
      <c r="C25" s="16">
        <v>1031607196893</v>
      </c>
      <c r="D25" s="16">
        <v>-1026511696800</v>
      </c>
      <c r="E25" s="16">
        <v>5095500093</v>
      </c>
      <c r="F25" s="16">
        <v>1692919557</v>
      </c>
      <c r="G25" s="16">
        <v>1031607196893</v>
      </c>
      <c r="H25" s="16">
        <v>-1035851153222</v>
      </c>
      <c r="I25" s="16">
        <v>-4243956329</v>
      </c>
      <c r="J25" s="97"/>
      <c r="K25" s="97"/>
    </row>
    <row r="26" spans="1:11" ht="23.1" customHeight="1">
      <c r="A26" s="26" t="s">
        <v>45</v>
      </c>
      <c r="B26" s="16">
        <v>18097051</v>
      </c>
      <c r="C26" s="16">
        <v>34647533454</v>
      </c>
      <c r="D26" s="16">
        <v>-38384741895</v>
      </c>
      <c r="E26" s="16">
        <v>-3737208441</v>
      </c>
      <c r="F26" s="16">
        <v>18097051</v>
      </c>
      <c r="G26" s="16">
        <v>34647533454</v>
      </c>
      <c r="H26" s="16">
        <v>-25549700321</v>
      </c>
      <c r="I26" s="16">
        <v>9097833133</v>
      </c>
      <c r="J26" s="97"/>
      <c r="K26" s="97"/>
    </row>
    <row r="27" spans="1:11" ht="23.1" customHeight="1">
      <c r="A27" s="26" t="s">
        <v>44</v>
      </c>
      <c r="B27" s="16">
        <v>5120</v>
      </c>
      <c r="C27" s="16">
        <v>19162106</v>
      </c>
      <c r="D27" s="16">
        <v>-16880929</v>
      </c>
      <c r="E27" s="16">
        <v>2281177</v>
      </c>
      <c r="F27" s="16">
        <v>5120</v>
      </c>
      <c r="G27" s="16">
        <v>19162106</v>
      </c>
      <c r="H27" s="16">
        <v>-16880929</v>
      </c>
      <c r="I27" s="16">
        <v>2281177</v>
      </c>
      <c r="J27" s="97"/>
      <c r="K27" s="97"/>
    </row>
    <row r="28" spans="1:11" ht="23.1" customHeight="1">
      <c r="A28" s="26" t="s">
        <v>37</v>
      </c>
      <c r="B28" s="16">
        <v>8754181</v>
      </c>
      <c r="C28" s="16">
        <v>14401964949</v>
      </c>
      <c r="D28" s="16">
        <v>-14341946180</v>
      </c>
      <c r="E28" s="16">
        <v>60018769</v>
      </c>
      <c r="F28" s="16">
        <v>8754181</v>
      </c>
      <c r="G28" s="16">
        <v>14401964949</v>
      </c>
      <c r="H28" s="16">
        <v>-12728232611</v>
      </c>
      <c r="I28" s="16">
        <v>1673732338</v>
      </c>
      <c r="J28" s="97"/>
      <c r="K28" s="97"/>
    </row>
    <row r="29" spans="1:11" ht="23.1" customHeight="1">
      <c r="A29" s="26" t="s">
        <v>41</v>
      </c>
      <c r="B29" s="16">
        <v>134251625</v>
      </c>
      <c r="C29" s="16">
        <v>648714196092</v>
      </c>
      <c r="D29" s="16">
        <v>-649348818090</v>
      </c>
      <c r="E29" s="16">
        <v>-634621998</v>
      </c>
      <c r="F29" s="16">
        <v>134251625</v>
      </c>
      <c r="G29" s="16">
        <v>648714196092</v>
      </c>
      <c r="H29" s="16">
        <v>-737026666332</v>
      </c>
      <c r="I29" s="16">
        <v>-88312470240</v>
      </c>
      <c r="J29" s="97"/>
      <c r="K29" s="97"/>
    </row>
    <row r="30" spans="1:11" ht="23.1" customHeight="1">
      <c r="A30" s="26" t="s">
        <v>50</v>
      </c>
      <c r="B30" s="16">
        <v>573027397</v>
      </c>
      <c r="C30" s="16">
        <v>772401850691</v>
      </c>
      <c r="D30" s="16">
        <v>-1142435007743</v>
      </c>
      <c r="E30" s="16">
        <v>-370033157052</v>
      </c>
      <c r="F30" s="16">
        <v>573027397</v>
      </c>
      <c r="G30" s="16">
        <v>772401850691</v>
      </c>
      <c r="H30" s="16">
        <v>-676875360520</v>
      </c>
      <c r="I30" s="16">
        <v>95526490171</v>
      </c>
      <c r="J30" s="97"/>
      <c r="K30" s="97"/>
    </row>
    <row r="31" spans="1:11" ht="23.1" customHeight="1">
      <c r="A31" s="26" t="s">
        <v>43</v>
      </c>
      <c r="B31" s="16">
        <v>1112450</v>
      </c>
      <c r="C31" s="16">
        <v>7176842689</v>
      </c>
      <c r="D31" s="16">
        <v>-6878268340</v>
      </c>
      <c r="E31" s="16">
        <v>298574349</v>
      </c>
      <c r="F31" s="16">
        <v>1112450</v>
      </c>
      <c r="G31" s="16">
        <v>7176842689</v>
      </c>
      <c r="H31" s="16">
        <v>-6625818386</v>
      </c>
      <c r="I31" s="16">
        <v>551024303</v>
      </c>
      <c r="J31" s="97"/>
      <c r="K31" s="97"/>
    </row>
    <row r="32" spans="1:11" ht="23.1" customHeight="1" thickBot="1">
      <c r="A32" s="28" t="s">
        <v>548</v>
      </c>
      <c r="B32" s="16"/>
      <c r="C32" s="66">
        <f t="shared" ref="C32:I32" si="0">SUM(C7:C31)</f>
        <v>7999836188646</v>
      </c>
      <c r="D32" s="66">
        <f t="shared" si="0"/>
        <v>-8796948305779</v>
      </c>
      <c r="E32" s="66">
        <f t="shared" si="0"/>
        <v>-797112117133</v>
      </c>
      <c r="F32" s="16"/>
      <c r="G32" s="66">
        <f t="shared" si="0"/>
        <v>7999836188646</v>
      </c>
      <c r="H32" s="66">
        <f t="shared" si="0"/>
        <v>-6976378449053</v>
      </c>
      <c r="I32" s="66">
        <f t="shared" si="0"/>
        <v>1023457739593</v>
      </c>
      <c r="J32" s="97"/>
      <c r="K32" s="97"/>
    </row>
    <row r="33" spans="1:11" ht="23.1" customHeight="1" thickTop="1">
      <c r="A33" s="169" t="s">
        <v>0</v>
      </c>
      <c r="B33" s="169"/>
      <c r="C33" s="169"/>
      <c r="D33" s="169"/>
      <c r="E33" s="169"/>
      <c r="F33" s="169"/>
      <c r="G33" s="169"/>
      <c r="H33" s="169"/>
      <c r="I33" s="169"/>
      <c r="J33" s="97"/>
      <c r="K33" s="97"/>
    </row>
    <row r="34" spans="1:11" ht="23.1" customHeight="1">
      <c r="A34" s="169" t="s">
        <v>211</v>
      </c>
      <c r="B34" s="169"/>
      <c r="C34" s="169"/>
      <c r="D34" s="169"/>
      <c r="E34" s="169"/>
      <c r="F34" s="169"/>
      <c r="G34" s="169"/>
      <c r="H34" s="169"/>
      <c r="I34" s="169"/>
      <c r="J34" s="97"/>
      <c r="K34" s="97"/>
    </row>
    <row r="35" spans="1:11" ht="23.1" customHeight="1">
      <c r="A35" s="169" t="s">
        <v>212</v>
      </c>
      <c r="B35" s="169"/>
      <c r="C35" s="169"/>
      <c r="D35" s="169"/>
      <c r="E35" s="169"/>
      <c r="F35" s="169"/>
      <c r="G35" s="169"/>
      <c r="H35" s="169"/>
      <c r="I35" s="169"/>
      <c r="J35" s="97"/>
      <c r="K35" s="97"/>
    </row>
    <row r="36" spans="1:11" ht="23.1" customHeight="1">
      <c r="A36" s="164" t="s">
        <v>511</v>
      </c>
      <c r="B36" s="164"/>
      <c r="C36" s="164"/>
      <c r="D36" s="164"/>
      <c r="J36" s="97"/>
      <c r="K36" s="97"/>
    </row>
    <row r="37" spans="1:11" ht="23.1" customHeight="1" thickBot="1">
      <c r="B37" s="165" t="s">
        <v>228</v>
      </c>
      <c r="C37" s="165"/>
      <c r="D37" s="165"/>
      <c r="E37" s="165"/>
      <c r="F37" s="184" t="s">
        <v>229</v>
      </c>
      <c r="G37" s="184"/>
      <c r="H37" s="184"/>
      <c r="I37" s="184"/>
      <c r="J37" s="97"/>
      <c r="K37" s="97"/>
    </row>
    <row r="38" spans="1:11" ht="23.1" customHeight="1" thickBot="1">
      <c r="A38" s="26" t="s">
        <v>214</v>
      </c>
      <c r="B38" s="24" t="s">
        <v>10</v>
      </c>
      <c r="C38" s="24" t="s">
        <v>12</v>
      </c>
      <c r="D38" s="24" t="s">
        <v>267</v>
      </c>
      <c r="E38" s="43" t="s">
        <v>512</v>
      </c>
      <c r="F38" s="24" t="s">
        <v>10</v>
      </c>
      <c r="G38" s="24" t="s">
        <v>12</v>
      </c>
      <c r="H38" s="24" t="s">
        <v>267</v>
      </c>
      <c r="I38" s="43" t="s">
        <v>512</v>
      </c>
      <c r="J38" s="97"/>
      <c r="K38" s="97"/>
    </row>
    <row r="39" spans="1:11" ht="23.1" customHeight="1">
      <c r="A39" s="28" t="s">
        <v>548</v>
      </c>
      <c r="B39" s="16"/>
      <c r="C39" s="16">
        <f>C32</f>
        <v>7999836188646</v>
      </c>
      <c r="D39" s="16">
        <f t="shared" ref="D39:I39" si="1">D32</f>
        <v>-8796948305779</v>
      </c>
      <c r="E39" s="16">
        <f t="shared" si="1"/>
        <v>-797112117133</v>
      </c>
      <c r="F39" s="16"/>
      <c r="G39" s="16">
        <f t="shared" si="1"/>
        <v>7999836188646</v>
      </c>
      <c r="H39" s="16">
        <f t="shared" si="1"/>
        <v>-6976378449053</v>
      </c>
      <c r="I39" s="16">
        <f t="shared" si="1"/>
        <v>1023457739593</v>
      </c>
      <c r="J39" s="97"/>
      <c r="K39" s="97"/>
    </row>
    <row r="40" spans="1:11" ht="23.1" customHeight="1">
      <c r="A40" s="26" t="s">
        <v>34</v>
      </c>
      <c r="B40" s="16">
        <v>1600000</v>
      </c>
      <c r="C40" s="16">
        <v>27578923200</v>
      </c>
      <c r="D40" s="16">
        <v>-23061320680</v>
      </c>
      <c r="E40" s="16">
        <v>4517602520</v>
      </c>
      <c r="F40" s="16">
        <v>1600000</v>
      </c>
      <c r="G40" s="16">
        <v>27578923200</v>
      </c>
      <c r="H40" s="16">
        <v>-23061320680</v>
      </c>
      <c r="I40" s="16">
        <v>4517602520</v>
      </c>
      <c r="J40" s="97"/>
      <c r="K40" s="97"/>
    </row>
    <row r="41" spans="1:11" ht="23.1" customHeight="1">
      <c r="A41" s="26" t="s">
        <v>48</v>
      </c>
      <c r="B41" s="16">
        <v>11629297</v>
      </c>
      <c r="C41" s="16">
        <v>55372891856</v>
      </c>
      <c r="D41" s="16">
        <v>-55284393629</v>
      </c>
      <c r="E41" s="16">
        <v>88498227</v>
      </c>
      <c r="F41" s="16">
        <v>11629297</v>
      </c>
      <c r="G41" s="16">
        <v>55372891856</v>
      </c>
      <c r="H41" s="16">
        <v>-55284393629</v>
      </c>
      <c r="I41" s="16">
        <v>88498227</v>
      </c>
      <c r="J41" s="97"/>
      <c r="K41" s="97"/>
    </row>
    <row r="42" spans="1:11" ht="23.1" customHeight="1">
      <c r="A42" s="26" t="s">
        <v>42</v>
      </c>
      <c r="B42" s="16">
        <v>227250</v>
      </c>
      <c r="C42" s="16">
        <v>4314649176</v>
      </c>
      <c r="D42" s="16">
        <v>-3639465564</v>
      </c>
      <c r="E42" s="16">
        <v>675183612</v>
      </c>
      <c r="F42" s="16">
        <v>227250</v>
      </c>
      <c r="G42" s="16">
        <v>4314649176</v>
      </c>
      <c r="H42" s="16">
        <v>-2148539671</v>
      </c>
      <c r="I42" s="16">
        <v>2166109505</v>
      </c>
      <c r="J42" s="97"/>
      <c r="K42" s="97"/>
    </row>
    <row r="43" spans="1:11" ht="23.1" customHeight="1">
      <c r="A43" s="26" t="s">
        <v>20</v>
      </c>
      <c r="B43" s="16">
        <v>595000</v>
      </c>
      <c r="C43" s="16">
        <v>17507208600</v>
      </c>
      <c r="D43" s="16">
        <v>-10630989175</v>
      </c>
      <c r="E43" s="16">
        <v>6876219425</v>
      </c>
      <c r="F43" s="16">
        <v>595000</v>
      </c>
      <c r="G43" s="16">
        <v>17507208600</v>
      </c>
      <c r="H43" s="16">
        <v>-10630989175</v>
      </c>
      <c r="I43" s="16">
        <v>6876219425</v>
      </c>
      <c r="J43" s="97"/>
      <c r="K43" s="97"/>
    </row>
    <row r="44" spans="1:11" ht="23.1" customHeight="1">
      <c r="A44" s="26" t="s">
        <v>21</v>
      </c>
      <c r="B44" s="16">
        <v>151000</v>
      </c>
      <c r="C44" s="16">
        <v>2593754788</v>
      </c>
      <c r="D44" s="16">
        <v>-3591305683</v>
      </c>
      <c r="E44" s="16">
        <v>-997550895</v>
      </c>
      <c r="F44" s="16">
        <v>151000</v>
      </c>
      <c r="G44" s="16">
        <v>2593754788</v>
      </c>
      <c r="H44" s="16">
        <v>-1882009647</v>
      </c>
      <c r="I44" s="16">
        <v>711745141</v>
      </c>
      <c r="J44" s="97"/>
      <c r="K44" s="97"/>
    </row>
    <row r="45" spans="1:11" ht="23.1" customHeight="1">
      <c r="A45" s="26" t="s">
        <v>26</v>
      </c>
      <c r="B45" s="16">
        <v>500000</v>
      </c>
      <c r="C45" s="16">
        <v>5000071500</v>
      </c>
      <c r="D45" s="16">
        <v>-3554924891</v>
      </c>
      <c r="E45" s="16">
        <v>1445146609</v>
      </c>
      <c r="F45" s="16">
        <v>500000</v>
      </c>
      <c r="G45" s="16">
        <v>5000071500</v>
      </c>
      <c r="H45" s="16">
        <v>-3554924891</v>
      </c>
      <c r="I45" s="16">
        <v>1445146609</v>
      </c>
      <c r="J45" s="97"/>
      <c r="K45" s="97"/>
    </row>
    <row r="46" spans="1:11" ht="23.1" customHeight="1">
      <c r="A46" s="26" t="s">
        <v>39</v>
      </c>
      <c r="B46" s="16">
        <v>0</v>
      </c>
      <c r="C46" s="16">
        <v>0</v>
      </c>
      <c r="D46" s="16">
        <v>12436</v>
      </c>
      <c r="E46" s="16">
        <v>12436</v>
      </c>
      <c r="F46" s="16">
        <v>0</v>
      </c>
      <c r="G46" s="16">
        <v>0</v>
      </c>
      <c r="H46" s="16">
        <v>0</v>
      </c>
      <c r="I46" s="16">
        <v>0</v>
      </c>
      <c r="J46" s="97"/>
      <c r="K46" s="97"/>
    </row>
    <row r="47" spans="1:11" ht="23.1" customHeight="1">
      <c r="A47" s="26" t="s">
        <v>72</v>
      </c>
      <c r="B47" s="16">
        <v>200000</v>
      </c>
      <c r="C47" s="16">
        <v>199963750000</v>
      </c>
      <c r="D47" s="16">
        <v>-199963750000</v>
      </c>
      <c r="E47" s="16">
        <v>0</v>
      </c>
      <c r="F47" s="16">
        <v>200000</v>
      </c>
      <c r="G47" s="16">
        <v>199963750000</v>
      </c>
      <c r="H47" s="16">
        <v>-200031250000</v>
      </c>
      <c r="I47" s="16">
        <v>-67500000</v>
      </c>
      <c r="J47" s="97"/>
      <c r="K47" s="97"/>
    </row>
    <row r="48" spans="1:11" ht="23.1" customHeight="1">
      <c r="A48" s="26" t="s">
        <v>76</v>
      </c>
      <c r="B48" s="16">
        <v>550000</v>
      </c>
      <c r="C48" s="16">
        <v>549900312500</v>
      </c>
      <c r="D48" s="16">
        <v>-550048812500</v>
      </c>
      <c r="E48" s="16">
        <v>-148500000</v>
      </c>
      <c r="F48" s="16">
        <v>550000</v>
      </c>
      <c r="G48" s="16">
        <v>549900312500</v>
      </c>
      <c r="H48" s="16">
        <v>-550048812500</v>
      </c>
      <c r="I48" s="16">
        <v>-148500000</v>
      </c>
      <c r="J48" s="97"/>
      <c r="K48" s="97"/>
    </row>
    <row r="49" spans="1:11" ht="23.1" customHeight="1">
      <c r="A49" s="26" t="s">
        <v>79</v>
      </c>
      <c r="B49" s="16">
        <v>750000</v>
      </c>
      <c r="C49" s="16">
        <v>749864062500</v>
      </c>
      <c r="D49" s="16">
        <v>-749864062500</v>
      </c>
      <c r="E49" s="16">
        <v>0</v>
      </c>
      <c r="F49" s="16">
        <v>750000</v>
      </c>
      <c r="G49" s="16">
        <v>749864062500</v>
      </c>
      <c r="H49" s="16">
        <v>-750001812500</v>
      </c>
      <c r="I49" s="16">
        <v>-137750000</v>
      </c>
      <c r="J49" s="97"/>
      <c r="K49" s="97"/>
    </row>
    <row r="50" spans="1:11" ht="23.1" customHeight="1">
      <c r="A50" s="26" t="s">
        <v>88</v>
      </c>
      <c r="B50" s="16">
        <v>239000</v>
      </c>
      <c r="C50" s="16">
        <v>238956681250</v>
      </c>
      <c r="D50" s="16">
        <v>-239006382922</v>
      </c>
      <c r="E50" s="16">
        <v>-49701672</v>
      </c>
      <c r="F50" s="16">
        <v>239000</v>
      </c>
      <c r="G50" s="16">
        <v>238956681250</v>
      </c>
      <c r="H50" s="16">
        <v>-239039007922</v>
      </c>
      <c r="I50" s="16">
        <v>-82326672</v>
      </c>
      <c r="J50" s="97"/>
      <c r="K50" s="97"/>
    </row>
    <row r="51" spans="1:11" ht="23.1" customHeight="1">
      <c r="A51" s="26" t="s">
        <v>103</v>
      </c>
      <c r="B51" s="16">
        <v>111000</v>
      </c>
      <c r="C51" s="16">
        <v>110979881250</v>
      </c>
      <c r="D51" s="16">
        <v>-110979881250</v>
      </c>
      <c r="E51" s="16">
        <v>0</v>
      </c>
      <c r="F51" s="16">
        <v>111000</v>
      </c>
      <c r="G51" s="16">
        <v>110979881250</v>
      </c>
      <c r="H51" s="16">
        <v>-110990256012</v>
      </c>
      <c r="I51" s="16">
        <v>-10374762</v>
      </c>
      <c r="J51" s="97"/>
      <c r="K51" s="97"/>
    </row>
    <row r="52" spans="1:11" ht="23.1" customHeight="1">
      <c r="A52" s="26" t="s">
        <v>106</v>
      </c>
      <c r="B52" s="16">
        <v>1000000</v>
      </c>
      <c r="C52" s="16">
        <v>994819656250</v>
      </c>
      <c r="D52" s="16">
        <v>-1000000000000</v>
      </c>
      <c r="E52" s="16">
        <v>-5180343750</v>
      </c>
      <c r="F52" s="16">
        <v>1000000</v>
      </c>
      <c r="G52" s="16">
        <v>994819656250</v>
      </c>
      <c r="H52" s="16">
        <v>-1000000000000</v>
      </c>
      <c r="I52" s="16">
        <v>-5180343750</v>
      </c>
      <c r="J52" s="97"/>
      <c r="K52" s="97"/>
    </row>
    <row r="53" spans="1:11" ht="23.1" customHeight="1">
      <c r="A53" s="26" t="s">
        <v>110</v>
      </c>
      <c r="B53" s="16">
        <v>0</v>
      </c>
      <c r="C53" s="16">
        <v>0</v>
      </c>
      <c r="D53" s="16">
        <v>-21757135160</v>
      </c>
      <c r="E53" s="16">
        <v>-21757135160</v>
      </c>
      <c r="F53" s="16">
        <v>0</v>
      </c>
      <c r="G53" s="16">
        <v>0</v>
      </c>
      <c r="H53" s="16">
        <v>0</v>
      </c>
      <c r="I53" s="16">
        <v>0</v>
      </c>
      <c r="J53" s="97"/>
      <c r="K53" s="97"/>
    </row>
    <row r="54" spans="1:11" ht="23.1" customHeight="1">
      <c r="A54" s="26" t="s">
        <v>405</v>
      </c>
      <c r="B54" s="16">
        <v>0</v>
      </c>
      <c r="C54" s="16">
        <v>0</v>
      </c>
      <c r="D54" s="16">
        <v>15223524000</v>
      </c>
      <c r="E54" s="16">
        <v>15223524000</v>
      </c>
      <c r="F54" s="16">
        <v>0</v>
      </c>
      <c r="G54" s="16">
        <v>0</v>
      </c>
      <c r="H54" s="16">
        <v>0</v>
      </c>
      <c r="I54" s="16">
        <v>0</v>
      </c>
      <c r="J54" s="97"/>
      <c r="K54" s="97"/>
    </row>
    <row r="55" spans="1:11" ht="23.1" customHeight="1">
      <c r="A55" s="26" t="s">
        <v>111</v>
      </c>
      <c r="B55" s="16">
        <v>0</v>
      </c>
      <c r="C55" s="16">
        <v>0</v>
      </c>
      <c r="D55" s="16">
        <v>-823336981</v>
      </c>
      <c r="E55" s="16">
        <v>-823336981</v>
      </c>
      <c r="F55" s="16">
        <v>0</v>
      </c>
      <c r="G55" s="16">
        <v>0</v>
      </c>
      <c r="H55" s="16">
        <v>0</v>
      </c>
      <c r="I55" s="16">
        <v>0</v>
      </c>
      <c r="J55" s="97"/>
      <c r="K55" s="97"/>
    </row>
    <row r="56" spans="1:11" ht="23.1" customHeight="1">
      <c r="A56" s="26" t="s">
        <v>368</v>
      </c>
      <c r="B56" s="16">
        <v>0</v>
      </c>
      <c r="C56" s="16">
        <v>0</v>
      </c>
      <c r="D56" s="16">
        <v>733850000</v>
      </c>
      <c r="E56" s="16">
        <v>733850000</v>
      </c>
      <c r="F56" s="16">
        <v>0</v>
      </c>
      <c r="G56" s="16">
        <v>0</v>
      </c>
      <c r="H56" s="16">
        <v>0</v>
      </c>
      <c r="I56" s="16">
        <v>0</v>
      </c>
      <c r="J56" s="97"/>
      <c r="K56" s="97"/>
    </row>
    <row r="57" spans="1:11" ht="23.1" customHeight="1">
      <c r="A57" s="26" t="s">
        <v>112</v>
      </c>
      <c r="B57" s="16">
        <v>0</v>
      </c>
      <c r="C57" s="16">
        <v>0</v>
      </c>
      <c r="D57" s="16">
        <v>-6425291510</v>
      </c>
      <c r="E57" s="16">
        <v>-6425291510</v>
      </c>
      <c r="F57" s="16">
        <v>0</v>
      </c>
      <c r="G57" s="16">
        <v>0</v>
      </c>
      <c r="H57" s="16">
        <v>0</v>
      </c>
      <c r="I57" s="16">
        <v>0</v>
      </c>
      <c r="J57" s="97"/>
      <c r="K57" s="97"/>
    </row>
    <row r="58" spans="1:11" ht="23.1" customHeight="1">
      <c r="A58" s="26" t="s">
        <v>113</v>
      </c>
      <c r="B58" s="16">
        <v>0</v>
      </c>
      <c r="C58" s="16">
        <v>0</v>
      </c>
      <c r="D58" s="16">
        <v>-6044892628</v>
      </c>
      <c r="E58" s="16">
        <v>-6044892628</v>
      </c>
      <c r="F58" s="16">
        <v>0</v>
      </c>
      <c r="G58" s="16">
        <v>0</v>
      </c>
      <c r="H58" s="16">
        <v>0</v>
      </c>
      <c r="I58" s="16">
        <v>0</v>
      </c>
      <c r="J58" s="97"/>
      <c r="K58" s="97"/>
    </row>
    <row r="59" spans="1:11" ht="23.1" customHeight="1">
      <c r="A59" s="26" t="s">
        <v>114</v>
      </c>
      <c r="B59" s="16">
        <v>0</v>
      </c>
      <c r="C59" s="16">
        <v>0</v>
      </c>
      <c r="D59" s="16">
        <v>-7082192152</v>
      </c>
      <c r="E59" s="16">
        <v>-7082192152</v>
      </c>
      <c r="F59" s="16">
        <v>0</v>
      </c>
      <c r="G59" s="16">
        <v>0</v>
      </c>
      <c r="H59" s="16">
        <v>0</v>
      </c>
      <c r="I59" s="16">
        <v>0</v>
      </c>
      <c r="J59" s="97"/>
      <c r="K59" s="97"/>
    </row>
    <row r="60" spans="1:11" ht="23.1" customHeight="1">
      <c r="A60" s="26" t="s">
        <v>329</v>
      </c>
      <c r="B60" s="16">
        <v>0</v>
      </c>
      <c r="C60" s="16">
        <v>0</v>
      </c>
      <c r="D60" s="16">
        <v>663040000</v>
      </c>
      <c r="E60" s="16">
        <v>663040000</v>
      </c>
      <c r="F60" s="16">
        <v>0</v>
      </c>
      <c r="G60" s="16">
        <v>0</v>
      </c>
      <c r="H60" s="16">
        <v>0</v>
      </c>
      <c r="I60" s="16">
        <v>0</v>
      </c>
      <c r="J60" s="97"/>
      <c r="K60" s="97"/>
    </row>
    <row r="61" spans="1:11" ht="23.1" customHeight="1">
      <c r="A61" s="26" t="s">
        <v>288</v>
      </c>
      <c r="B61" s="16">
        <v>0</v>
      </c>
      <c r="C61" s="16">
        <v>0</v>
      </c>
      <c r="D61" s="16">
        <v>2663721944</v>
      </c>
      <c r="E61" s="16">
        <v>2663721944</v>
      </c>
      <c r="F61" s="16">
        <v>0</v>
      </c>
      <c r="G61" s="16">
        <v>0</v>
      </c>
      <c r="H61" s="16">
        <v>0</v>
      </c>
      <c r="I61" s="16">
        <v>0</v>
      </c>
      <c r="J61" s="97"/>
      <c r="K61" s="97"/>
    </row>
    <row r="62" spans="1:11" ht="23.1" customHeight="1">
      <c r="A62" s="26" t="s">
        <v>295</v>
      </c>
      <c r="B62" s="16">
        <v>0</v>
      </c>
      <c r="C62" s="16">
        <v>0</v>
      </c>
      <c r="D62" s="16">
        <v>34674645924</v>
      </c>
      <c r="E62" s="16">
        <v>34674645924</v>
      </c>
      <c r="F62" s="16">
        <v>0</v>
      </c>
      <c r="G62" s="16">
        <v>0</v>
      </c>
      <c r="H62" s="16">
        <v>0</v>
      </c>
      <c r="I62" s="16">
        <v>0</v>
      </c>
      <c r="J62" s="97"/>
      <c r="K62" s="97"/>
    </row>
    <row r="63" spans="1:11" ht="23.1" customHeight="1">
      <c r="A63" s="26" t="s">
        <v>291</v>
      </c>
      <c r="B63" s="16">
        <v>0</v>
      </c>
      <c r="C63" s="16">
        <v>0</v>
      </c>
      <c r="D63" s="16">
        <v>106773605000</v>
      </c>
      <c r="E63" s="16">
        <v>106773605000</v>
      </c>
      <c r="F63" s="16">
        <v>0</v>
      </c>
      <c r="G63" s="16">
        <v>0</v>
      </c>
      <c r="H63" s="16">
        <v>0</v>
      </c>
      <c r="I63" s="16">
        <v>0</v>
      </c>
      <c r="J63" s="97"/>
      <c r="K63" s="97"/>
    </row>
    <row r="64" spans="1:11" ht="23.1" customHeight="1">
      <c r="A64" s="26" t="s">
        <v>312</v>
      </c>
      <c r="B64" s="16">
        <v>0</v>
      </c>
      <c r="C64" s="16">
        <v>0</v>
      </c>
      <c r="D64" s="16">
        <v>42497781283</v>
      </c>
      <c r="E64" s="16">
        <v>42497781283</v>
      </c>
      <c r="F64" s="16">
        <v>0</v>
      </c>
      <c r="G64" s="16">
        <v>0</v>
      </c>
      <c r="H64" s="16">
        <v>0</v>
      </c>
      <c r="I64" s="16">
        <v>0</v>
      </c>
      <c r="J64" s="97"/>
      <c r="K64" s="97"/>
    </row>
    <row r="65" spans="1:11" ht="23.1" customHeight="1" thickBot="1">
      <c r="A65" s="28" t="s">
        <v>548</v>
      </c>
      <c r="B65" s="16"/>
      <c r="C65" s="66">
        <f>SUM(C39:C64)</f>
        <v>10956688031516</v>
      </c>
      <c r="D65" s="66">
        <f t="shared" ref="D65:I65" si="2">SUM(D39:D64)</f>
        <v>-11585476262417</v>
      </c>
      <c r="E65" s="66">
        <f t="shared" si="2"/>
        <v>-628788230901</v>
      </c>
      <c r="F65" s="16"/>
      <c r="G65" s="66">
        <f t="shared" si="2"/>
        <v>10956688031516</v>
      </c>
      <c r="H65" s="66">
        <f t="shared" si="2"/>
        <v>-9923051765680</v>
      </c>
      <c r="I65" s="66">
        <f t="shared" si="2"/>
        <v>1033636265836</v>
      </c>
      <c r="J65" s="97"/>
      <c r="K65" s="97"/>
    </row>
    <row r="66" spans="1:11" ht="23.1" customHeight="1" thickTop="1">
      <c r="A66" s="169" t="s">
        <v>0</v>
      </c>
      <c r="B66" s="169"/>
      <c r="C66" s="169"/>
      <c r="D66" s="169"/>
      <c r="E66" s="169"/>
      <c r="F66" s="169"/>
      <c r="G66" s="169"/>
      <c r="H66" s="169"/>
      <c r="I66" s="169"/>
      <c r="J66" s="97"/>
      <c r="K66" s="97"/>
    </row>
    <row r="67" spans="1:11" ht="23.1" customHeight="1">
      <c r="A67" s="169" t="s">
        <v>211</v>
      </c>
      <c r="B67" s="169"/>
      <c r="C67" s="169"/>
      <c r="D67" s="169"/>
      <c r="E67" s="169"/>
      <c r="F67" s="169"/>
      <c r="G67" s="169"/>
      <c r="H67" s="169"/>
      <c r="I67" s="169"/>
      <c r="J67" s="97"/>
      <c r="K67" s="97"/>
    </row>
    <row r="68" spans="1:11" ht="23.1" customHeight="1">
      <c r="A68" s="169" t="s">
        <v>212</v>
      </c>
      <c r="B68" s="169"/>
      <c r="C68" s="169"/>
      <c r="D68" s="169"/>
      <c r="E68" s="169"/>
      <c r="F68" s="169"/>
      <c r="G68" s="169"/>
      <c r="H68" s="169"/>
      <c r="I68" s="169"/>
      <c r="J68" s="97"/>
      <c r="K68" s="97"/>
    </row>
    <row r="69" spans="1:11" ht="23.1" customHeight="1">
      <c r="A69" s="164" t="s">
        <v>511</v>
      </c>
      <c r="B69" s="164"/>
      <c r="C69" s="164"/>
      <c r="D69" s="164"/>
      <c r="J69" s="97"/>
      <c r="K69" s="97"/>
    </row>
    <row r="70" spans="1:11" ht="23.1" customHeight="1" thickBot="1">
      <c r="B70" s="165" t="s">
        <v>228</v>
      </c>
      <c r="C70" s="165"/>
      <c r="D70" s="165"/>
      <c r="E70" s="165"/>
      <c r="F70" s="184" t="s">
        <v>229</v>
      </c>
      <c r="G70" s="184"/>
      <c r="H70" s="184"/>
      <c r="I70" s="184"/>
      <c r="J70" s="97"/>
      <c r="K70" s="97"/>
    </row>
    <row r="71" spans="1:11" ht="23.1" customHeight="1" thickBot="1">
      <c r="A71" s="26" t="s">
        <v>214</v>
      </c>
      <c r="B71" s="24" t="s">
        <v>10</v>
      </c>
      <c r="C71" s="24" t="s">
        <v>12</v>
      </c>
      <c r="D71" s="24" t="s">
        <v>267</v>
      </c>
      <c r="E71" s="43" t="s">
        <v>512</v>
      </c>
      <c r="F71" s="24" t="s">
        <v>10</v>
      </c>
      <c r="G71" s="24" t="s">
        <v>12</v>
      </c>
      <c r="H71" s="24" t="s">
        <v>267</v>
      </c>
      <c r="I71" s="43" t="s">
        <v>512</v>
      </c>
      <c r="J71" s="97"/>
      <c r="K71" s="97"/>
    </row>
    <row r="72" spans="1:11" ht="23.1" customHeight="1">
      <c r="A72" s="28" t="s">
        <v>548</v>
      </c>
      <c r="B72" s="16"/>
      <c r="C72" s="16">
        <f>C65</f>
        <v>10956688031516</v>
      </c>
      <c r="D72" s="16">
        <f t="shared" ref="D72:I72" si="3">D65</f>
        <v>-11585476262417</v>
      </c>
      <c r="E72" s="16">
        <f t="shared" si="3"/>
        <v>-628788230901</v>
      </c>
      <c r="F72" s="16"/>
      <c r="G72" s="16">
        <f t="shared" si="3"/>
        <v>10956688031516</v>
      </c>
      <c r="H72" s="16">
        <f t="shared" si="3"/>
        <v>-9923051765680</v>
      </c>
      <c r="I72" s="16">
        <f t="shared" si="3"/>
        <v>1033636265836</v>
      </c>
      <c r="J72" s="97"/>
      <c r="K72" s="97"/>
    </row>
    <row r="73" spans="1:11" ht="23.1" customHeight="1">
      <c r="A73" s="26" t="s">
        <v>386</v>
      </c>
      <c r="B73" s="16">
        <v>0</v>
      </c>
      <c r="C73" s="16">
        <v>0</v>
      </c>
      <c r="D73" s="16">
        <v>61134244371</v>
      </c>
      <c r="E73" s="16">
        <v>61134244371</v>
      </c>
      <c r="F73" s="16">
        <v>0</v>
      </c>
      <c r="G73" s="16">
        <v>0</v>
      </c>
      <c r="H73" s="16">
        <v>0</v>
      </c>
      <c r="I73" s="16">
        <v>0</v>
      </c>
      <c r="J73" s="97"/>
      <c r="K73" s="97"/>
    </row>
    <row r="74" spans="1:11" ht="23.1" customHeight="1">
      <c r="A74" s="26" t="s">
        <v>391</v>
      </c>
      <c r="B74" s="16">
        <v>0</v>
      </c>
      <c r="C74" s="16">
        <v>0</v>
      </c>
      <c r="D74" s="16">
        <v>5435089000</v>
      </c>
      <c r="E74" s="16">
        <v>5435089000</v>
      </c>
      <c r="F74" s="16">
        <v>0</v>
      </c>
      <c r="G74" s="16">
        <v>0</v>
      </c>
      <c r="H74" s="16">
        <v>0</v>
      </c>
      <c r="I74" s="16">
        <v>0</v>
      </c>
      <c r="J74" s="97"/>
      <c r="K74" s="97"/>
    </row>
    <row r="75" spans="1:11" ht="23.1" customHeight="1">
      <c r="A75" s="26" t="s">
        <v>441</v>
      </c>
      <c r="B75" s="16">
        <v>0</v>
      </c>
      <c r="C75" s="16">
        <v>0</v>
      </c>
      <c r="D75" s="16">
        <v>-56930000</v>
      </c>
      <c r="E75" s="16">
        <v>-56930000</v>
      </c>
      <c r="F75" s="16">
        <v>0</v>
      </c>
      <c r="G75" s="16">
        <v>0</v>
      </c>
      <c r="H75" s="16">
        <v>0</v>
      </c>
      <c r="I75" s="16">
        <v>0</v>
      </c>
      <c r="J75" s="97"/>
      <c r="K75" s="97"/>
    </row>
    <row r="76" spans="1:11" ht="23.1" customHeight="1">
      <c r="A76" s="26" t="s">
        <v>471</v>
      </c>
      <c r="B76" s="16">
        <v>0</v>
      </c>
      <c r="C76" s="16">
        <v>0</v>
      </c>
      <c r="D76" s="16">
        <v>-148000000</v>
      </c>
      <c r="E76" s="16">
        <v>-148000000</v>
      </c>
      <c r="F76" s="16">
        <v>0</v>
      </c>
      <c r="G76" s="16">
        <v>0</v>
      </c>
      <c r="H76" s="16">
        <v>0</v>
      </c>
      <c r="I76" s="16">
        <v>0</v>
      </c>
      <c r="J76" s="97"/>
      <c r="K76" s="97"/>
    </row>
    <row r="77" spans="1:11" ht="23.1" customHeight="1">
      <c r="A77" s="26" t="s">
        <v>415</v>
      </c>
      <c r="B77" s="16">
        <v>0</v>
      </c>
      <c r="C77" s="16">
        <v>0</v>
      </c>
      <c r="D77" s="16">
        <v>1400000</v>
      </c>
      <c r="E77" s="16">
        <v>1400000</v>
      </c>
      <c r="F77" s="16">
        <v>0</v>
      </c>
      <c r="G77" s="16">
        <v>0</v>
      </c>
      <c r="H77" s="16">
        <v>0</v>
      </c>
      <c r="I77" s="16">
        <v>0</v>
      </c>
      <c r="J77" s="97"/>
      <c r="K77" s="97"/>
    </row>
    <row r="78" spans="1:11" ht="23.1" customHeight="1">
      <c r="A78" s="26" t="s">
        <v>115</v>
      </c>
      <c r="B78" s="16">
        <v>0</v>
      </c>
      <c r="C78" s="16">
        <v>0</v>
      </c>
      <c r="D78" s="16">
        <v>275588948</v>
      </c>
      <c r="E78" s="16">
        <v>275588948</v>
      </c>
      <c r="F78" s="16">
        <v>0</v>
      </c>
      <c r="G78" s="16">
        <v>0</v>
      </c>
      <c r="H78" s="16">
        <v>0</v>
      </c>
      <c r="I78" s="16">
        <v>0</v>
      </c>
      <c r="J78" s="97"/>
      <c r="K78" s="97"/>
    </row>
    <row r="79" spans="1:11" ht="23.1" customHeight="1">
      <c r="A79" s="26" t="s">
        <v>116</v>
      </c>
      <c r="B79" s="16">
        <v>2504000</v>
      </c>
      <c r="C79" s="16">
        <v>29171598380</v>
      </c>
      <c r="D79" s="16">
        <v>-28788585030</v>
      </c>
      <c r="E79" s="16">
        <v>383013350</v>
      </c>
      <c r="F79" s="16">
        <v>2504000</v>
      </c>
      <c r="G79" s="16">
        <v>29171598380</v>
      </c>
      <c r="H79" s="16">
        <v>-12662027991</v>
      </c>
      <c r="I79" s="16">
        <v>16509570389</v>
      </c>
      <c r="J79" s="97"/>
      <c r="K79" s="97"/>
    </row>
    <row r="80" spans="1:11" ht="23.1" customHeight="1">
      <c r="A80" s="26" t="s">
        <v>404</v>
      </c>
      <c r="B80" s="16">
        <v>2493000</v>
      </c>
      <c r="C80" s="16">
        <v>18859545000</v>
      </c>
      <c r="D80" s="16">
        <v>-24450211697</v>
      </c>
      <c r="E80" s="16">
        <v>-5590666697</v>
      </c>
      <c r="F80" s="16">
        <v>2493000</v>
      </c>
      <c r="G80" s="16">
        <v>18859545000</v>
      </c>
      <c r="H80" s="16">
        <v>-32221602036</v>
      </c>
      <c r="I80" s="16">
        <v>-13362057036</v>
      </c>
      <c r="J80" s="97"/>
      <c r="K80" s="97"/>
    </row>
    <row r="81" spans="1:11" ht="23.1" customHeight="1">
      <c r="A81" s="26" t="s">
        <v>296</v>
      </c>
      <c r="B81" s="16">
        <v>0</v>
      </c>
      <c r="C81" s="16">
        <v>0</v>
      </c>
      <c r="D81" s="16">
        <v>2199417000</v>
      </c>
      <c r="E81" s="16">
        <v>2199417000</v>
      </c>
      <c r="F81" s="16">
        <v>0</v>
      </c>
      <c r="G81" s="16">
        <v>0</v>
      </c>
      <c r="H81" s="16">
        <v>0</v>
      </c>
      <c r="I81" s="16">
        <v>0</v>
      </c>
      <c r="J81" s="97"/>
      <c r="K81" s="97"/>
    </row>
    <row r="82" spans="1:11" ht="23.1" customHeight="1">
      <c r="A82" s="26" t="s">
        <v>340</v>
      </c>
      <c r="B82" s="16">
        <v>0</v>
      </c>
      <c r="C82" s="16">
        <v>0</v>
      </c>
      <c r="D82" s="16">
        <v>27407135702</v>
      </c>
      <c r="E82" s="16">
        <v>27407135702</v>
      </c>
      <c r="F82" s="16">
        <v>0</v>
      </c>
      <c r="G82" s="16">
        <v>0</v>
      </c>
      <c r="H82" s="16">
        <v>0</v>
      </c>
      <c r="I82" s="16">
        <v>0</v>
      </c>
      <c r="J82" s="97"/>
      <c r="K82" s="97"/>
    </row>
    <row r="83" spans="1:11" ht="23.1" customHeight="1">
      <c r="A83" s="26" t="s">
        <v>306</v>
      </c>
      <c r="B83" s="16">
        <v>0</v>
      </c>
      <c r="C83" s="16">
        <v>0</v>
      </c>
      <c r="D83" s="16">
        <v>103080890883</v>
      </c>
      <c r="E83" s="16">
        <v>103080890883</v>
      </c>
      <c r="F83" s="16">
        <v>0</v>
      </c>
      <c r="G83" s="16">
        <v>0</v>
      </c>
      <c r="H83" s="16">
        <v>0</v>
      </c>
      <c r="I83" s="16">
        <v>0</v>
      </c>
      <c r="J83" s="97"/>
      <c r="K83" s="97"/>
    </row>
    <row r="84" spans="1:11" ht="23.1" customHeight="1">
      <c r="A84" s="26" t="s">
        <v>307</v>
      </c>
      <c r="B84" s="16">
        <v>0</v>
      </c>
      <c r="C84" s="16">
        <v>0</v>
      </c>
      <c r="D84" s="16">
        <v>106633366421</v>
      </c>
      <c r="E84" s="16">
        <v>106633366421</v>
      </c>
      <c r="F84" s="16">
        <v>0</v>
      </c>
      <c r="G84" s="16">
        <v>0</v>
      </c>
      <c r="H84" s="16">
        <v>0</v>
      </c>
      <c r="I84" s="16">
        <v>0</v>
      </c>
      <c r="J84" s="97"/>
      <c r="K84" s="97"/>
    </row>
    <row r="85" spans="1:11" ht="23.1" customHeight="1">
      <c r="A85" s="26" t="s">
        <v>313</v>
      </c>
      <c r="B85" s="16">
        <v>0</v>
      </c>
      <c r="C85" s="16">
        <v>0</v>
      </c>
      <c r="D85" s="16">
        <v>11689598763</v>
      </c>
      <c r="E85" s="16">
        <v>11689598763</v>
      </c>
      <c r="F85" s="16">
        <v>0</v>
      </c>
      <c r="G85" s="16">
        <v>0</v>
      </c>
      <c r="H85" s="16">
        <v>0</v>
      </c>
      <c r="I85" s="16">
        <v>0</v>
      </c>
      <c r="J85" s="97"/>
      <c r="K85" s="97"/>
    </row>
    <row r="86" spans="1:11" ht="23.1" customHeight="1">
      <c r="A86" s="26" t="s">
        <v>387</v>
      </c>
      <c r="B86" s="16">
        <v>0</v>
      </c>
      <c r="C86" s="16">
        <v>0</v>
      </c>
      <c r="D86" s="16">
        <v>1358326812</v>
      </c>
      <c r="E86" s="16">
        <v>1358326812</v>
      </c>
      <c r="F86" s="16">
        <v>0</v>
      </c>
      <c r="G86" s="16">
        <v>0</v>
      </c>
      <c r="H86" s="16">
        <v>0</v>
      </c>
      <c r="I86" s="16">
        <v>0</v>
      </c>
      <c r="J86" s="97"/>
      <c r="K86" s="97"/>
    </row>
    <row r="87" spans="1:11" ht="23.1" customHeight="1">
      <c r="A87" s="26" t="s">
        <v>473</v>
      </c>
      <c r="B87" s="16">
        <v>0</v>
      </c>
      <c r="C87" s="16">
        <v>0</v>
      </c>
      <c r="D87" s="16">
        <v>-294465000</v>
      </c>
      <c r="E87" s="16">
        <v>-294465000</v>
      </c>
      <c r="F87" s="16">
        <v>0</v>
      </c>
      <c r="G87" s="16">
        <v>0</v>
      </c>
      <c r="H87" s="16">
        <v>0</v>
      </c>
      <c r="I87" s="16">
        <v>0</v>
      </c>
      <c r="J87" s="97"/>
      <c r="K87" s="97"/>
    </row>
    <row r="88" spans="1:11" ht="23.1" customHeight="1">
      <c r="A88" s="26" t="s">
        <v>425</v>
      </c>
      <c r="B88" s="16">
        <v>0</v>
      </c>
      <c r="C88" s="16">
        <v>0</v>
      </c>
      <c r="D88" s="16">
        <v>-411485000</v>
      </c>
      <c r="E88" s="16">
        <v>-411485000</v>
      </c>
      <c r="F88" s="16">
        <v>0</v>
      </c>
      <c r="G88" s="16">
        <v>0</v>
      </c>
      <c r="H88" s="16">
        <v>0</v>
      </c>
      <c r="I88" s="16">
        <v>0</v>
      </c>
      <c r="J88" s="97"/>
      <c r="K88" s="97"/>
    </row>
    <row r="89" spans="1:11" ht="23.1" customHeight="1">
      <c r="A89" s="26" t="s">
        <v>408</v>
      </c>
      <c r="B89" s="16">
        <v>0</v>
      </c>
      <c r="C89" s="16">
        <v>0</v>
      </c>
      <c r="D89" s="16">
        <v>-198000000</v>
      </c>
      <c r="E89" s="16">
        <v>-198000000</v>
      </c>
      <c r="F89" s="16">
        <v>0</v>
      </c>
      <c r="G89" s="16">
        <v>0</v>
      </c>
      <c r="H89" s="16">
        <v>0</v>
      </c>
      <c r="I89" s="16">
        <v>0</v>
      </c>
      <c r="J89" s="97"/>
      <c r="K89" s="97"/>
    </row>
    <row r="90" spans="1:11" ht="23.1" customHeight="1">
      <c r="A90" s="26" t="s">
        <v>446</v>
      </c>
      <c r="B90" s="16">
        <v>0</v>
      </c>
      <c r="C90" s="16">
        <v>0</v>
      </c>
      <c r="D90" s="16">
        <v>-224279000</v>
      </c>
      <c r="E90" s="16">
        <v>-224279000</v>
      </c>
      <c r="F90" s="16">
        <v>0</v>
      </c>
      <c r="G90" s="16">
        <v>0</v>
      </c>
      <c r="H90" s="16">
        <v>0</v>
      </c>
      <c r="I90" s="16">
        <v>0</v>
      </c>
      <c r="J90" s="97"/>
      <c r="K90" s="97"/>
    </row>
    <row r="91" spans="1:11" ht="23.1" customHeight="1">
      <c r="A91" s="26" t="s">
        <v>426</v>
      </c>
      <c r="B91" s="16">
        <v>0</v>
      </c>
      <c r="C91" s="16">
        <v>0</v>
      </c>
      <c r="D91" s="16">
        <v>-370930504</v>
      </c>
      <c r="E91" s="16">
        <v>-370930504</v>
      </c>
      <c r="F91" s="16">
        <v>0</v>
      </c>
      <c r="G91" s="16">
        <v>0</v>
      </c>
      <c r="H91" s="16">
        <v>0</v>
      </c>
      <c r="I91" s="16">
        <v>0</v>
      </c>
      <c r="J91" s="97"/>
      <c r="K91" s="97"/>
    </row>
    <row r="92" spans="1:11" ht="23.1" customHeight="1">
      <c r="A92" s="26" t="s">
        <v>117</v>
      </c>
      <c r="B92" s="16">
        <v>0</v>
      </c>
      <c r="C92" s="16">
        <v>0</v>
      </c>
      <c r="D92" s="16">
        <v>1347123150</v>
      </c>
      <c r="E92" s="16">
        <v>1347123150</v>
      </c>
      <c r="F92" s="16">
        <v>0</v>
      </c>
      <c r="G92" s="16">
        <v>0</v>
      </c>
      <c r="H92" s="16">
        <v>0</v>
      </c>
      <c r="I92" s="16">
        <v>0</v>
      </c>
      <c r="J92" s="97"/>
      <c r="K92" s="97"/>
    </row>
    <row r="93" spans="1:11" ht="23.1" customHeight="1">
      <c r="A93" s="26" t="s">
        <v>437</v>
      </c>
      <c r="B93" s="16">
        <v>0</v>
      </c>
      <c r="C93" s="16">
        <v>0</v>
      </c>
      <c r="D93" s="16">
        <v>-1105134114</v>
      </c>
      <c r="E93" s="16">
        <v>-1105134114</v>
      </c>
      <c r="F93" s="16">
        <v>0</v>
      </c>
      <c r="G93" s="16">
        <v>0</v>
      </c>
      <c r="H93" s="16">
        <v>0</v>
      </c>
      <c r="I93" s="16">
        <v>0</v>
      </c>
      <c r="J93" s="97"/>
      <c r="K93" s="97"/>
    </row>
    <row r="94" spans="1:11" ht="23.1" customHeight="1">
      <c r="A94" s="26" t="s">
        <v>118</v>
      </c>
      <c r="B94" s="16">
        <v>0</v>
      </c>
      <c r="C94" s="16">
        <v>0</v>
      </c>
      <c r="D94" s="16">
        <v>1974158229</v>
      </c>
      <c r="E94" s="16">
        <v>1974158229</v>
      </c>
      <c r="F94" s="16">
        <v>0</v>
      </c>
      <c r="G94" s="16">
        <v>0</v>
      </c>
      <c r="H94" s="16">
        <v>0</v>
      </c>
      <c r="I94" s="16">
        <v>0</v>
      </c>
      <c r="J94" s="97"/>
      <c r="K94" s="97"/>
    </row>
    <row r="95" spans="1:11" ht="23.1" customHeight="1">
      <c r="A95" s="26" t="s">
        <v>376</v>
      </c>
      <c r="B95" s="16">
        <v>0</v>
      </c>
      <c r="C95" s="16">
        <v>0</v>
      </c>
      <c r="D95" s="16">
        <v>253000000</v>
      </c>
      <c r="E95" s="16">
        <v>253000000</v>
      </c>
      <c r="F95" s="16">
        <v>0</v>
      </c>
      <c r="G95" s="16">
        <v>0</v>
      </c>
      <c r="H95" s="16">
        <v>0</v>
      </c>
      <c r="I95" s="16">
        <v>0</v>
      </c>
      <c r="J95" s="97"/>
      <c r="K95" s="97"/>
    </row>
    <row r="96" spans="1:11" ht="23.1" customHeight="1">
      <c r="A96" s="26" t="s">
        <v>321</v>
      </c>
      <c r="B96" s="16">
        <v>0</v>
      </c>
      <c r="C96" s="16">
        <v>0</v>
      </c>
      <c r="D96" s="16">
        <v>7256977000</v>
      </c>
      <c r="E96" s="16">
        <v>7256977000</v>
      </c>
      <c r="F96" s="16">
        <v>0</v>
      </c>
      <c r="G96" s="16">
        <v>0</v>
      </c>
      <c r="H96" s="16">
        <v>0</v>
      </c>
      <c r="I96" s="16">
        <v>0</v>
      </c>
      <c r="J96" s="97"/>
      <c r="K96" s="97"/>
    </row>
    <row r="97" spans="1:11" ht="23.1" customHeight="1">
      <c r="A97" s="26" t="s">
        <v>381</v>
      </c>
      <c r="B97" s="16">
        <v>0</v>
      </c>
      <c r="C97" s="16">
        <v>0</v>
      </c>
      <c r="D97" s="16">
        <v>5817164000</v>
      </c>
      <c r="E97" s="16">
        <v>5817164000</v>
      </c>
      <c r="F97" s="16">
        <v>0</v>
      </c>
      <c r="G97" s="16">
        <v>0</v>
      </c>
      <c r="H97" s="16">
        <v>0</v>
      </c>
      <c r="I97" s="16">
        <v>0</v>
      </c>
      <c r="J97" s="97"/>
      <c r="K97" s="97"/>
    </row>
    <row r="98" spans="1:11" ht="23.1" customHeight="1" thickBot="1">
      <c r="A98" s="28" t="s">
        <v>548</v>
      </c>
      <c r="B98" s="16"/>
      <c r="C98" s="66">
        <f>SUM(C72:C97)</f>
        <v>11004719174896</v>
      </c>
      <c r="D98" s="66">
        <f t="shared" ref="D98:I98" si="4">SUM(D72:D97)</f>
        <v>-11305660802483</v>
      </c>
      <c r="E98" s="66">
        <f t="shared" si="4"/>
        <v>-300941627587</v>
      </c>
      <c r="F98" s="16"/>
      <c r="G98" s="66">
        <f t="shared" si="4"/>
        <v>11004719174896</v>
      </c>
      <c r="H98" s="66">
        <f t="shared" si="4"/>
        <v>-9967935395707</v>
      </c>
      <c r="I98" s="66">
        <f t="shared" si="4"/>
        <v>1036783779189</v>
      </c>
      <c r="J98" s="97"/>
      <c r="K98" s="97"/>
    </row>
    <row r="99" spans="1:11" ht="23.1" customHeight="1" thickTop="1">
      <c r="A99" s="169" t="s">
        <v>0</v>
      </c>
      <c r="B99" s="169"/>
      <c r="C99" s="169"/>
      <c r="D99" s="169"/>
      <c r="E99" s="169"/>
      <c r="F99" s="169"/>
      <c r="G99" s="169"/>
      <c r="H99" s="169"/>
      <c r="I99" s="169"/>
      <c r="J99" s="97"/>
      <c r="K99" s="97"/>
    </row>
    <row r="100" spans="1:11" ht="23.1" customHeight="1">
      <c r="A100" s="169" t="s">
        <v>211</v>
      </c>
      <c r="B100" s="169"/>
      <c r="C100" s="169"/>
      <c r="D100" s="169"/>
      <c r="E100" s="169"/>
      <c r="F100" s="169"/>
      <c r="G100" s="169"/>
      <c r="H100" s="169"/>
      <c r="I100" s="169"/>
      <c r="J100" s="97"/>
      <c r="K100" s="97"/>
    </row>
    <row r="101" spans="1:11" ht="23.1" customHeight="1">
      <c r="A101" s="169" t="s">
        <v>212</v>
      </c>
      <c r="B101" s="169"/>
      <c r="C101" s="169"/>
      <c r="D101" s="169"/>
      <c r="E101" s="169"/>
      <c r="F101" s="169"/>
      <c r="G101" s="169"/>
      <c r="H101" s="169"/>
      <c r="I101" s="169"/>
      <c r="J101" s="97"/>
      <c r="K101" s="97"/>
    </row>
    <row r="102" spans="1:11" ht="23.1" customHeight="1">
      <c r="A102" s="164" t="s">
        <v>511</v>
      </c>
      <c r="B102" s="164"/>
      <c r="C102" s="164"/>
      <c r="D102" s="164"/>
      <c r="J102" s="97"/>
      <c r="K102" s="97"/>
    </row>
    <row r="103" spans="1:11" ht="23.1" customHeight="1" thickBot="1">
      <c r="B103" s="165" t="s">
        <v>228</v>
      </c>
      <c r="C103" s="165"/>
      <c r="D103" s="165"/>
      <c r="E103" s="165"/>
      <c r="F103" s="184" t="s">
        <v>229</v>
      </c>
      <c r="G103" s="184"/>
      <c r="H103" s="184"/>
      <c r="I103" s="184"/>
      <c r="J103" s="97"/>
      <c r="K103" s="97"/>
    </row>
    <row r="104" spans="1:11" ht="23.1" customHeight="1" thickBot="1">
      <c r="A104" s="26" t="s">
        <v>214</v>
      </c>
      <c r="B104" s="24" t="s">
        <v>10</v>
      </c>
      <c r="C104" s="24" t="s">
        <v>12</v>
      </c>
      <c r="D104" s="24" t="s">
        <v>267</v>
      </c>
      <c r="E104" s="43" t="s">
        <v>512</v>
      </c>
      <c r="F104" s="24" t="s">
        <v>10</v>
      </c>
      <c r="G104" s="24" t="s">
        <v>12</v>
      </c>
      <c r="H104" s="24" t="s">
        <v>267</v>
      </c>
      <c r="I104" s="43" t="s">
        <v>512</v>
      </c>
      <c r="J104" s="97"/>
      <c r="K104" s="97"/>
    </row>
    <row r="105" spans="1:11" ht="23.1" customHeight="1">
      <c r="A105" s="28" t="s">
        <v>548</v>
      </c>
      <c r="B105" s="16"/>
      <c r="C105" s="16">
        <f>C98</f>
        <v>11004719174896</v>
      </c>
      <c r="D105" s="16">
        <f t="shared" ref="D105:I105" si="5">D98</f>
        <v>-11305660802483</v>
      </c>
      <c r="E105" s="16">
        <f t="shared" si="5"/>
        <v>-300941627587</v>
      </c>
      <c r="F105" s="16"/>
      <c r="G105" s="16">
        <f t="shared" si="5"/>
        <v>11004719174896</v>
      </c>
      <c r="H105" s="16">
        <f t="shared" si="5"/>
        <v>-9967935395707</v>
      </c>
      <c r="I105" s="16">
        <f t="shared" si="5"/>
        <v>1036783779189</v>
      </c>
      <c r="J105" s="97"/>
      <c r="K105" s="97"/>
    </row>
    <row r="106" spans="1:11" ht="23.1" customHeight="1">
      <c r="A106" s="26" t="s">
        <v>382</v>
      </c>
      <c r="B106" s="16">
        <v>0</v>
      </c>
      <c r="C106" s="16">
        <v>0</v>
      </c>
      <c r="D106" s="16">
        <v>740000000</v>
      </c>
      <c r="E106" s="16">
        <v>740000000</v>
      </c>
      <c r="F106" s="16">
        <v>0</v>
      </c>
      <c r="G106" s="16">
        <v>0</v>
      </c>
      <c r="H106" s="16">
        <v>0</v>
      </c>
      <c r="I106" s="16">
        <v>0</v>
      </c>
      <c r="J106" s="97"/>
      <c r="K106" s="97"/>
    </row>
    <row r="107" spans="1:11" ht="23.1" customHeight="1">
      <c r="A107" s="26" t="s">
        <v>450</v>
      </c>
      <c r="B107" s="16">
        <v>0</v>
      </c>
      <c r="C107" s="16">
        <v>0</v>
      </c>
      <c r="D107" s="16">
        <v>-10638000</v>
      </c>
      <c r="E107" s="16">
        <v>-10638000</v>
      </c>
      <c r="F107" s="16">
        <v>0</v>
      </c>
      <c r="G107" s="16">
        <v>0</v>
      </c>
      <c r="H107" s="16">
        <v>0</v>
      </c>
      <c r="I107" s="16">
        <v>0</v>
      </c>
      <c r="J107" s="97"/>
      <c r="K107" s="97"/>
    </row>
    <row r="108" spans="1:11" ht="23.1" customHeight="1">
      <c r="A108" s="26" t="s">
        <v>119</v>
      </c>
      <c r="B108" s="16">
        <v>890000</v>
      </c>
      <c r="C108" s="16">
        <v>2965606162</v>
      </c>
      <c r="D108" s="16">
        <v>-2448124112</v>
      </c>
      <c r="E108" s="16">
        <v>517482050</v>
      </c>
      <c r="F108" s="16">
        <v>890000</v>
      </c>
      <c r="G108" s="16">
        <v>2965606162</v>
      </c>
      <c r="H108" s="16">
        <v>-2448124112</v>
      </c>
      <c r="I108" s="16">
        <v>517482050</v>
      </c>
      <c r="J108" s="97"/>
      <c r="K108" s="97"/>
    </row>
    <row r="109" spans="1:11" ht="23.1" customHeight="1">
      <c r="A109" s="26" t="s">
        <v>120</v>
      </c>
      <c r="B109" s="16">
        <v>1880000</v>
      </c>
      <c r="C109" s="16">
        <v>3383128620</v>
      </c>
      <c r="D109" s="16">
        <v>-3281366531</v>
      </c>
      <c r="E109" s="16">
        <v>101762089</v>
      </c>
      <c r="F109" s="16">
        <v>1880000</v>
      </c>
      <c r="G109" s="16">
        <v>3383128620</v>
      </c>
      <c r="H109" s="16">
        <v>-3281366531</v>
      </c>
      <c r="I109" s="16">
        <v>101762089</v>
      </c>
      <c r="J109" s="97"/>
      <c r="K109" s="97"/>
    </row>
    <row r="110" spans="1:11" ht="23.1" customHeight="1">
      <c r="A110" s="26" t="s">
        <v>121</v>
      </c>
      <c r="B110" s="16">
        <v>2003000</v>
      </c>
      <c r="C110" s="16">
        <v>4004968455</v>
      </c>
      <c r="D110" s="16">
        <v>-4004968455</v>
      </c>
      <c r="E110" s="16">
        <v>0</v>
      </c>
      <c r="F110" s="16">
        <v>2003000</v>
      </c>
      <c r="G110" s="16">
        <v>4004968455</v>
      </c>
      <c r="H110" s="16">
        <v>-585558620</v>
      </c>
      <c r="I110" s="16">
        <v>3419409835</v>
      </c>
      <c r="J110" s="97"/>
      <c r="K110" s="97"/>
    </row>
    <row r="111" spans="1:11" ht="23.1" customHeight="1">
      <c r="A111" s="26" t="s">
        <v>122</v>
      </c>
      <c r="B111" s="16">
        <v>3003000</v>
      </c>
      <c r="C111" s="16">
        <v>2702004055</v>
      </c>
      <c r="D111" s="16">
        <v>-3902894746</v>
      </c>
      <c r="E111" s="16">
        <v>-1200890691</v>
      </c>
      <c r="F111" s="16">
        <v>3003000</v>
      </c>
      <c r="G111" s="16">
        <v>2702004055</v>
      </c>
      <c r="H111" s="16">
        <v>-301622887</v>
      </c>
      <c r="I111" s="16">
        <v>2400381168</v>
      </c>
      <c r="J111" s="97"/>
      <c r="K111" s="97"/>
    </row>
    <row r="112" spans="1:11" ht="23.1" customHeight="1">
      <c r="A112" s="26" t="s">
        <v>123</v>
      </c>
      <c r="B112" s="16">
        <v>0</v>
      </c>
      <c r="C112" s="16">
        <v>0</v>
      </c>
      <c r="D112" s="16">
        <v>-1557373761</v>
      </c>
      <c r="E112" s="16">
        <v>-1557373761</v>
      </c>
      <c r="F112" s="16">
        <v>0</v>
      </c>
      <c r="G112" s="16">
        <v>0</v>
      </c>
      <c r="H112" s="16">
        <v>0</v>
      </c>
      <c r="I112" s="16">
        <v>0</v>
      </c>
      <c r="J112" s="97"/>
      <c r="K112" s="97"/>
    </row>
    <row r="113" spans="1:11" ht="23.1" customHeight="1">
      <c r="A113" s="26" t="s">
        <v>367</v>
      </c>
      <c r="B113" s="16">
        <v>0</v>
      </c>
      <c r="C113" s="16">
        <v>0</v>
      </c>
      <c r="D113" s="16">
        <v>1397555556</v>
      </c>
      <c r="E113" s="16">
        <v>1397555556</v>
      </c>
      <c r="F113" s="16">
        <v>0</v>
      </c>
      <c r="G113" s="16">
        <v>0</v>
      </c>
      <c r="H113" s="16">
        <v>0</v>
      </c>
      <c r="I113" s="16">
        <v>0</v>
      </c>
      <c r="J113" s="97"/>
      <c r="K113" s="97"/>
    </row>
    <row r="114" spans="1:11" ht="23.1" customHeight="1">
      <c r="A114" s="26" t="s">
        <v>124</v>
      </c>
      <c r="B114" s="16">
        <v>0</v>
      </c>
      <c r="C114" s="16">
        <v>0</v>
      </c>
      <c r="D114" s="16">
        <v>-12740473393</v>
      </c>
      <c r="E114" s="16">
        <v>-12740473393</v>
      </c>
      <c r="F114" s="16">
        <v>0</v>
      </c>
      <c r="G114" s="16">
        <v>0</v>
      </c>
      <c r="H114" s="16">
        <v>0</v>
      </c>
      <c r="I114" s="16">
        <v>0</v>
      </c>
      <c r="J114" s="97"/>
      <c r="K114" s="97"/>
    </row>
    <row r="115" spans="1:11" ht="23.1" customHeight="1">
      <c r="A115" s="26" t="s">
        <v>449</v>
      </c>
      <c r="B115" s="16">
        <v>0</v>
      </c>
      <c r="C115" s="16">
        <v>0</v>
      </c>
      <c r="D115" s="16">
        <v>8514000000</v>
      </c>
      <c r="E115" s="16">
        <v>8514000000</v>
      </c>
      <c r="F115" s="16">
        <v>0</v>
      </c>
      <c r="G115" s="16">
        <v>0</v>
      </c>
      <c r="H115" s="16">
        <v>0</v>
      </c>
      <c r="I115" s="16">
        <v>0</v>
      </c>
      <c r="J115" s="97"/>
      <c r="K115" s="97"/>
    </row>
    <row r="116" spans="1:11" ht="23.1" customHeight="1">
      <c r="A116" s="26" t="s">
        <v>513</v>
      </c>
      <c r="B116" s="16">
        <v>371000</v>
      </c>
      <c r="C116" s="16">
        <v>622909000</v>
      </c>
      <c r="D116" s="16">
        <v>-518658000</v>
      </c>
      <c r="E116" s="16">
        <v>104251000</v>
      </c>
      <c r="F116" s="16">
        <v>371000</v>
      </c>
      <c r="G116" s="16">
        <v>622909000</v>
      </c>
      <c r="H116" s="16">
        <v>-1047333000</v>
      </c>
      <c r="I116" s="16">
        <v>-424424000</v>
      </c>
      <c r="J116" s="97"/>
      <c r="K116" s="97"/>
    </row>
    <row r="117" spans="1:11" ht="23.1" customHeight="1">
      <c r="A117" s="26" t="s">
        <v>290</v>
      </c>
      <c r="B117" s="16">
        <v>1631000</v>
      </c>
      <c r="C117" s="16">
        <v>2544360000</v>
      </c>
      <c r="D117" s="16">
        <v>-2771069000</v>
      </c>
      <c r="E117" s="16">
        <v>-226709000</v>
      </c>
      <c r="F117" s="16">
        <v>1631000</v>
      </c>
      <c r="G117" s="16">
        <v>2544360000</v>
      </c>
      <c r="H117" s="16">
        <v>-4342745000</v>
      </c>
      <c r="I117" s="16">
        <v>-1798385000</v>
      </c>
      <c r="J117" s="97"/>
      <c r="K117" s="97"/>
    </row>
    <row r="118" spans="1:11" ht="23.1" customHeight="1">
      <c r="A118" s="26" t="s">
        <v>310</v>
      </c>
      <c r="B118" s="16">
        <v>873000</v>
      </c>
      <c r="C118" s="16">
        <v>1257120000</v>
      </c>
      <c r="D118" s="16">
        <v>-1204740000</v>
      </c>
      <c r="E118" s="16">
        <v>52380000</v>
      </c>
      <c r="F118" s="16">
        <v>873000</v>
      </c>
      <c r="G118" s="16">
        <v>1257120000</v>
      </c>
      <c r="H118" s="16">
        <v>-2208827000</v>
      </c>
      <c r="I118" s="16">
        <v>-951707000</v>
      </c>
      <c r="J118" s="97"/>
      <c r="K118" s="97"/>
    </row>
    <row r="119" spans="1:11" ht="23.1" customHeight="1">
      <c r="A119" s="26" t="s">
        <v>341</v>
      </c>
      <c r="B119" s="16">
        <v>6013000</v>
      </c>
      <c r="C119" s="16">
        <v>7395990000</v>
      </c>
      <c r="D119" s="16">
        <v>-5573427885</v>
      </c>
      <c r="E119" s="16">
        <v>1822562115</v>
      </c>
      <c r="F119" s="16">
        <v>6013000</v>
      </c>
      <c r="G119" s="16">
        <v>7395990000</v>
      </c>
      <c r="H119" s="16">
        <v>-13336924885</v>
      </c>
      <c r="I119" s="16">
        <v>-5940934885</v>
      </c>
      <c r="J119" s="97"/>
      <c r="K119" s="97"/>
    </row>
    <row r="120" spans="1:11" ht="23.1" customHeight="1">
      <c r="A120" s="26" t="s">
        <v>322</v>
      </c>
      <c r="B120" s="16">
        <v>33627000</v>
      </c>
      <c r="C120" s="16">
        <v>33795135000</v>
      </c>
      <c r="D120" s="16">
        <v>-30853253368</v>
      </c>
      <c r="E120" s="16">
        <v>2941881632</v>
      </c>
      <c r="F120" s="16">
        <v>33627000</v>
      </c>
      <c r="G120" s="16">
        <v>33795135000</v>
      </c>
      <c r="H120" s="16">
        <v>-38114393368</v>
      </c>
      <c r="I120" s="16">
        <v>-4319258368</v>
      </c>
      <c r="J120" s="97"/>
      <c r="K120" s="97"/>
    </row>
    <row r="121" spans="1:11" ht="23.1" customHeight="1">
      <c r="A121" s="26" t="s">
        <v>371</v>
      </c>
      <c r="B121" s="16">
        <v>9368000</v>
      </c>
      <c r="C121" s="16">
        <v>7822280000</v>
      </c>
      <c r="D121" s="16">
        <v>-3584515572</v>
      </c>
      <c r="E121" s="16">
        <v>4237764428</v>
      </c>
      <c r="F121" s="16">
        <v>9368000</v>
      </c>
      <c r="G121" s="16">
        <v>7822280000</v>
      </c>
      <c r="H121" s="16">
        <v>-13910494572</v>
      </c>
      <c r="I121" s="16">
        <v>-6088214572</v>
      </c>
      <c r="J121" s="97"/>
      <c r="K121" s="97"/>
    </row>
    <row r="122" spans="1:11" ht="23.1" customHeight="1">
      <c r="A122" s="26" t="s">
        <v>297</v>
      </c>
      <c r="B122" s="16">
        <v>61287000</v>
      </c>
      <c r="C122" s="16">
        <v>39284967000</v>
      </c>
      <c r="D122" s="16">
        <v>-24267994614</v>
      </c>
      <c r="E122" s="16">
        <v>15016972386</v>
      </c>
      <c r="F122" s="16">
        <v>61287000</v>
      </c>
      <c r="G122" s="16">
        <v>39284967000</v>
      </c>
      <c r="H122" s="16">
        <v>-71582999163</v>
      </c>
      <c r="I122" s="16">
        <v>-32298032163</v>
      </c>
      <c r="J122" s="97"/>
      <c r="K122" s="97"/>
    </row>
    <row r="123" spans="1:11" ht="23.1" customHeight="1">
      <c r="A123" s="26" t="s">
        <v>317</v>
      </c>
      <c r="B123" s="16">
        <v>97172000</v>
      </c>
      <c r="C123" s="16">
        <v>42755680000</v>
      </c>
      <c r="D123" s="16">
        <v>-9803161090</v>
      </c>
      <c r="E123" s="16">
        <v>32952518910</v>
      </c>
      <c r="F123" s="16">
        <v>97172000</v>
      </c>
      <c r="G123" s="16">
        <v>42755680000</v>
      </c>
      <c r="H123" s="16">
        <v>-60079844514</v>
      </c>
      <c r="I123" s="16">
        <v>-17324164514</v>
      </c>
      <c r="J123" s="97"/>
      <c r="K123" s="97"/>
    </row>
    <row r="124" spans="1:11" ht="23.1" customHeight="1">
      <c r="A124" s="26" t="s">
        <v>401</v>
      </c>
      <c r="B124" s="16">
        <v>14451000</v>
      </c>
      <c r="C124" s="16">
        <v>2789043000</v>
      </c>
      <c r="D124" s="16">
        <v>2476338272</v>
      </c>
      <c r="E124" s="16">
        <v>5265381272</v>
      </c>
      <c r="F124" s="16">
        <v>14451000</v>
      </c>
      <c r="G124" s="16">
        <v>2789043000</v>
      </c>
      <c r="H124" s="16">
        <v>254148272</v>
      </c>
      <c r="I124" s="16">
        <v>3043191272</v>
      </c>
      <c r="J124" s="97"/>
      <c r="K124" s="97"/>
    </row>
    <row r="125" spans="1:11" ht="23.1" customHeight="1">
      <c r="A125" s="26" t="s">
        <v>403</v>
      </c>
      <c r="B125" s="16">
        <v>11124000</v>
      </c>
      <c r="C125" s="16">
        <v>567324000</v>
      </c>
      <c r="D125" s="16">
        <v>2960361000</v>
      </c>
      <c r="E125" s="16">
        <v>3527685000</v>
      </c>
      <c r="F125" s="16">
        <v>11124000</v>
      </c>
      <c r="G125" s="16">
        <v>567324000</v>
      </c>
      <c r="H125" s="16">
        <v>2268874000</v>
      </c>
      <c r="I125" s="16">
        <v>2836198000</v>
      </c>
      <c r="J125" s="97"/>
      <c r="K125" s="97"/>
    </row>
    <row r="126" spans="1:11" ht="23.1" customHeight="1">
      <c r="A126" s="26" t="s">
        <v>402</v>
      </c>
      <c r="B126" s="16">
        <v>211000</v>
      </c>
      <c r="C126" s="16">
        <v>844000</v>
      </c>
      <c r="D126" s="16">
        <v>179392038</v>
      </c>
      <c r="E126" s="16">
        <v>180236038</v>
      </c>
      <c r="F126" s="16">
        <v>211000</v>
      </c>
      <c r="G126" s="16">
        <v>844000</v>
      </c>
      <c r="H126" s="16">
        <v>34392038</v>
      </c>
      <c r="I126" s="16">
        <v>35236038</v>
      </c>
      <c r="J126" s="97"/>
      <c r="K126" s="97"/>
    </row>
    <row r="127" spans="1:11" ht="23.1" customHeight="1">
      <c r="A127" s="26" t="s">
        <v>445</v>
      </c>
      <c r="B127" s="16">
        <v>0</v>
      </c>
      <c r="C127" s="16">
        <v>0</v>
      </c>
      <c r="D127" s="16">
        <v>31348000</v>
      </c>
      <c r="E127" s="16">
        <v>31348000</v>
      </c>
      <c r="F127" s="16">
        <v>0</v>
      </c>
      <c r="G127" s="16">
        <v>0</v>
      </c>
      <c r="H127" s="16">
        <v>0</v>
      </c>
      <c r="I127" s="16">
        <v>0</v>
      </c>
      <c r="J127" s="97"/>
      <c r="K127" s="97"/>
    </row>
    <row r="128" spans="1:11" ht="23.1" customHeight="1">
      <c r="A128" s="26" t="s">
        <v>330</v>
      </c>
      <c r="B128" s="16">
        <v>411000</v>
      </c>
      <c r="C128" s="16">
        <v>340308000</v>
      </c>
      <c r="D128" s="16">
        <v>-338253000</v>
      </c>
      <c r="E128" s="16">
        <v>2055000</v>
      </c>
      <c r="F128" s="16">
        <v>411000</v>
      </c>
      <c r="G128" s="16">
        <v>340308000</v>
      </c>
      <c r="H128" s="16">
        <v>-423657000</v>
      </c>
      <c r="I128" s="16">
        <v>-83349000</v>
      </c>
      <c r="J128" s="97"/>
      <c r="K128" s="97"/>
    </row>
    <row r="129" spans="1:11" ht="23.1" customHeight="1">
      <c r="A129" s="26" t="s">
        <v>286</v>
      </c>
      <c r="B129" s="16">
        <v>10805000</v>
      </c>
      <c r="C129" s="16">
        <v>4408440000</v>
      </c>
      <c r="D129" s="16">
        <v>-2949765000</v>
      </c>
      <c r="E129" s="16">
        <v>1458675000</v>
      </c>
      <c r="F129" s="16">
        <v>10805000</v>
      </c>
      <c r="G129" s="16">
        <v>4408440000</v>
      </c>
      <c r="H129" s="16">
        <v>-7763679000</v>
      </c>
      <c r="I129" s="16">
        <v>-3355239000</v>
      </c>
      <c r="J129" s="97"/>
      <c r="K129" s="97"/>
    </row>
    <row r="130" spans="1:11" ht="23.1" customHeight="1">
      <c r="A130" s="26" t="s">
        <v>337</v>
      </c>
      <c r="B130" s="16">
        <v>40200000</v>
      </c>
      <c r="C130" s="16">
        <v>12462000000</v>
      </c>
      <c r="D130" s="16">
        <v>-6834000000</v>
      </c>
      <c r="E130" s="16">
        <v>5628000000</v>
      </c>
      <c r="F130" s="16">
        <v>40200000</v>
      </c>
      <c r="G130" s="16">
        <v>12462000000</v>
      </c>
      <c r="H130" s="16">
        <v>-14214918000</v>
      </c>
      <c r="I130" s="16">
        <v>-1752918000</v>
      </c>
      <c r="J130" s="97"/>
      <c r="K130" s="97"/>
    </row>
    <row r="131" spans="1:11" ht="23.1" customHeight="1" thickBot="1">
      <c r="A131" s="28" t="s">
        <v>548</v>
      </c>
      <c r="B131" s="16"/>
      <c r="C131" s="66">
        <f>SUM(C105:C130)</f>
        <v>11173821282188</v>
      </c>
      <c r="D131" s="66">
        <f t="shared" ref="D131:I131" si="6">SUM(D105:D130)</f>
        <v>-11406006484144</v>
      </c>
      <c r="E131" s="66">
        <f t="shared" si="6"/>
        <v>-232185201956</v>
      </c>
      <c r="F131" s="16"/>
      <c r="G131" s="66">
        <f t="shared" si="6"/>
        <v>11173821282188</v>
      </c>
      <c r="H131" s="66">
        <f t="shared" si="6"/>
        <v>-10199020469049</v>
      </c>
      <c r="I131" s="66">
        <f t="shared" si="6"/>
        <v>974800813139</v>
      </c>
      <c r="J131" s="97"/>
      <c r="K131" s="97"/>
    </row>
    <row r="132" spans="1:11" ht="23.1" customHeight="1" thickTop="1">
      <c r="A132" s="169" t="s">
        <v>0</v>
      </c>
      <c r="B132" s="169"/>
      <c r="C132" s="169"/>
      <c r="D132" s="169"/>
      <c r="E132" s="169"/>
      <c r="F132" s="169"/>
      <c r="G132" s="169"/>
      <c r="H132" s="169"/>
      <c r="I132" s="169"/>
      <c r="J132" s="97"/>
      <c r="K132" s="97"/>
    </row>
    <row r="133" spans="1:11" ht="23.1" customHeight="1">
      <c r="A133" s="169" t="s">
        <v>211</v>
      </c>
      <c r="B133" s="169"/>
      <c r="C133" s="169"/>
      <c r="D133" s="169"/>
      <c r="E133" s="169"/>
      <c r="F133" s="169"/>
      <c r="G133" s="169"/>
      <c r="H133" s="169"/>
      <c r="I133" s="169"/>
      <c r="J133" s="97"/>
      <c r="K133" s="97"/>
    </row>
    <row r="134" spans="1:11" ht="23.1" customHeight="1">
      <c r="A134" s="169" t="s">
        <v>212</v>
      </c>
      <c r="B134" s="169"/>
      <c r="C134" s="169"/>
      <c r="D134" s="169"/>
      <c r="E134" s="169"/>
      <c r="F134" s="169"/>
      <c r="G134" s="169"/>
      <c r="H134" s="169"/>
      <c r="I134" s="169"/>
      <c r="J134" s="97"/>
      <c r="K134" s="97"/>
    </row>
    <row r="135" spans="1:11" ht="23.1" customHeight="1">
      <c r="A135" s="164" t="s">
        <v>511</v>
      </c>
      <c r="B135" s="164"/>
      <c r="C135" s="164"/>
      <c r="D135" s="164"/>
      <c r="J135" s="97"/>
      <c r="K135" s="97"/>
    </row>
    <row r="136" spans="1:11" ht="23.1" customHeight="1" thickBot="1">
      <c r="B136" s="165" t="s">
        <v>228</v>
      </c>
      <c r="C136" s="165"/>
      <c r="D136" s="165"/>
      <c r="E136" s="165"/>
      <c r="F136" s="184" t="s">
        <v>229</v>
      </c>
      <c r="G136" s="184"/>
      <c r="H136" s="184"/>
      <c r="I136" s="184"/>
      <c r="J136" s="97"/>
      <c r="K136" s="97"/>
    </row>
    <row r="137" spans="1:11" ht="23.1" customHeight="1" thickBot="1">
      <c r="A137" s="26" t="s">
        <v>214</v>
      </c>
      <c r="B137" s="24" t="s">
        <v>10</v>
      </c>
      <c r="C137" s="24" t="s">
        <v>12</v>
      </c>
      <c r="D137" s="24" t="s">
        <v>267</v>
      </c>
      <c r="E137" s="43" t="s">
        <v>512</v>
      </c>
      <c r="F137" s="24" t="s">
        <v>10</v>
      </c>
      <c r="G137" s="24" t="s">
        <v>12</v>
      </c>
      <c r="H137" s="24" t="s">
        <v>267</v>
      </c>
      <c r="I137" s="43" t="s">
        <v>512</v>
      </c>
      <c r="J137" s="97"/>
      <c r="K137" s="97"/>
    </row>
    <row r="138" spans="1:11" ht="23.1" customHeight="1">
      <c r="A138" s="28" t="s">
        <v>548</v>
      </c>
      <c r="B138" s="16"/>
      <c r="C138" s="16">
        <f>C131</f>
        <v>11173821282188</v>
      </c>
      <c r="D138" s="16">
        <f t="shared" ref="D138:I138" si="7">D131</f>
        <v>-11406006484144</v>
      </c>
      <c r="E138" s="16">
        <f t="shared" si="7"/>
        <v>-232185201956</v>
      </c>
      <c r="F138" s="16"/>
      <c r="G138" s="16">
        <f t="shared" si="7"/>
        <v>11173821282188</v>
      </c>
      <c r="H138" s="16">
        <f t="shared" si="7"/>
        <v>-10199020469049</v>
      </c>
      <c r="I138" s="16">
        <f t="shared" si="7"/>
        <v>974800813139</v>
      </c>
      <c r="J138" s="97"/>
      <c r="K138" s="97"/>
    </row>
    <row r="139" spans="1:11" ht="23.1" customHeight="1">
      <c r="A139" s="26" t="s">
        <v>339</v>
      </c>
      <c r="B139" s="16">
        <v>7153000</v>
      </c>
      <c r="C139" s="16">
        <v>1494977000</v>
      </c>
      <c r="D139" s="16">
        <v>-307579000</v>
      </c>
      <c r="E139" s="16">
        <v>1187398000</v>
      </c>
      <c r="F139" s="16">
        <v>7153000</v>
      </c>
      <c r="G139" s="16">
        <v>1494977000</v>
      </c>
      <c r="H139" s="16">
        <v>-2383713000</v>
      </c>
      <c r="I139" s="16">
        <v>-888736000</v>
      </c>
      <c r="J139" s="97"/>
      <c r="K139" s="97"/>
    </row>
    <row r="140" spans="1:11" ht="23.1" customHeight="1">
      <c r="A140" s="26" t="s">
        <v>417</v>
      </c>
      <c r="B140" s="16">
        <v>4200000</v>
      </c>
      <c r="C140" s="16">
        <v>478800000</v>
      </c>
      <c r="D140" s="16">
        <v>344400000</v>
      </c>
      <c r="E140" s="16">
        <v>823200000</v>
      </c>
      <c r="F140" s="16">
        <v>4200000</v>
      </c>
      <c r="G140" s="16">
        <v>478800000</v>
      </c>
      <c r="H140" s="16">
        <v>-172400000</v>
      </c>
      <c r="I140" s="16">
        <v>306400000</v>
      </c>
      <c r="J140" s="97"/>
      <c r="K140" s="97"/>
    </row>
    <row r="141" spans="1:11" ht="23.1" customHeight="1">
      <c r="A141" s="26" t="s">
        <v>440</v>
      </c>
      <c r="B141" s="16">
        <v>107379000</v>
      </c>
      <c r="C141" s="16">
        <v>6013224000</v>
      </c>
      <c r="D141" s="16">
        <v>6614058000</v>
      </c>
      <c r="E141" s="16">
        <v>12627282000</v>
      </c>
      <c r="F141" s="16">
        <v>107379000</v>
      </c>
      <c r="G141" s="16">
        <v>6013224000</v>
      </c>
      <c r="H141" s="16">
        <v>5490358000</v>
      </c>
      <c r="I141" s="16">
        <v>11503582000</v>
      </c>
      <c r="J141" s="97"/>
      <c r="K141" s="97"/>
    </row>
    <row r="142" spans="1:11" ht="23.1" customHeight="1">
      <c r="A142" s="26" t="s">
        <v>468</v>
      </c>
      <c r="B142" s="16">
        <v>58664000</v>
      </c>
      <c r="C142" s="16">
        <v>1114616000</v>
      </c>
      <c r="D142" s="16">
        <v>5663378000</v>
      </c>
      <c r="E142" s="16">
        <v>6777994000</v>
      </c>
      <c r="F142" s="16">
        <v>58664000</v>
      </c>
      <c r="G142" s="16">
        <v>1114616000</v>
      </c>
      <c r="H142" s="16">
        <v>5680750000</v>
      </c>
      <c r="I142" s="16">
        <v>6795366000</v>
      </c>
      <c r="J142" s="97"/>
      <c r="K142" s="97"/>
    </row>
    <row r="143" spans="1:11" ht="23.1" customHeight="1">
      <c r="A143" s="26" t="s">
        <v>460</v>
      </c>
      <c r="B143" s="16">
        <v>36503000</v>
      </c>
      <c r="C143" s="16">
        <v>255521000</v>
      </c>
      <c r="D143" s="16">
        <v>3556387000</v>
      </c>
      <c r="E143" s="16">
        <v>3811908000</v>
      </c>
      <c r="F143" s="16">
        <v>36503000</v>
      </c>
      <c r="G143" s="16">
        <v>255521000</v>
      </c>
      <c r="H143" s="16">
        <v>3534190000</v>
      </c>
      <c r="I143" s="16">
        <v>3789711000</v>
      </c>
      <c r="J143" s="97"/>
      <c r="K143" s="97"/>
    </row>
    <row r="144" spans="1:11" ht="23.1" customHeight="1">
      <c r="A144" s="26" t="s">
        <v>464</v>
      </c>
      <c r="B144" s="16">
        <v>8863000</v>
      </c>
      <c r="C144" s="16">
        <v>44315000</v>
      </c>
      <c r="D144" s="16">
        <v>726766000</v>
      </c>
      <c r="E144" s="16">
        <v>771081000</v>
      </c>
      <c r="F144" s="16">
        <v>8863000</v>
      </c>
      <c r="G144" s="16">
        <v>44315000</v>
      </c>
      <c r="H144" s="16">
        <v>926118000</v>
      </c>
      <c r="I144" s="16">
        <v>970433000</v>
      </c>
      <c r="J144" s="97"/>
      <c r="K144" s="97"/>
    </row>
    <row r="145" spans="1:11" ht="23.1" customHeight="1">
      <c r="A145" s="26" t="s">
        <v>355</v>
      </c>
      <c r="B145" s="16">
        <v>0</v>
      </c>
      <c r="C145" s="16">
        <v>0</v>
      </c>
      <c r="D145" s="16">
        <v>459252000</v>
      </c>
      <c r="E145" s="16">
        <v>459252000</v>
      </c>
      <c r="F145" s="16">
        <v>0</v>
      </c>
      <c r="G145" s="16">
        <v>0</v>
      </c>
      <c r="H145" s="16">
        <v>0</v>
      </c>
      <c r="I145" s="16">
        <v>0</v>
      </c>
      <c r="J145" s="97"/>
      <c r="K145" s="97"/>
    </row>
    <row r="146" spans="1:11" ht="23.1" customHeight="1">
      <c r="A146" s="26" t="s">
        <v>349</v>
      </c>
      <c r="B146" s="16">
        <v>0</v>
      </c>
      <c r="C146" s="16">
        <v>0</v>
      </c>
      <c r="D146" s="16">
        <v>47000000</v>
      </c>
      <c r="E146" s="16">
        <v>47000000</v>
      </c>
      <c r="F146" s="16">
        <v>0</v>
      </c>
      <c r="G146" s="16">
        <v>0</v>
      </c>
      <c r="H146" s="16">
        <v>0</v>
      </c>
      <c r="I146" s="16">
        <v>0</v>
      </c>
      <c r="J146" s="97"/>
      <c r="K146" s="97"/>
    </row>
    <row r="147" spans="1:11" ht="23.1" customHeight="1">
      <c r="A147" s="26" t="s">
        <v>353</v>
      </c>
      <c r="B147" s="16">
        <v>0</v>
      </c>
      <c r="C147" s="16">
        <v>0</v>
      </c>
      <c r="D147" s="16">
        <v>26977000</v>
      </c>
      <c r="E147" s="16">
        <v>26977000</v>
      </c>
      <c r="F147" s="16">
        <v>0</v>
      </c>
      <c r="G147" s="16">
        <v>0</v>
      </c>
      <c r="H147" s="16">
        <v>0</v>
      </c>
      <c r="I147" s="16">
        <v>0</v>
      </c>
      <c r="J147" s="97"/>
      <c r="K147" s="97"/>
    </row>
    <row r="148" spans="1:11" ht="23.1" customHeight="1">
      <c r="A148" s="26" t="s">
        <v>365</v>
      </c>
      <c r="B148" s="16">
        <v>0</v>
      </c>
      <c r="C148" s="16">
        <v>0</v>
      </c>
      <c r="D148" s="16">
        <v>2820650000</v>
      </c>
      <c r="E148" s="16">
        <v>2820650000</v>
      </c>
      <c r="F148" s="16">
        <v>0</v>
      </c>
      <c r="G148" s="16">
        <v>0</v>
      </c>
      <c r="H148" s="16">
        <v>0</v>
      </c>
      <c r="I148" s="16">
        <v>0</v>
      </c>
      <c r="J148" s="97"/>
      <c r="K148" s="97"/>
    </row>
    <row r="149" spans="1:11" ht="23.1" customHeight="1">
      <c r="A149" s="26" t="s">
        <v>410</v>
      </c>
      <c r="B149" s="16">
        <v>0</v>
      </c>
      <c r="C149" s="16">
        <v>0</v>
      </c>
      <c r="D149" s="16">
        <v>451200000</v>
      </c>
      <c r="E149" s="16">
        <v>451200000</v>
      </c>
      <c r="F149" s="16">
        <v>0</v>
      </c>
      <c r="G149" s="16">
        <v>0</v>
      </c>
      <c r="H149" s="16">
        <v>0</v>
      </c>
      <c r="I149" s="16">
        <v>0</v>
      </c>
      <c r="J149" s="97"/>
      <c r="K149" s="97"/>
    </row>
    <row r="150" spans="1:11" ht="23.1" customHeight="1">
      <c r="A150" s="26" t="s">
        <v>385</v>
      </c>
      <c r="B150" s="16">
        <v>0</v>
      </c>
      <c r="C150" s="16">
        <v>0</v>
      </c>
      <c r="D150" s="16">
        <v>5341385000</v>
      </c>
      <c r="E150" s="16">
        <v>5341385000</v>
      </c>
      <c r="F150" s="16">
        <v>0</v>
      </c>
      <c r="G150" s="16">
        <v>0</v>
      </c>
      <c r="H150" s="16">
        <v>0</v>
      </c>
      <c r="I150" s="16">
        <v>0</v>
      </c>
      <c r="J150" s="97"/>
      <c r="K150" s="97"/>
    </row>
    <row r="151" spans="1:11" ht="23.1" customHeight="1">
      <c r="A151" s="26" t="s">
        <v>419</v>
      </c>
      <c r="B151" s="16">
        <v>0</v>
      </c>
      <c r="C151" s="16">
        <v>0</v>
      </c>
      <c r="D151" s="16">
        <v>1216400000</v>
      </c>
      <c r="E151" s="16">
        <v>1216400000</v>
      </c>
      <c r="F151" s="16">
        <v>0</v>
      </c>
      <c r="G151" s="16">
        <v>0</v>
      </c>
      <c r="H151" s="16">
        <v>0</v>
      </c>
      <c r="I151" s="16">
        <v>0</v>
      </c>
      <c r="J151" s="97"/>
      <c r="K151" s="97"/>
    </row>
    <row r="152" spans="1:11" ht="23.1" customHeight="1">
      <c r="A152" s="26" t="s">
        <v>456</v>
      </c>
      <c r="B152" s="16">
        <v>0</v>
      </c>
      <c r="C152" s="16">
        <v>0</v>
      </c>
      <c r="D152" s="16">
        <v>134016000</v>
      </c>
      <c r="E152" s="16">
        <v>134016000</v>
      </c>
      <c r="F152" s="16">
        <v>0</v>
      </c>
      <c r="G152" s="16">
        <v>0</v>
      </c>
      <c r="H152" s="16">
        <v>0</v>
      </c>
      <c r="I152" s="16">
        <v>0</v>
      </c>
      <c r="J152" s="97"/>
      <c r="K152" s="97"/>
    </row>
    <row r="153" spans="1:11" ht="23.1" customHeight="1">
      <c r="A153" s="26" t="s">
        <v>462</v>
      </c>
      <c r="B153" s="16">
        <v>0</v>
      </c>
      <c r="C153" s="16">
        <v>0</v>
      </c>
      <c r="D153" s="16">
        <v>84010000</v>
      </c>
      <c r="E153" s="16">
        <v>84010000</v>
      </c>
      <c r="F153" s="16">
        <v>0</v>
      </c>
      <c r="G153" s="16">
        <v>0</v>
      </c>
      <c r="H153" s="16">
        <v>0</v>
      </c>
      <c r="I153" s="16">
        <v>0</v>
      </c>
      <c r="J153" s="97"/>
      <c r="K153" s="97"/>
    </row>
    <row r="154" spans="1:11" ht="23.1" customHeight="1">
      <c r="A154" s="26" t="s">
        <v>463</v>
      </c>
      <c r="B154" s="16">
        <v>0</v>
      </c>
      <c r="C154" s="16">
        <v>0</v>
      </c>
      <c r="D154" s="16">
        <v>-52883000</v>
      </c>
      <c r="E154" s="16">
        <v>-52883000</v>
      </c>
      <c r="F154" s="16">
        <v>0</v>
      </c>
      <c r="G154" s="16">
        <v>0</v>
      </c>
      <c r="H154" s="16">
        <v>0</v>
      </c>
      <c r="I154" s="16">
        <v>0</v>
      </c>
      <c r="J154" s="97"/>
      <c r="K154" s="97"/>
    </row>
    <row r="155" spans="1:11" ht="23.1" customHeight="1">
      <c r="A155" s="26" t="s">
        <v>125</v>
      </c>
      <c r="B155" s="16">
        <v>3001000</v>
      </c>
      <c r="C155" s="16">
        <v>8700659004</v>
      </c>
      <c r="D155" s="16">
        <v>-8100613555</v>
      </c>
      <c r="E155" s="16">
        <v>600045449</v>
      </c>
      <c r="F155" s="16">
        <v>3001000</v>
      </c>
      <c r="G155" s="16">
        <v>8700659004</v>
      </c>
      <c r="H155" s="16">
        <v>-2703588573</v>
      </c>
      <c r="I155" s="16">
        <v>5997070431</v>
      </c>
      <c r="J155" s="97"/>
      <c r="K155" s="97"/>
    </row>
    <row r="156" spans="1:11" ht="23.1" customHeight="1">
      <c r="A156" s="26" t="s">
        <v>126</v>
      </c>
      <c r="B156" s="16">
        <v>35000</v>
      </c>
      <c r="C156" s="16">
        <v>7698018</v>
      </c>
      <c r="D156" s="16">
        <v>-26243242</v>
      </c>
      <c r="E156" s="16">
        <v>-18545224</v>
      </c>
      <c r="F156" s="16">
        <v>35000</v>
      </c>
      <c r="G156" s="16">
        <v>7698018</v>
      </c>
      <c r="H156" s="16">
        <v>-28007140</v>
      </c>
      <c r="I156" s="16">
        <v>-20309122</v>
      </c>
      <c r="J156" s="97"/>
      <c r="K156" s="97"/>
    </row>
    <row r="157" spans="1:11" ht="23.1" customHeight="1">
      <c r="A157" s="26" t="s">
        <v>399</v>
      </c>
      <c r="B157" s="16">
        <v>8576000</v>
      </c>
      <c r="C157" s="16">
        <v>2092544000</v>
      </c>
      <c r="D157" s="16">
        <v>47226000</v>
      </c>
      <c r="E157" s="16">
        <v>2139770000</v>
      </c>
      <c r="F157" s="16">
        <v>8576000</v>
      </c>
      <c r="G157" s="16">
        <v>2092544000</v>
      </c>
      <c r="H157" s="16">
        <v>-2064324000</v>
      </c>
      <c r="I157" s="16">
        <v>28220000</v>
      </c>
      <c r="J157" s="97"/>
      <c r="K157" s="97"/>
    </row>
    <row r="158" spans="1:11" ht="23.1" customHeight="1">
      <c r="A158" s="26" t="s">
        <v>505</v>
      </c>
      <c r="B158" s="16">
        <v>4999000</v>
      </c>
      <c r="C158" s="16">
        <v>554889000</v>
      </c>
      <c r="D158" s="16">
        <v>-287902000</v>
      </c>
      <c r="E158" s="16">
        <v>266987000</v>
      </c>
      <c r="F158" s="16">
        <v>4999000</v>
      </c>
      <c r="G158" s="16">
        <v>554889000</v>
      </c>
      <c r="H158" s="16">
        <v>-287902000</v>
      </c>
      <c r="I158" s="16">
        <v>266987000</v>
      </c>
      <c r="J158" s="97"/>
      <c r="K158" s="97"/>
    </row>
    <row r="159" spans="1:11" ht="23.1" customHeight="1">
      <c r="A159" s="26" t="s">
        <v>357</v>
      </c>
      <c r="B159" s="16">
        <v>690000</v>
      </c>
      <c r="C159" s="16">
        <v>1794000000</v>
      </c>
      <c r="D159" s="16">
        <v>237000000</v>
      </c>
      <c r="E159" s="16">
        <v>2031000000</v>
      </c>
      <c r="F159" s="16">
        <v>690000</v>
      </c>
      <c r="G159" s="16">
        <v>1794000000</v>
      </c>
      <c r="H159" s="16">
        <v>-2967000000</v>
      </c>
      <c r="I159" s="16">
        <v>-1173000000</v>
      </c>
      <c r="J159" s="97"/>
      <c r="K159" s="97"/>
    </row>
    <row r="160" spans="1:11" ht="23.1" customHeight="1">
      <c r="A160" s="26" t="s">
        <v>394</v>
      </c>
      <c r="B160" s="16">
        <v>53000</v>
      </c>
      <c r="C160" s="16">
        <v>76850000</v>
      </c>
      <c r="D160" s="16">
        <v>-84800000</v>
      </c>
      <c r="E160" s="16">
        <v>-7950000</v>
      </c>
      <c r="F160" s="16">
        <v>53000</v>
      </c>
      <c r="G160" s="16">
        <v>76850000</v>
      </c>
      <c r="H160" s="16">
        <v>-132500000</v>
      </c>
      <c r="I160" s="16">
        <v>-55650000</v>
      </c>
      <c r="J160" s="97"/>
      <c r="K160" s="97"/>
    </row>
    <row r="161" spans="1:11" ht="23.1" customHeight="1">
      <c r="A161" s="26" t="s">
        <v>350</v>
      </c>
      <c r="B161" s="16">
        <v>156000</v>
      </c>
      <c r="C161" s="16">
        <v>259428000</v>
      </c>
      <c r="D161" s="16">
        <v>-259428000</v>
      </c>
      <c r="E161" s="16">
        <v>0</v>
      </c>
      <c r="F161" s="16">
        <v>156000</v>
      </c>
      <c r="G161" s="16">
        <v>259428000</v>
      </c>
      <c r="H161" s="16">
        <v>-420376000</v>
      </c>
      <c r="I161" s="16">
        <v>-160948000</v>
      </c>
      <c r="J161" s="97"/>
      <c r="K161" s="97"/>
    </row>
    <row r="162" spans="1:11" ht="23.1" customHeight="1">
      <c r="A162" s="26" t="s">
        <v>345</v>
      </c>
      <c r="B162" s="16">
        <v>500000</v>
      </c>
      <c r="C162" s="16">
        <v>777500000</v>
      </c>
      <c r="D162" s="16">
        <v>-560000000</v>
      </c>
      <c r="E162" s="16">
        <v>217500000</v>
      </c>
      <c r="F162" s="16">
        <v>500000</v>
      </c>
      <c r="G162" s="16">
        <v>777500000</v>
      </c>
      <c r="H162" s="16">
        <v>-1231500000</v>
      </c>
      <c r="I162" s="16">
        <v>-454000000</v>
      </c>
      <c r="J162" s="97"/>
      <c r="K162" s="97"/>
    </row>
    <row r="163" spans="1:11" ht="23.1" customHeight="1">
      <c r="A163" s="26" t="s">
        <v>293</v>
      </c>
      <c r="B163" s="16">
        <v>525000</v>
      </c>
      <c r="C163" s="16">
        <v>945000000</v>
      </c>
      <c r="D163" s="16">
        <v>-997500000</v>
      </c>
      <c r="E163" s="16">
        <v>-52500000</v>
      </c>
      <c r="F163" s="16">
        <v>525000</v>
      </c>
      <c r="G163" s="16">
        <v>945000000</v>
      </c>
      <c r="H163" s="16">
        <v>-1688750000</v>
      </c>
      <c r="I163" s="16">
        <v>-743750000</v>
      </c>
      <c r="J163" s="97"/>
      <c r="K163" s="97"/>
    </row>
    <row r="164" spans="1:11" ht="23.1" customHeight="1" thickBot="1">
      <c r="A164" s="28" t="s">
        <v>548</v>
      </c>
      <c r="B164" s="16"/>
      <c r="C164" s="66">
        <f>SUM(C138:C163)</f>
        <v>11198431303210</v>
      </c>
      <c r="D164" s="66">
        <f t="shared" ref="D164:H164" si="8">SUM(D138:D163)</f>
        <v>-11388913327941</v>
      </c>
      <c r="E164" s="66">
        <f t="shared" si="8"/>
        <v>-190482024731</v>
      </c>
      <c r="F164" s="16"/>
      <c r="G164" s="66">
        <f t="shared" si="8"/>
        <v>11198431303210</v>
      </c>
      <c r="H164" s="66">
        <f t="shared" si="8"/>
        <v>-10197469113762</v>
      </c>
      <c r="I164" s="66">
        <f>SUM(I138:I163)</f>
        <v>1000962189448</v>
      </c>
      <c r="J164" s="97"/>
      <c r="K164" s="97"/>
    </row>
    <row r="165" spans="1:11" ht="23.1" customHeight="1" thickTop="1">
      <c r="A165" s="169" t="s">
        <v>0</v>
      </c>
      <c r="B165" s="169"/>
      <c r="C165" s="169"/>
      <c r="D165" s="169"/>
      <c r="E165" s="169"/>
      <c r="F165" s="169"/>
      <c r="G165" s="169"/>
      <c r="H165" s="169"/>
      <c r="I165" s="169"/>
      <c r="J165" s="97"/>
      <c r="K165" s="97"/>
    </row>
    <row r="166" spans="1:11" ht="23.1" customHeight="1">
      <c r="A166" s="169" t="s">
        <v>211</v>
      </c>
      <c r="B166" s="169"/>
      <c r="C166" s="169"/>
      <c r="D166" s="169"/>
      <c r="E166" s="169"/>
      <c r="F166" s="169"/>
      <c r="G166" s="169"/>
      <c r="H166" s="169"/>
      <c r="I166" s="169"/>
      <c r="J166" s="97"/>
      <c r="K166" s="97"/>
    </row>
    <row r="167" spans="1:11" ht="23.1" customHeight="1">
      <c r="A167" s="169" t="s">
        <v>212</v>
      </c>
      <c r="B167" s="169"/>
      <c r="C167" s="169"/>
      <c r="D167" s="169"/>
      <c r="E167" s="169"/>
      <c r="F167" s="169"/>
      <c r="G167" s="169"/>
      <c r="H167" s="169"/>
      <c r="I167" s="169"/>
      <c r="J167" s="97"/>
      <c r="K167" s="97"/>
    </row>
    <row r="168" spans="1:11" ht="23.1" customHeight="1">
      <c r="A168" s="164" t="s">
        <v>511</v>
      </c>
      <c r="B168" s="164"/>
      <c r="C168" s="164"/>
      <c r="D168" s="164"/>
      <c r="J168" s="97"/>
      <c r="K168" s="97"/>
    </row>
    <row r="169" spans="1:11" ht="23.1" customHeight="1" thickBot="1">
      <c r="B169" s="165" t="s">
        <v>228</v>
      </c>
      <c r="C169" s="165"/>
      <c r="D169" s="165"/>
      <c r="E169" s="165"/>
      <c r="F169" s="184" t="s">
        <v>229</v>
      </c>
      <c r="G169" s="184"/>
      <c r="H169" s="184"/>
      <c r="I169" s="184"/>
      <c r="J169" s="97"/>
      <c r="K169" s="97"/>
    </row>
    <row r="170" spans="1:11" ht="23.1" customHeight="1" thickBot="1">
      <c r="A170" s="26" t="s">
        <v>214</v>
      </c>
      <c r="B170" s="24" t="s">
        <v>10</v>
      </c>
      <c r="C170" s="24" t="s">
        <v>12</v>
      </c>
      <c r="D170" s="24" t="s">
        <v>267</v>
      </c>
      <c r="E170" s="43" t="s">
        <v>512</v>
      </c>
      <c r="F170" s="24" t="s">
        <v>10</v>
      </c>
      <c r="G170" s="24" t="s">
        <v>12</v>
      </c>
      <c r="H170" s="24" t="s">
        <v>267</v>
      </c>
      <c r="I170" s="43" t="s">
        <v>512</v>
      </c>
      <c r="J170" s="97"/>
      <c r="K170" s="97"/>
    </row>
    <row r="171" spans="1:11" ht="23.1" customHeight="1">
      <c r="A171" s="28" t="s">
        <v>548</v>
      </c>
      <c r="B171" s="16"/>
      <c r="C171" s="16">
        <f>C164</f>
        <v>11198431303210</v>
      </c>
      <c r="D171" s="16">
        <f t="shared" ref="D171:I171" si="9">D164</f>
        <v>-11388913327941</v>
      </c>
      <c r="E171" s="16">
        <f t="shared" si="9"/>
        <v>-190482024731</v>
      </c>
      <c r="F171" s="16"/>
      <c r="G171" s="16">
        <f t="shared" si="9"/>
        <v>11198431303210</v>
      </c>
      <c r="H171" s="16">
        <f t="shared" si="9"/>
        <v>-10197469113762</v>
      </c>
      <c r="I171" s="16">
        <f t="shared" si="9"/>
        <v>1000962189448</v>
      </c>
      <c r="J171" s="97"/>
      <c r="K171" s="97"/>
    </row>
    <row r="172" spans="1:11" ht="23.1" customHeight="1">
      <c r="A172" s="26" t="s">
        <v>309</v>
      </c>
      <c r="B172" s="16">
        <v>50000</v>
      </c>
      <c r="C172" s="16">
        <v>80000000</v>
      </c>
      <c r="D172" s="16">
        <v>-80000000</v>
      </c>
      <c r="E172" s="16">
        <v>0</v>
      </c>
      <c r="F172" s="16">
        <v>50000</v>
      </c>
      <c r="G172" s="16">
        <v>80000000</v>
      </c>
      <c r="H172" s="16">
        <v>-143200000</v>
      </c>
      <c r="I172" s="16">
        <v>-63200000</v>
      </c>
      <c r="J172" s="97"/>
      <c r="K172" s="97"/>
    </row>
    <row r="173" spans="1:11" ht="23.1" customHeight="1">
      <c r="A173" s="26" t="s">
        <v>319</v>
      </c>
      <c r="B173" s="16">
        <v>19085000</v>
      </c>
      <c r="C173" s="16">
        <v>25573900000</v>
      </c>
      <c r="D173" s="16">
        <v>-24428800000</v>
      </c>
      <c r="E173" s="16">
        <v>1145100000</v>
      </c>
      <c r="F173" s="16">
        <v>19085000</v>
      </c>
      <c r="G173" s="16">
        <v>25573900000</v>
      </c>
      <c r="H173" s="16">
        <v>-44253484000</v>
      </c>
      <c r="I173" s="16">
        <v>-18679584000</v>
      </c>
      <c r="J173" s="97"/>
      <c r="K173" s="97"/>
    </row>
    <row r="174" spans="1:11" ht="23.1" customHeight="1">
      <c r="A174" s="26" t="s">
        <v>363</v>
      </c>
      <c r="B174" s="16">
        <v>6553000</v>
      </c>
      <c r="C174" s="16">
        <v>8014319000</v>
      </c>
      <c r="D174" s="16">
        <v>-6533341000</v>
      </c>
      <c r="E174" s="16">
        <v>1480978000</v>
      </c>
      <c r="F174" s="16">
        <v>6553000</v>
      </c>
      <c r="G174" s="16">
        <v>8014319000</v>
      </c>
      <c r="H174" s="16">
        <v>-12188414000</v>
      </c>
      <c r="I174" s="16">
        <v>-4174095000</v>
      </c>
      <c r="J174" s="97"/>
      <c r="K174" s="97"/>
    </row>
    <row r="175" spans="1:11" ht="23.1" customHeight="1">
      <c r="A175" s="26" t="s">
        <v>374</v>
      </c>
      <c r="B175" s="16">
        <v>608000</v>
      </c>
      <c r="C175" s="16">
        <v>595840000</v>
      </c>
      <c r="D175" s="16">
        <v>-528960000</v>
      </c>
      <c r="E175" s="16">
        <v>66880000</v>
      </c>
      <c r="F175" s="16">
        <v>608000</v>
      </c>
      <c r="G175" s="16">
        <v>595840000</v>
      </c>
      <c r="H175" s="16">
        <v>-808960000</v>
      </c>
      <c r="I175" s="16">
        <v>-213120000</v>
      </c>
      <c r="J175" s="97"/>
      <c r="K175" s="97"/>
    </row>
    <row r="176" spans="1:11" ht="23.1" customHeight="1">
      <c r="A176" s="26" t="s">
        <v>444</v>
      </c>
      <c r="B176" s="16">
        <v>7375000</v>
      </c>
      <c r="C176" s="16">
        <v>5826250000</v>
      </c>
      <c r="D176" s="16">
        <v>-4284875000</v>
      </c>
      <c r="E176" s="16">
        <v>1541375000</v>
      </c>
      <c r="F176" s="16">
        <v>7375000</v>
      </c>
      <c r="G176" s="16">
        <v>5826250000</v>
      </c>
      <c r="H176" s="16">
        <v>-5193828000</v>
      </c>
      <c r="I176" s="16">
        <v>632422000</v>
      </c>
      <c r="J176" s="97"/>
      <c r="K176" s="97"/>
    </row>
    <row r="177" spans="1:11" ht="23.1" customHeight="1">
      <c r="A177" s="26" t="s">
        <v>388</v>
      </c>
      <c r="B177" s="16">
        <v>11470000</v>
      </c>
      <c r="C177" s="16">
        <v>7226100000</v>
      </c>
      <c r="D177" s="16">
        <v>-5577490000</v>
      </c>
      <c r="E177" s="16">
        <v>1648610000</v>
      </c>
      <c r="F177" s="16">
        <v>11470000</v>
      </c>
      <c r="G177" s="16">
        <v>7226100000</v>
      </c>
      <c r="H177" s="16">
        <v>-5807480000</v>
      </c>
      <c r="I177" s="16">
        <v>1418620000</v>
      </c>
      <c r="J177" s="97"/>
      <c r="K177" s="97"/>
    </row>
    <row r="178" spans="1:11" ht="23.1" customHeight="1">
      <c r="A178" s="26" t="s">
        <v>482</v>
      </c>
      <c r="B178" s="16">
        <v>1952000</v>
      </c>
      <c r="C178" s="16">
        <v>780800000</v>
      </c>
      <c r="D178" s="16">
        <v>-474189180</v>
      </c>
      <c r="E178" s="16">
        <v>306610820</v>
      </c>
      <c r="F178" s="16">
        <v>1952000</v>
      </c>
      <c r="G178" s="16">
        <v>780800000</v>
      </c>
      <c r="H178" s="16">
        <v>-474189180</v>
      </c>
      <c r="I178" s="16">
        <v>306610820</v>
      </c>
      <c r="J178" s="97"/>
      <c r="K178" s="97"/>
    </row>
    <row r="179" spans="1:11" ht="23.1" customHeight="1">
      <c r="A179" s="26" t="s">
        <v>487</v>
      </c>
      <c r="B179" s="16">
        <v>10609000</v>
      </c>
      <c r="C179" s="16">
        <v>3012956000</v>
      </c>
      <c r="D179" s="16">
        <v>-2068869000</v>
      </c>
      <c r="E179" s="16">
        <v>944087000</v>
      </c>
      <c r="F179" s="16">
        <v>10609000</v>
      </c>
      <c r="G179" s="16">
        <v>3012956000</v>
      </c>
      <c r="H179" s="16">
        <v>-2068869000</v>
      </c>
      <c r="I179" s="16">
        <v>944087000</v>
      </c>
      <c r="J179" s="97"/>
      <c r="K179" s="97"/>
    </row>
    <row r="180" spans="1:11" ht="23.1" customHeight="1">
      <c r="A180" s="26" t="s">
        <v>495</v>
      </c>
      <c r="B180" s="16">
        <v>27188000</v>
      </c>
      <c r="C180" s="16">
        <v>5165720000</v>
      </c>
      <c r="D180" s="16">
        <v>-2771454000</v>
      </c>
      <c r="E180" s="16">
        <v>2394266000</v>
      </c>
      <c r="F180" s="16">
        <v>27188000</v>
      </c>
      <c r="G180" s="16">
        <v>5165720000</v>
      </c>
      <c r="H180" s="16">
        <v>-2771454000</v>
      </c>
      <c r="I180" s="16">
        <v>2394266000</v>
      </c>
      <c r="J180" s="97"/>
      <c r="K180" s="97"/>
    </row>
    <row r="181" spans="1:11" ht="23.1" customHeight="1">
      <c r="A181" s="26" t="s">
        <v>483</v>
      </c>
      <c r="B181" s="16">
        <v>138138000</v>
      </c>
      <c r="C181" s="16">
        <v>16990974000</v>
      </c>
      <c r="D181" s="16">
        <v>-11186840410</v>
      </c>
      <c r="E181" s="16">
        <v>5804133590</v>
      </c>
      <c r="F181" s="16">
        <v>138138000</v>
      </c>
      <c r="G181" s="16">
        <v>16990974000</v>
      </c>
      <c r="H181" s="16">
        <v>-11186840410</v>
      </c>
      <c r="I181" s="16">
        <v>5804133590</v>
      </c>
      <c r="J181" s="97"/>
      <c r="K181" s="97"/>
    </row>
    <row r="182" spans="1:11" ht="23.1" customHeight="1">
      <c r="A182" s="26" t="s">
        <v>514</v>
      </c>
      <c r="B182" s="16">
        <v>30000</v>
      </c>
      <c r="C182" s="16">
        <v>16560000</v>
      </c>
      <c r="D182" s="16">
        <v>-16560000</v>
      </c>
      <c r="E182" s="16">
        <v>0</v>
      </c>
      <c r="F182" s="16">
        <v>30000</v>
      </c>
      <c r="G182" s="16">
        <v>16560000</v>
      </c>
      <c r="H182" s="16">
        <v>-23400000</v>
      </c>
      <c r="I182" s="16">
        <v>-6840000</v>
      </c>
      <c r="J182" s="97"/>
      <c r="K182" s="97"/>
    </row>
    <row r="183" spans="1:11" ht="23.1" customHeight="1">
      <c r="A183" s="26" t="s">
        <v>372</v>
      </c>
      <c r="B183" s="16">
        <v>2800000</v>
      </c>
      <c r="C183" s="16">
        <v>1436400000</v>
      </c>
      <c r="D183" s="16">
        <v>-1335600000</v>
      </c>
      <c r="E183" s="16">
        <v>100800000</v>
      </c>
      <c r="F183" s="16">
        <v>2800000</v>
      </c>
      <c r="G183" s="16">
        <v>1436400000</v>
      </c>
      <c r="H183" s="16">
        <v>-2480800000</v>
      </c>
      <c r="I183" s="16">
        <v>-1044400000</v>
      </c>
      <c r="J183" s="97"/>
      <c r="K183" s="97"/>
    </row>
    <row r="184" spans="1:11" ht="23.1" customHeight="1">
      <c r="A184" s="26" t="s">
        <v>287</v>
      </c>
      <c r="B184" s="16">
        <v>10922000</v>
      </c>
      <c r="C184" s="16">
        <v>4139438000</v>
      </c>
      <c r="D184" s="16">
        <v>-3366786000</v>
      </c>
      <c r="E184" s="16">
        <v>772652000</v>
      </c>
      <c r="F184" s="16">
        <v>10922000</v>
      </c>
      <c r="G184" s="16">
        <v>4139438000</v>
      </c>
      <c r="H184" s="16">
        <v>-5967994000</v>
      </c>
      <c r="I184" s="16">
        <v>-1828556000</v>
      </c>
      <c r="J184" s="97"/>
      <c r="K184" s="97"/>
    </row>
    <row r="185" spans="1:11" ht="23.1" customHeight="1">
      <c r="A185" s="26" t="s">
        <v>422</v>
      </c>
      <c r="B185" s="16">
        <v>7156000</v>
      </c>
      <c r="C185" s="16">
        <v>1975056000</v>
      </c>
      <c r="D185" s="16">
        <v>-1602944000</v>
      </c>
      <c r="E185" s="16">
        <v>372112000</v>
      </c>
      <c r="F185" s="16">
        <v>7156000</v>
      </c>
      <c r="G185" s="16">
        <v>1975056000</v>
      </c>
      <c r="H185" s="16">
        <v>-2341767000</v>
      </c>
      <c r="I185" s="16">
        <v>-366711000</v>
      </c>
      <c r="J185" s="97"/>
      <c r="K185" s="97"/>
    </row>
    <row r="186" spans="1:11" ht="23.1" customHeight="1">
      <c r="A186" s="26" t="s">
        <v>424</v>
      </c>
      <c r="B186" s="16">
        <v>8769000</v>
      </c>
      <c r="C186" s="16">
        <v>1753800000</v>
      </c>
      <c r="D186" s="16">
        <v>-1519765000</v>
      </c>
      <c r="E186" s="16">
        <v>234035000</v>
      </c>
      <c r="F186" s="16">
        <v>8769000</v>
      </c>
      <c r="G186" s="16">
        <v>1753800000</v>
      </c>
      <c r="H186" s="16">
        <v>-1803409000</v>
      </c>
      <c r="I186" s="16">
        <v>-49609000</v>
      </c>
      <c r="J186" s="97"/>
      <c r="K186" s="97"/>
    </row>
    <row r="187" spans="1:11" ht="23.1" customHeight="1">
      <c r="A187" s="26" t="s">
        <v>484</v>
      </c>
      <c r="B187" s="16">
        <v>24356000</v>
      </c>
      <c r="C187" s="16">
        <v>3263704000</v>
      </c>
      <c r="D187" s="16">
        <v>-2406212000</v>
      </c>
      <c r="E187" s="16">
        <v>857492000</v>
      </c>
      <c r="F187" s="16">
        <v>24356000</v>
      </c>
      <c r="G187" s="16">
        <v>3263704000</v>
      </c>
      <c r="H187" s="16">
        <v>-2406212000</v>
      </c>
      <c r="I187" s="16">
        <v>857492000</v>
      </c>
      <c r="J187" s="97"/>
      <c r="K187" s="97"/>
    </row>
    <row r="188" spans="1:11" ht="23.1" customHeight="1">
      <c r="A188" s="26" t="s">
        <v>485</v>
      </c>
      <c r="B188" s="16">
        <v>125527000</v>
      </c>
      <c r="C188" s="16">
        <v>10293214000</v>
      </c>
      <c r="D188" s="16">
        <v>-9470976000</v>
      </c>
      <c r="E188" s="16">
        <v>822238000</v>
      </c>
      <c r="F188" s="16">
        <v>125527000</v>
      </c>
      <c r="G188" s="16">
        <v>10293214000</v>
      </c>
      <c r="H188" s="16">
        <v>-9470976000</v>
      </c>
      <c r="I188" s="16">
        <v>822238000</v>
      </c>
      <c r="J188" s="97"/>
      <c r="K188" s="97"/>
    </row>
    <row r="189" spans="1:11" ht="23.1" customHeight="1">
      <c r="A189" s="26" t="s">
        <v>489</v>
      </c>
      <c r="B189" s="16">
        <v>77859000</v>
      </c>
      <c r="C189" s="16">
        <v>3815091000</v>
      </c>
      <c r="D189" s="16">
        <v>-4239546000</v>
      </c>
      <c r="E189" s="16">
        <v>-424455000</v>
      </c>
      <c r="F189" s="16">
        <v>77859000</v>
      </c>
      <c r="G189" s="16">
        <v>3815091000</v>
      </c>
      <c r="H189" s="16">
        <v>-4239546000</v>
      </c>
      <c r="I189" s="16">
        <v>-424455000</v>
      </c>
      <c r="J189" s="97"/>
      <c r="K189" s="97"/>
    </row>
    <row r="190" spans="1:11" ht="23.1" customHeight="1">
      <c r="A190" s="26" t="s">
        <v>492</v>
      </c>
      <c r="B190" s="16">
        <v>26838000</v>
      </c>
      <c r="C190" s="16">
        <v>831978000</v>
      </c>
      <c r="D190" s="16">
        <v>-199706200</v>
      </c>
      <c r="E190" s="16">
        <v>632271800</v>
      </c>
      <c r="F190" s="16">
        <v>26838000</v>
      </c>
      <c r="G190" s="16">
        <v>831978000</v>
      </c>
      <c r="H190" s="16">
        <v>-199706200</v>
      </c>
      <c r="I190" s="16">
        <v>632271800</v>
      </c>
      <c r="J190" s="97"/>
      <c r="K190" s="97"/>
    </row>
    <row r="191" spans="1:11" ht="23.1" customHeight="1">
      <c r="A191" s="26" t="s">
        <v>467</v>
      </c>
      <c r="B191" s="16">
        <v>544950</v>
      </c>
      <c r="C191" s="16">
        <v>206400000</v>
      </c>
      <c r="D191" s="16">
        <v>-232800000</v>
      </c>
      <c r="E191" s="16">
        <v>-26400000</v>
      </c>
      <c r="F191" s="16">
        <v>544950</v>
      </c>
      <c r="G191" s="16">
        <v>206400000</v>
      </c>
      <c r="H191" s="16">
        <v>-232600000</v>
      </c>
      <c r="I191" s="16">
        <v>-26200000</v>
      </c>
      <c r="J191" s="97"/>
      <c r="K191" s="97"/>
    </row>
    <row r="192" spans="1:11" ht="23.1" customHeight="1">
      <c r="A192" s="26" t="s">
        <v>461</v>
      </c>
      <c r="B192" s="16">
        <v>1642116</v>
      </c>
      <c r="C192" s="16">
        <v>207468000</v>
      </c>
      <c r="D192" s="16">
        <v>-143284000</v>
      </c>
      <c r="E192" s="16">
        <v>64184000</v>
      </c>
      <c r="F192" s="16">
        <v>1642116</v>
      </c>
      <c r="G192" s="16">
        <v>207468000</v>
      </c>
      <c r="H192" s="16">
        <v>-64876000</v>
      </c>
      <c r="I192" s="16">
        <v>142592000</v>
      </c>
      <c r="J192" s="97"/>
      <c r="K192" s="97"/>
    </row>
    <row r="193" spans="1:11" ht="23.1" customHeight="1">
      <c r="A193" s="26" t="s">
        <v>396</v>
      </c>
      <c r="B193" s="16">
        <v>19276698</v>
      </c>
      <c r="C193" s="16">
        <v>1931384000</v>
      </c>
      <c r="D193" s="16">
        <v>-1050588000</v>
      </c>
      <c r="E193" s="16">
        <v>880796000</v>
      </c>
      <c r="F193" s="16">
        <v>19276698</v>
      </c>
      <c r="G193" s="16">
        <v>1931384000</v>
      </c>
      <c r="H193" s="16">
        <v>-2279000857</v>
      </c>
      <c r="I193" s="16">
        <v>-347616857</v>
      </c>
      <c r="J193" s="97"/>
      <c r="K193" s="97"/>
    </row>
    <row r="194" spans="1:11" ht="23.1" customHeight="1">
      <c r="A194" s="26" t="s">
        <v>436</v>
      </c>
      <c r="B194" s="16">
        <v>595448700</v>
      </c>
      <c r="C194" s="16">
        <v>27043500000</v>
      </c>
      <c r="D194" s="16">
        <v>17859682000</v>
      </c>
      <c r="E194" s="16">
        <v>44903182000</v>
      </c>
      <c r="F194" s="16">
        <v>595448700</v>
      </c>
      <c r="G194" s="16">
        <v>27043500000</v>
      </c>
      <c r="H194" s="16">
        <v>-4724178000</v>
      </c>
      <c r="I194" s="16">
        <v>22319322000</v>
      </c>
      <c r="J194" s="97"/>
      <c r="K194" s="97"/>
    </row>
    <row r="195" spans="1:11" ht="23.1" customHeight="1">
      <c r="A195" s="26" t="s">
        <v>452</v>
      </c>
      <c r="B195" s="16">
        <v>412614342</v>
      </c>
      <c r="C195" s="16">
        <v>8290902000</v>
      </c>
      <c r="D195" s="16">
        <v>13928176000</v>
      </c>
      <c r="E195" s="16">
        <v>22219078000</v>
      </c>
      <c r="F195" s="16">
        <v>412614342</v>
      </c>
      <c r="G195" s="16">
        <v>8290902000</v>
      </c>
      <c r="H195" s="16">
        <v>14825939000</v>
      </c>
      <c r="I195" s="16">
        <v>23116841000</v>
      </c>
      <c r="J195" s="97"/>
      <c r="K195" s="97"/>
    </row>
    <row r="196" spans="1:11" ht="23.1" customHeight="1">
      <c r="A196" s="26" t="s">
        <v>453</v>
      </c>
      <c r="B196" s="16">
        <v>494632950</v>
      </c>
      <c r="C196" s="16">
        <v>4901400000</v>
      </c>
      <c r="D196" s="16">
        <v>14277593000</v>
      </c>
      <c r="E196" s="16">
        <v>19178993000</v>
      </c>
      <c r="F196" s="16">
        <v>494632950</v>
      </c>
      <c r="G196" s="16">
        <v>4901400000</v>
      </c>
      <c r="H196" s="16">
        <v>14340201000</v>
      </c>
      <c r="I196" s="16">
        <v>19241601000</v>
      </c>
      <c r="J196" s="97"/>
      <c r="K196" s="97"/>
    </row>
    <row r="197" spans="1:11" ht="23.1" customHeight="1" thickBot="1">
      <c r="A197" s="28" t="s">
        <v>548</v>
      </c>
      <c r="B197" s="16"/>
      <c r="C197" s="66">
        <f>SUM(C171:C196)</f>
        <v>11341804457210</v>
      </c>
      <c r="D197" s="66">
        <f t="shared" ref="D197:I197" si="10">SUM(D171:D196)</f>
        <v>-11426367462731</v>
      </c>
      <c r="E197" s="66">
        <f t="shared" si="10"/>
        <v>-84563005521</v>
      </c>
      <c r="F197" s="16"/>
      <c r="G197" s="66">
        <f t="shared" si="10"/>
        <v>11341804457210</v>
      </c>
      <c r="H197" s="66">
        <f t="shared" si="10"/>
        <v>-10289434157409</v>
      </c>
      <c r="I197" s="66">
        <f t="shared" si="10"/>
        <v>1052370299801</v>
      </c>
      <c r="J197" s="97"/>
      <c r="K197" s="97"/>
    </row>
    <row r="198" spans="1:11" ht="23.1" customHeight="1" thickTop="1">
      <c r="A198" s="169" t="s">
        <v>0</v>
      </c>
      <c r="B198" s="169"/>
      <c r="C198" s="169"/>
      <c r="D198" s="169"/>
      <c r="E198" s="169"/>
      <c r="F198" s="169"/>
      <c r="G198" s="169"/>
      <c r="H198" s="169"/>
      <c r="I198" s="169"/>
      <c r="J198" s="97"/>
      <c r="K198" s="97"/>
    </row>
    <row r="199" spans="1:11" ht="23.1" customHeight="1">
      <c r="A199" s="169" t="s">
        <v>211</v>
      </c>
      <c r="B199" s="169"/>
      <c r="C199" s="169"/>
      <c r="D199" s="169"/>
      <c r="E199" s="169"/>
      <c r="F199" s="169"/>
      <c r="G199" s="169"/>
      <c r="H199" s="169"/>
      <c r="I199" s="169"/>
      <c r="J199" s="97"/>
      <c r="K199" s="97"/>
    </row>
    <row r="200" spans="1:11" ht="23.1" customHeight="1">
      <c r="A200" s="169" t="s">
        <v>212</v>
      </c>
      <c r="B200" s="169"/>
      <c r="C200" s="169"/>
      <c r="D200" s="169"/>
      <c r="E200" s="169"/>
      <c r="F200" s="169"/>
      <c r="G200" s="169"/>
      <c r="H200" s="169"/>
      <c r="I200" s="169"/>
      <c r="J200" s="97"/>
      <c r="K200" s="97"/>
    </row>
    <row r="201" spans="1:11" ht="23.1" customHeight="1">
      <c r="A201" s="164" t="s">
        <v>511</v>
      </c>
      <c r="B201" s="164"/>
      <c r="C201" s="164"/>
      <c r="D201" s="164"/>
      <c r="J201" s="97"/>
      <c r="K201" s="97"/>
    </row>
    <row r="202" spans="1:11" ht="23.1" customHeight="1" thickBot="1">
      <c r="B202" s="165" t="s">
        <v>228</v>
      </c>
      <c r="C202" s="165"/>
      <c r="D202" s="165"/>
      <c r="E202" s="165"/>
      <c r="F202" s="184" t="s">
        <v>229</v>
      </c>
      <c r="G202" s="184"/>
      <c r="H202" s="184"/>
      <c r="I202" s="184"/>
      <c r="J202" s="97"/>
      <c r="K202" s="97"/>
    </row>
    <row r="203" spans="1:11" ht="23.1" customHeight="1" thickBot="1">
      <c r="A203" s="26" t="s">
        <v>214</v>
      </c>
      <c r="B203" s="24" t="s">
        <v>10</v>
      </c>
      <c r="C203" s="24" t="s">
        <v>12</v>
      </c>
      <c r="D203" s="24" t="s">
        <v>267</v>
      </c>
      <c r="E203" s="43" t="s">
        <v>512</v>
      </c>
      <c r="F203" s="24" t="s">
        <v>10</v>
      </c>
      <c r="G203" s="24" t="s">
        <v>12</v>
      </c>
      <c r="H203" s="24" t="s">
        <v>267</v>
      </c>
      <c r="I203" s="43" t="s">
        <v>512</v>
      </c>
      <c r="J203" s="97"/>
      <c r="K203" s="97"/>
    </row>
    <row r="204" spans="1:11" ht="23.1" customHeight="1">
      <c r="A204" s="28" t="s">
        <v>548</v>
      </c>
      <c r="B204" s="16"/>
      <c r="C204" s="16">
        <f>C197</f>
        <v>11341804457210</v>
      </c>
      <c r="D204" s="16">
        <f t="shared" ref="D204:I204" si="11">D197</f>
        <v>-11426367462731</v>
      </c>
      <c r="E204" s="16">
        <f t="shared" si="11"/>
        <v>-84563005521</v>
      </c>
      <c r="F204" s="16"/>
      <c r="G204" s="16">
        <f t="shared" si="11"/>
        <v>11341804457210</v>
      </c>
      <c r="H204" s="16">
        <f t="shared" si="11"/>
        <v>-10289434157409</v>
      </c>
      <c r="I204" s="16">
        <f t="shared" si="11"/>
        <v>1052370299801</v>
      </c>
      <c r="J204" s="97"/>
      <c r="K204" s="97"/>
    </row>
    <row r="205" spans="1:11" ht="23.1" customHeight="1">
      <c r="A205" s="26" t="s">
        <v>465</v>
      </c>
      <c r="B205" s="16">
        <v>100997400</v>
      </c>
      <c r="C205" s="16">
        <v>611600000</v>
      </c>
      <c r="D205" s="16">
        <v>2678843000</v>
      </c>
      <c r="E205" s="16">
        <v>3290443000</v>
      </c>
      <c r="F205" s="16">
        <v>100997400</v>
      </c>
      <c r="G205" s="16">
        <v>611600000</v>
      </c>
      <c r="H205" s="16">
        <v>1576899000</v>
      </c>
      <c r="I205" s="16">
        <v>2188499000</v>
      </c>
      <c r="J205" s="97"/>
      <c r="K205" s="97"/>
    </row>
    <row r="206" spans="1:11" ht="23.1" customHeight="1">
      <c r="A206" s="26" t="s">
        <v>497</v>
      </c>
      <c r="B206" s="16">
        <v>243000</v>
      </c>
      <c r="C206" s="16">
        <v>545535000</v>
      </c>
      <c r="D206" s="16">
        <v>2118290000</v>
      </c>
      <c r="E206" s="16">
        <v>2663825000</v>
      </c>
      <c r="F206" s="16">
        <v>243000</v>
      </c>
      <c r="G206" s="16">
        <v>545535000</v>
      </c>
      <c r="H206" s="16">
        <v>-889380000</v>
      </c>
      <c r="I206" s="16">
        <v>-343845000</v>
      </c>
      <c r="J206" s="97"/>
      <c r="K206" s="97"/>
    </row>
    <row r="207" spans="1:11" ht="23.1" customHeight="1">
      <c r="A207" s="26" t="s">
        <v>359</v>
      </c>
      <c r="B207" s="16">
        <v>940000</v>
      </c>
      <c r="C207" s="16">
        <v>1159960000</v>
      </c>
      <c r="D207" s="16">
        <v>-815920000</v>
      </c>
      <c r="E207" s="16">
        <v>344040000</v>
      </c>
      <c r="F207" s="16">
        <v>940000</v>
      </c>
      <c r="G207" s="16">
        <v>1159960000</v>
      </c>
      <c r="H207" s="16">
        <v>-1230465000</v>
      </c>
      <c r="I207" s="16">
        <v>-70505000</v>
      </c>
      <c r="J207" s="97"/>
      <c r="K207" s="97"/>
    </row>
    <row r="208" spans="1:11" ht="23.1" customHeight="1">
      <c r="A208" s="26" t="s">
        <v>384</v>
      </c>
      <c r="B208" s="16">
        <v>14068000</v>
      </c>
      <c r="C208" s="16">
        <v>11507624000</v>
      </c>
      <c r="D208" s="16">
        <v>-3728020000</v>
      </c>
      <c r="E208" s="16">
        <v>7779604000</v>
      </c>
      <c r="F208" s="16">
        <v>14068000</v>
      </c>
      <c r="G208" s="16">
        <v>11507624000</v>
      </c>
      <c r="H208" s="16">
        <v>-14462290000</v>
      </c>
      <c r="I208" s="16">
        <v>-2954666000</v>
      </c>
      <c r="J208" s="97"/>
      <c r="K208" s="97"/>
    </row>
    <row r="209" spans="1:11" ht="23.1" customHeight="1">
      <c r="A209" s="26" t="s">
        <v>435</v>
      </c>
      <c r="B209" s="16">
        <v>25418000</v>
      </c>
      <c r="C209" s="16">
        <v>12073550000</v>
      </c>
      <c r="D209" s="16">
        <v>1270900000</v>
      </c>
      <c r="E209" s="16">
        <v>13344450000</v>
      </c>
      <c r="F209" s="16">
        <v>25418000</v>
      </c>
      <c r="G209" s="16">
        <v>12073550000</v>
      </c>
      <c r="H209" s="16">
        <v>-12557299000</v>
      </c>
      <c r="I209" s="16">
        <v>-483749000</v>
      </c>
      <c r="J209" s="97"/>
      <c r="K209" s="97"/>
    </row>
    <row r="210" spans="1:11" ht="23.1" customHeight="1">
      <c r="A210" s="26" t="s">
        <v>469</v>
      </c>
      <c r="B210" s="16">
        <v>32214000</v>
      </c>
      <c r="C210" s="16">
        <v>9470916000</v>
      </c>
      <c r="D210" s="16">
        <v>3607968000</v>
      </c>
      <c r="E210" s="16">
        <v>13078884000</v>
      </c>
      <c r="F210" s="16">
        <v>32214000</v>
      </c>
      <c r="G210" s="16">
        <v>9470916000</v>
      </c>
      <c r="H210" s="16">
        <v>7016673020</v>
      </c>
      <c r="I210" s="16">
        <v>16487589020</v>
      </c>
      <c r="J210" s="97"/>
      <c r="K210" s="97"/>
    </row>
    <row r="211" spans="1:11" ht="23.1" customHeight="1">
      <c r="A211" s="26" t="s">
        <v>466</v>
      </c>
      <c r="B211" s="16">
        <v>1000000</v>
      </c>
      <c r="C211" s="16">
        <v>100000000</v>
      </c>
      <c r="D211" s="16">
        <v>298000000</v>
      </c>
      <c r="E211" s="16">
        <v>398000000</v>
      </c>
      <c r="F211" s="16">
        <v>1000000</v>
      </c>
      <c r="G211" s="16">
        <v>100000000</v>
      </c>
      <c r="H211" s="16">
        <v>300000000</v>
      </c>
      <c r="I211" s="16">
        <v>400000000</v>
      </c>
      <c r="J211" s="97"/>
      <c r="K211" s="97"/>
    </row>
    <row r="212" spans="1:11" ht="23.1" customHeight="1">
      <c r="A212" s="26" t="s">
        <v>294</v>
      </c>
      <c r="B212" s="16">
        <v>8819000</v>
      </c>
      <c r="C212" s="16">
        <v>2742709000</v>
      </c>
      <c r="D212" s="16">
        <v>-2271645000</v>
      </c>
      <c r="E212" s="16">
        <v>471064000</v>
      </c>
      <c r="F212" s="16">
        <v>8819000</v>
      </c>
      <c r="G212" s="16">
        <v>2742709000</v>
      </c>
      <c r="H212" s="16">
        <v>-2542955000</v>
      </c>
      <c r="I212" s="16">
        <v>199754000</v>
      </c>
      <c r="J212" s="97"/>
      <c r="K212" s="97"/>
    </row>
    <row r="213" spans="1:11" ht="23.1" customHeight="1">
      <c r="A213" s="26" t="s">
        <v>311</v>
      </c>
      <c r="B213" s="16">
        <v>55509000</v>
      </c>
      <c r="C213" s="16">
        <v>11934435000</v>
      </c>
      <c r="D213" s="16">
        <v>-9547548000</v>
      </c>
      <c r="E213" s="16">
        <v>2386887000</v>
      </c>
      <c r="F213" s="16">
        <v>55509000</v>
      </c>
      <c r="G213" s="16">
        <v>11934435000</v>
      </c>
      <c r="H213" s="16">
        <v>-14839342000</v>
      </c>
      <c r="I213" s="16">
        <v>-2904907000</v>
      </c>
      <c r="J213" s="97"/>
      <c r="K213" s="97"/>
    </row>
    <row r="214" spans="1:11" ht="23.1" customHeight="1">
      <c r="A214" s="26" t="s">
        <v>338</v>
      </c>
      <c r="B214" s="16">
        <v>348261000</v>
      </c>
      <c r="C214" s="16">
        <v>41791320000</v>
      </c>
      <c r="D214" s="16">
        <v>-20050144000</v>
      </c>
      <c r="E214" s="16">
        <v>21741176000</v>
      </c>
      <c r="F214" s="16">
        <v>348261000</v>
      </c>
      <c r="G214" s="16">
        <v>41791320000</v>
      </c>
      <c r="H214" s="16">
        <v>-52045142000</v>
      </c>
      <c r="I214" s="16">
        <v>-10253822000</v>
      </c>
      <c r="J214" s="97"/>
      <c r="K214" s="97"/>
    </row>
    <row r="215" spans="1:11" ht="23.1" customHeight="1">
      <c r="A215" s="26" t="s">
        <v>369</v>
      </c>
      <c r="B215" s="16">
        <v>216092000</v>
      </c>
      <c r="C215" s="16">
        <v>9724140000</v>
      </c>
      <c r="D215" s="16">
        <v>5470890353</v>
      </c>
      <c r="E215" s="16">
        <v>15195030353</v>
      </c>
      <c r="F215" s="16">
        <v>216092000</v>
      </c>
      <c r="G215" s="16">
        <v>9724140000</v>
      </c>
      <c r="H215" s="16">
        <v>3007302678</v>
      </c>
      <c r="I215" s="16">
        <v>12731442678</v>
      </c>
      <c r="J215" s="97"/>
      <c r="K215" s="97"/>
    </row>
    <row r="216" spans="1:11" ht="23.1" customHeight="1">
      <c r="A216" s="26" t="s">
        <v>411</v>
      </c>
      <c r="B216" s="16">
        <v>244282000</v>
      </c>
      <c r="C216" s="16">
        <v>3175666000</v>
      </c>
      <c r="D216" s="16">
        <v>13234306000</v>
      </c>
      <c r="E216" s="16">
        <v>16409972000</v>
      </c>
      <c r="F216" s="16">
        <v>244282000</v>
      </c>
      <c r="G216" s="16">
        <v>3175666000</v>
      </c>
      <c r="H216" s="16">
        <v>10640038000</v>
      </c>
      <c r="I216" s="16">
        <v>13815704000</v>
      </c>
      <c r="J216" s="97"/>
      <c r="K216" s="97"/>
    </row>
    <row r="217" spans="1:11" ht="23.1" customHeight="1">
      <c r="A217" s="26" t="s">
        <v>455</v>
      </c>
      <c r="B217" s="16">
        <v>24236000</v>
      </c>
      <c r="C217" s="16">
        <v>145416000</v>
      </c>
      <c r="D217" s="16">
        <v>849352184</v>
      </c>
      <c r="E217" s="16">
        <v>994768184</v>
      </c>
      <c r="F217" s="16">
        <v>24236000</v>
      </c>
      <c r="G217" s="16">
        <v>145416000</v>
      </c>
      <c r="H217" s="16">
        <v>834416184</v>
      </c>
      <c r="I217" s="16">
        <v>979832184</v>
      </c>
      <c r="J217" s="97"/>
      <c r="K217" s="97"/>
    </row>
    <row r="218" spans="1:11" ht="23.1" customHeight="1">
      <c r="A218" s="26" t="s">
        <v>472</v>
      </c>
      <c r="B218" s="16">
        <v>0</v>
      </c>
      <c r="C218" s="16">
        <v>0</v>
      </c>
      <c r="D218" s="16">
        <v>-112580000</v>
      </c>
      <c r="E218" s="16">
        <v>-112580000</v>
      </c>
      <c r="F218" s="16">
        <v>0</v>
      </c>
      <c r="G218" s="16">
        <v>0</v>
      </c>
      <c r="H218" s="16">
        <v>0</v>
      </c>
      <c r="I218" s="16">
        <v>0</v>
      </c>
      <c r="J218" s="97"/>
      <c r="K218" s="97"/>
    </row>
    <row r="219" spans="1:11" ht="23.1" customHeight="1">
      <c r="A219" s="26" t="s">
        <v>315</v>
      </c>
      <c r="B219" s="16">
        <v>472000</v>
      </c>
      <c r="C219" s="16">
        <v>566400000</v>
      </c>
      <c r="D219" s="16">
        <v>-420080000</v>
      </c>
      <c r="E219" s="16">
        <v>146320000</v>
      </c>
      <c r="F219" s="16">
        <v>472000</v>
      </c>
      <c r="G219" s="16">
        <v>566400000</v>
      </c>
      <c r="H219" s="16">
        <v>-1034553000</v>
      </c>
      <c r="I219" s="16">
        <v>-468153000</v>
      </c>
      <c r="J219" s="97"/>
      <c r="K219" s="97"/>
    </row>
    <row r="220" spans="1:11" ht="23.1" customHeight="1">
      <c r="A220" s="26" t="s">
        <v>390</v>
      </c>
      <c r="B220" s="16">
        <v>1575000</v>
      </c>
      <c r="C220" s="16">
        <v>2031750000</v>
      </c>
      <c r="D220" s="16">
        <v>-1890000000</v>
      </c>
      <c r="E220" s="16">
        <v>141750000</v>
      </c>
      <c r="F220" s="16">
        <v>1575000</v>
      </c>
      <c r="G220" s="16">
        <v>2031750000</v>
      </c>
      <c r="H220" s="16">
        <v>-3409250000</v>
      </c>
      <c r="I220" s="16">
        <v>-1377500000</v>
      </c>
      <c r="J220" s="97"/>
      <c r="K220" s="97"/>
    </row>
    <row r="221" spans="1:11" ht="23.1" customHeight="1">
      <c r="A221" s="26" t="s">
        <v>347</v>
      </c>
      <c r="B221" s="16">
        <v>61802000</v>
      </c>
      <c r="C221" s="16">
        <v>74162400000</v>
      </c>
      <c r="D221" s="16">
        <v>-58711900000</v>
      </c>
      <c r="E221" s="16">
        <v>15450500000</v>
      </c>
      <c r="F221" s="16">
        <v>61802000</v>
      </c>
      <c r="G221" s="16">
        <v>74162400000</v>
      </c>
      <c r="H221" s="16">
        <v>-123099339000</v>
      </c>
      <c r="I221" s="16">
        <v>-48936939000</v>
      </c>
      <c r="J221" s="97"/>
      <c r="K221" s="97"/>
    </row>
    <row r="222" spans="1:11" ht="23.1" customHeight="1">
      <c r="A222" s="26" t="s">
        <v>348</v>
      </c>
      <c r="B222" s="16">
        <v>11543000</v>
      </c>
      <c r="C222" s="16">
        <v>11427570000</v>
      </c>
      <c r="D222" s="16">
        <v>-9811550000</v>
      </c>
      <c r="E222" s="16">
        <v>1616020000</v>
      </c>
      <c r="F222" s="16">
        <v>11543000</v>
      </c>
      <c r="G222" s="16">
        <v>11427570000</v>
      </c>
      <c r="H222" s="16">
        <v>-21223520000</v>
      </c>
      <c r="I222" s="16">
        <v>-9795950000</v>
      </c>
      <c r="J222" s="97"/>
      <c r="K222" s="97"/>
    </row>
    <row r="223" spans="1:11" ht="23.1" customHeight="1">
      <c r="A223" s="26" t="s">
        <v>366</v>
      </c>
      <c r="B223" s="16">
        <v>47110000</v>
      </c>
      <c r="C223" s="16">
        <v>38583090000</v>
      </c>
      <c r="D223" s="16">
        <v>-27229580000</v>
      </c>
      <c r="E223" s="16">
        <v>11353510000</v>
      </c>
      <c r="F223" s="16">
        <v>47110000</v>
      </c>
      <c r="G223" s="16">
        <v>38583090000</v>
      </c>
      <c r="H223" s="16">
        <v>-67513563000</v>
      </c>
      <c r="I223" s="16">
        <v>-28930473000</v>
      </c>
      <c r="J223" s="97"/>
      <c r="K223" s="97"/>
    </row>
    <row r="224" spans="1:11" ht="23.1" customHeight="1">
      <c r="A224" s="26" t="s">
        <v>389</v>
      </c>
      <c r="B224" s="16">
        <v>13328000</v>
      </c>
      <c r="C224" s="16">
        <v>8330000000</v>
      </c>
      <c r="D224" s="16">
        <v>-4131680000</v>
      </c>
      <c r="E224" s="16">
        <v>4198320000</v>
      </c>
      <c r="F224" s="16">
        <v>13328000</v>
      </c>
      <c r="G224" s="16">
        <v>8330000000</v>
      </c>
      <c r="H224" s="16">
        <v>-14524535000</v>
      </c>
      <c r="I224" s="16">
        <v>-6194535000</v>
      </c>
      <c r="J224" s="97"/>
      <c r="K224" s="97"/>
    </row>
    <row r="225" spans="1:11" ht="23.1" customHeight="1">
      <c r="A225" s="26" t="s">
        <v>395</v>
      </c>
      <c r="B225" s="16">
        <v>29204000</v>
      </c>
      <c r="C225" s="16">
        <v>13141800000</v>
      </c>
      <c r="D225" s="16">
        <v>-5549680000</v>
      </c>
      <c r="E225" s="16">
        <v>7592120000</v>
      </c>
      <c r="F225" s="16">
        <v>29204000</v>
      </c>
      <c r="G225" s="16">
        <v>13141800000</v>
      </c>
      <c r="H225" s="16">
        <v>-6769918000</v>
      </c>
      <c r="I225" s="16">
        <v>6371882000</v>
      </c>
      <c r="J225" s="97"/>
      <c r="K225" s="97"/>
    </row>
    <row r="226" spans="1:11" ht="23.1" customHeight="1">
      <c r="A226" s="26" t="s">
        <v>406</v>
      </c>
      <c r="B226" s="16">
        <v>80017000</v>
      </c>
      <c r="C226" s="16">
        <v>25605440000</v>
      </c>
      <c r="D226" s="16">
        <v>-5897426000</v>
      </c>
      <c r="E226" s="16">
        <v>19708014000</v>
      </c>
      <c r="F226" s="16">
        <v>80017000</v>
      </c>
      <c r="G226" s="16">
        <v>25605440000</v>
      </c>
      <c r="H226" s="16">
        <v>-6411763000</v>
      </c>
      <c r="I226" s="16">
        <v>19193677000</v>
      </c>
      <c r="J226" s="97"/>
      <c r="K226" s="97"/>
    </row>
    <row r="227" spans="1:11" ht="23.1" customHeight="1">
      <c r="A227" s="26" t="s">
        <v>454</v>
      </c>
      <c r="B227" s="16">
        <v>27878000</v>
      </c>
      <c r="C227" s="16">
        <v>5436210000</v>
      </c>
      <c r="D227" s="16">
        <v>2346607000</v>
      </c>
      <c r="E227" s="16">
        <v>7782817000</v>
      </c>
      <c r="F227" s="16">
        <v>27878000</v>
      </c>
      <c r="G227" s="16">
        <v>5436210000</v>
      </c>
      <c r="H227" s="16">
        <v>1783319000</v>
      </c>
      <c r="I227" s="16">
        <v>7219529000</v>
      </c>
      <c r="J227" s="97"/>
      <c r="K227" s="97"/>
    </row>
    <row r="228" spans="1:11" ht="23.1" customHeight="1">
      <c r="A228" s="26" t="s">
        <v>377</v>
      </c>
      <c r="B228" s="16">
        <v>35000</v>
      </c>
      <c r="C228" s="16">
        <v>22225000</v>
      </c>
      <c r="D228" s="16">
        <v>-9450000</v>
      </c>
      <c r="E228" s="16">
        <v>12775000</v>
      </c>
      <c r="F228" s="16">
        <v>35000</v>
      </c>
      <c r="G228" s="16">
        <v>22225000</v>
      </c>
      <c r="H228" s="16">
        <v>-34650000</v>
      </c>
      <c r="I228" s="16">
        <v>-12425000</v>
      </c>
      <c r="J228" s="97"/>
      <c r="K228" s="97"/>
    </row>
    <row r="229" spans="1:11" ht="23.1" customHeight="1">
      <c r="A229" s="26" t="s">
        <v>400</v>
      </c>
      <c r="B229" s="16">
        <v>15091000</v>
      </c>
      <c r="C229" s="16">
        <v>9431875000</v>
      </c>
      <c r="D229" s="16">
        <v>-9386644000</v>
      </c>
      <c r="E229" s="16">
        <v>45231000</v>
      </c>
      <c r="F229" s="16">
        <v>15091000</v>
      </c>
      <c r="G229" s="16">
        <v>9431875000</v>
      </c>
      <c r="H229" s="16">
        <v>-15639829000</v>
      </c>
      <c r="I229" s="16">
        <v>-6207954000</v>
      </c>
      <c r="J229" s="97"/>
      <c r="K229" s="97"/>
    </row>
    <row r="230" spans="1:11" ht="23.1" customHeight="1" thickBot="1">
      <c r="A230" s="28" t="s">
        <v>548</v>
      </c>
      <c r="B230" s="16"/>
      <c r="C230" s="66">
        <f>SUM(C204:C229)</f>
        <v>11635526088210</v>
      </c>
      <c r="D230" s="66">
        <f t="shared" ref="D230:I230" si="12">SUM(D204:D229)</f>
        <v>-11554056153194</v>
      </c>
      <c r="E230" s="66">
        <f t="shared" si="12"/>
        <v>81469935016</v>
      </c>
      <c r="F230" s="16"/>
      <c r="G230" s="66">
        <f t="shared" si="12"/>
        <v>11635526088210</v>
      </c>
      <c r="H230" s="66">
        <f t="shared" si="12"/>
        <v>-10622503302527</v>
      </c>
      <c r="I230" s="66">
        <f t="shared" si="12"/>
        <v>1013022785683</v>
      </c>
      <c r="J230" s="97"/>
      <c r="K230" s="97"/>
    </row>
    <row r="231" spans="1:11" ht="23.1" customHeight="1" thickTop="1">
      <c r="A231" s="169" t="s">
        <v>0</v>
      </c>
      <c r="B231" s="169"/>
      <c r="C231" s="169"/>
      <c r="D231" s="169"/>
      <c r="E231" s="169"/>
      <c r="F231" s="169"/>
      <c r="G231" s="169"/>
      <c r="H231" s="169"/>
      <c r="I231" s="169"/>
      <c r="J231" s="97"/>
      <c r="K231" s="97"/>
    </row>
    <row r="232" spans="1:11" ht="23.1" customHeight="1">
      <c r="A232" s="169" t="s">
        <v>211</v>
      </c>
      <c r="B232" s="169"/>
      <c r="C232" s="169"/>
      <c r="D232" s="169"/>
      <c r="E232" s="169"/>
      <c r="F232" s="169"/>
      <c r="G232" s="169"/>
      <c r="H232" s="169"/>
      <c r="I232" s="169"/>
      <c r="J232" s="97"/>
      <c r="K232" s="97"/>
    </row>
    <row r="233" spans="1:11" ht="23.1" customHeight="1">
      <c r="A233" s="169" t="s">
        <v>212</v>
      </c>
      <c r="B233" s="169"/>
      <c r="C233" s="169"/>
      <c r="D233" s="169"/>
      <c r="E233" s="169"/>
      <c r="F233" s="169"/>
      <c r="G233" s="169"/>
      <c r="H233" s="169"/>
      <c r="I233" s="169"/>
      <c r="J233" s="97"/>
      <c r="K233" s="97"/>
    </row>
    <row r="234" spans="1:11" ht="23.1" customHeight="1">
      <c r="A234" s="164" t="s">
        <v>511</v>
      </c>
      <c r="B234" s="164"/>
      <c r="C234" s="164"/>
      <c r="D234" s="164"/>
      <c r="J234" s="97"/>
      <c r="K234" s="97"/>
    </row>
    <row r="235" spans="1:11" ht="23.1" customHeight="1" thickBot="1">
      <c r="B235" s="165" t="s">
        <v>228</v>
      </c>
      <c r="C235" s="165"/>
      <c r="D235" s="165"/>
      <c r="E235" s="165"/>
      <c r="F235" s="184" t="s">
        <v>229</v>
      </c>
      <c r="G235" s="184"/>
      <c r="H235" s="184"/>
      <c r="I235" s="184"/>
      <c r="J235" s="97"/>
      <c r="K235" s="97"/>
    </row>
    <row r="236" spans="1:11" ht="23.1" customHeight="1" thickBot="1">
      <c r="A236" s="26" t="s">
        <v>214</v>
      </c>
      <c r="B236" s="24" t="s">
        <v>10</v>
      </c>
      <c r="C236" s="24" t="s">
        <v>12</v>
      </c>
      <c r="D236" s="24" t="s">
        <v>267</v>
      </c>
      <c r="E236" s="43" t="s">
        <v>512</v>
      </c>
      <c r="F236" s="24" t="s">
        <v>10</v>
      </c>
      <c r="G236" s="24" t="s">
        <v>12</v>
      </c>
      <c r="H236" s="24" t="s">
        <v>267</v>
      </c>
      <c r="I236" s="43" t="s">
        <v>512</v>
      </c>
      <c r="J236" s="97"/>
      <c r="K236" s="97"/>
    </row>
    <row r="237" spans="1:11" ht="23.1" customHeight="1">
      <c r="A237" s="28" t="s">
        <v>548</v>
      </c>
      <c r="B237" s="16"/>
      <c r="C237" s="16">
        <f>C230</f>
        <v>11635526088210</v>
      </c>
      <c r="D237" s="16">
        <f t="shared" ref="D237:I237" si="13">D230</f>
        <v>-11554056153194</v>
      </c>
      <c r="E237" s="16">
        <f t="shared" si="13"/>
        <v>81469935016</v>
      </c>
      <c r="F237" s="16">
        <f t="shared" si="13"/>
        <v>0</v>
      </c>
      <c r="G237" s="16">
        <f t="shared" si="13"/>
        <v>11635526088210</v>
      </c>
      <c r="H237" s="16">
        <f t="shared" si="13"/>
        <v>-10622503302527</v>
      </c>
      <c r="I237" s="16">
        <f t="shared" si="13"/>
        <v>1013022785683</v>
      </c>
      <c r="J237" s="97"/>
      <c r="K237" s="97"/>
    </row>
    <row r="238" spans="1:11" ht="23.1" customHeight="1">
      <c r="A238" s="26" t="s">
        <v>500</v>
      </c>
      <c r="B238" s="16">
        <v>5096000</v>
      </c>
      <c r="C238" s="16">
        <v>1477840000</v>
      </c>
      <c r="D238" s="16">
        <v>-1064140000</v>
      </c>
      <c r="E238" s="16">
        <v>413700000</v>
      </c>
      <c r="F238" s="16">
        <v>5096000</v>
      </c>
      <c r="G238" s="16">
        <v>1477840000</v>
      </c>
      <c r="H238" s="16">
        <v>-1064140000</v>
      </c>
      <c r="I238" s="16">
        <v>413700000</v>
      </c>
      <c r="J238" s="97"/>
      <c r="K238" s="97"/>
    </row>
    <row r="239" spans="1:11" ht="23.1" customHeight="1">
      <c r="A239" s="26" t="s">
        <v>499</v>
      </c>
      <c r="B239" s="16">
        <v>1968000</v>
      </c>
      <c r="C239" s="16">
        <v>295200000</v>
      </c>
      <c r="D239" s="16">
        <v>-49680000</v>
      </c>
      <c r="E239" s="16">
        <v>245520000</v>
      </c>
      <c r="F239" s="16">
        <v>1968000</v>
      </c>
      <c r="G239" s="16">
        <v>295200000</v>
      </c>
      <c r="H239" s="16">
        <v>-49680000</v>
      </c>
      <c r="I239" s="16">
        <v>245520000</v>
      </c>
      <c r="J239" s="97"/>
      <c r="K239" s="97"/>
    </row>
    <row r="240" spans="1:11" ht="23.1" customHeight="1">
      <c r="A240" s="26" t="s">
        <v>501</v>
      </c>
      <c r="B240" s="16">
        <v>1174000</v>
      </c>
      <c r="C240" s="16">
        <v>117400000</v>
      </c>
      <c r="D240" s="16">
        <v>-7090000</v>
      </c>
      <c r="E240" s="16">
        <v>110310000</v>
      </c>
      <c r="F240" s="16">
        <v>1174000</v>
      </c>
      <c r="G240" s="16">
        <v>117400000</v>
      </c>
      <c r="H240" s="16">
        <v>-7090000</v>
      </c>
      <c r="I240" s="16">
        <v>110310000</v>
      </c>
      <c r="J240" s="97"/>
      <c r="K240" s="97"/>
    </row>
    <row r="241" spans="1:11" ht="23.1" customHeight="1">
      <c r="A241" s="26" t="s">
        <v>351</v>
      </c>
      <c r="B241" s="16">
        <v>20000</v>
      </c>
      <c r="C241" s="16">
        <v>44000000</v>
      </c>
      <c r="D241" s="16">
        <v>-47200000</v>
      </c>
      <c r="E241" s="16">
        <v>-3200000</v>
      </c>
      <c r="F241" s="16">
        <v>20000</v>
      </c>
      <c r="G241" s="16">
        <v>44000000</v>
      </c>
      <c r="H241" s="16">
        <v>-69500000</v>
      </c>
      <c r="I241" s="16">
        <v>-25500000</v>
      </c>
      <c r="J241" s="97"/>
      <c r="K241" s="97"/>
    </row>
    <row r="242" spans="1:11" ht="23.1" customHeight="1">
      <c r="A242" s="26" t="s">
        <v>370</v>
      </c>
      <c r="B242" s="16">
        <v>90000</v>
      </c>
      <c r="C242" s="16">
        <v>144000000</v>
      </c>
      <c r="D242" s="16">
        <v>-144000000</v>
      </c>
      <c r="E242" s="16">
        <v>0</v>
      </c>
      <c r="F242" s="16">
        <v>90000</v>
      </c>
      <c r="G242" s="16">
        <v>144000000</v>
      </c>
      <c r="H242" s="16">
        <v>-216000000</v>
      </c>
      <c r="I242" s="16">
        <v>-72000000</v>
      </c>
      <c r="J242" s="97"/>
      <c r="K242" s="97"/>
    </row>
    <row r="243" spans="1:11" ht="23.1" customHeight="1">
      <c r="A243" s="26" t="s">
        <v>360</v>
      </c>
      <c r="B243" s="16">
        <v>10000</v>
      </c>
      <c r="C243" s="16">
        <v>15510000</v>
      </c>
      <c r="D243" s="16">
        <v>-13481000</v>
      </c>
      <c r="E243" s="16">
        <v>2029000</v>
      </c>
      <c r="F243" s="16">
        <v>10000</v>
      </c>
      <c r="G243" s="16">
        <v>15510000</v>
      </c>
      <c r="H243" s="16">
        <v>-18981000</v>
      </c>
      <c r="I243" s="16">
        <v>-3471000</v>
      </c>
      <c r="J243" s="97"/>
      <c r="K243" s="97"/>
    </row>
    <row r="244" spans="1:11" ht="23.1" customHeight="1">
      <c r="A244" s="26" t="s">
        <v>356</v>
      </c>
      <c r="B244" s="16">
        <v>12000</v>
      </c>
      <c r="C244" s="16">
        <v>18000000</v>
      </c>
      <c r="D244" s="16">
        <v>-18000000</v>
      </c>
      <c r="E244" s="16">
        <v>0</v>
      </c>
      <c r="F244" s="16">
        <v>12000</v>
      </c>
      <c r="G244" s="16">
        <v>18000000</v>
      </c>
      <c r="H244" s="16">
        <v>-32380000</v>
      </c>
      <c r="I244" s="16">
        <v>-14380000</v>
      </c>
      <c r="J244" s="97"/>
      <c r="K244" s="97"/>
    </row>
    <row r="245" spans="1:11" ht="23.1" customHeight="1">
      <c r="A245" s="26" t="s">
        <v>373</v>
      </c>
      <c r="B245" s="16">
        <v>1000</v>
      </c>
      <c r="C245" s="16">
        <v>1450000</v>
      </c>
      <c r="D245" s="16">
        <v>-1768000</v>
      </c>
      <c r="E245" s="16">
        <v>-318000</v>
      </c>
      <c r="F245" s="16">
        <v>1000</v>
      </c>
      <c r="G245" s="16">
        <v>1450000</v>
      </c>
      <c r="H245" s="16">
        <v>-2450000</v>
      </c>
      <c r="I245" s="16">
        <v>-1000000</v>
      </c>
      <c r="J245" s="97"/>
      <c r="K245" s="97"/>
    </row>
    <row r="246" spans="1:11" ht="23.1" customHeight="1">
      <c r="A246" s="26" t="s">
        <v>443</v>
      </c>
      <c r="B246" s="16">
        <v>2000</v>
      </c>
      <c r="C246" s="16">
        <v>1922000</v>
      </c>
      <c r="D246" s="16">
        <v>-1726000</v>
      </c>
      <c r="E246" s="16">
        <v>196000</v>
      </c>
      <c r="F246" s="16">
        <v>2000</v>
      </c>
      <c r="G246" s="16">
        <v>1922000</v>
      </c>
      <c r="H246" s="16">
        <v>-1864000</v>
      </c>
      <c r="I246" s="16">
        <v>58000</v>
      </c>
      <c r="J246" s="97"/>
      <c r="K246" s="97"/>
    </row>
    <row r="247" spans="1:11" ht="23.1" customHeight="1">
      <c r="A247" s="26" t="s">
        <v>413</v>
      </c>
      <c r="B247" s="16">
        <v>200000</v>
      </c>
      <c r="C247" s="16">
        <v>380000000</v>
      </c>
      <c r="D247" s="16">
        <v>-560000000</v>
      </c>
      <c r="E247" s="16">
        <v>-180000000</v>
      </c>
      <c r="F247" s="16">
        <v>200000</v>
      </c>
      <c r="G247" s="16">
        <v>380000000</v>
      </c>
      <c r="H247" s="16">
        <v>-660000000</v>
      </c>
      <c r="I247" s="16">
        <v>-280000000</v>
      </c>
      <c r="J247" s="97"/>
      <c r="K247" s="97"/>
    </row>
    <row r="248" spans="1:11" ht="23.1" customHeight="1">
      <c r="A248" s="26" t="s">
        <v>432</v>
      </c>
      <c r="B248" s="16">
        <v>8004000</v>
      </c>
      <c r="C248" s="16">
        <v>8004000000</v>
      </c>
      <c r="D248" s="16">
        <v>-8004000000</v>
      </c>
      <c r="E248" s="16">
        <v>0</v>
      </c>
      <c r="F248" s="16">
        <v>8004000</v>
      </c>
      <c r="G248" s="16">
        <v>8004000000</v>
      </c>
      <c r="H248" s="16">
        <v>-11807000000</v>
      </c>
      <c r="I248" s="16">
        <v>-3803000000</v>
      </c>
      <c r="J248" s="97"/>
      <c r="K248" s="97"/>
    </row>
    <row r="249" spans="1:11" ht="23.1" customHeight="1">
      <c r="A249" s="26" t="s">
        <v>352</v>
      </c>
      <c r="B249" s="16">
        <v>10000</v>
      </c>
      <c r="C249" s="16">
        <v>8890000</v>
      </c>
      <c r="D249" s="16">
        <v>-5780000</v>
      </c>
      <c r="E249" s="16">
        <v>3110000</v>
      </c>
      <c r="F249" s="16">
        <v>10000</v>
      </c>
      <c r="G249" s="16">
        <v>8890000</v>
      </c>
      <c r="H249" s="16">
        <v>-13780000</v>
      </c>
      <c r="I249" s="16">
        <v>-4890000</v>
      </c>
      <c r="J249" s="97"/>
      <c r="K249" s="97"/>
    </row>
    <row r="250" spans="1:11" ht="23.1" customHeight="1">
      <c r="A250" s="26" t="s">
        <v>407</v>
      </c>
      <c r="B250" s="16">
        <v>20000</v>
      </c>
      <c r="C250" s="16">
        <v>12660000</v>
      </c>
      <c r="D250" s="16">
        <v>-15020000</v>
      </c>
      <c r="E250" s="16">
        <v>-2360000</v>
      </c>
      <c r="F250" s="16">
        <v>20000</v>
      </c>
      <c r="G250" s="16">
        <v>12660000</v>
      </c>
      <c r="H250" s="16">
        <v>-15520000</v>
      </c>
      <c r="I250" s="16">
        <v>-2860000</v>
      </c>
      <c r="J250" s="97"/>
      <c r="K250" s="97"/>
    </row>
    <row r="251" spans="1:11" ht="23.1" customHeight="1">
      <c r="A251" s="26" t="s">
        <v>429</v>
      </c>
      <c r="B251" s="16">
        <v>399000</v>
      </c>
      <c r="C251" s="16">
        <v>171570000</v>
      </c>
      <c r="D251" s="16">
        <v>-179550000</v>
      </c>
      <c r="E251" s="16">
        <v>-7980000</v>
      </c>
      <c r="F251" s="16">
        <v>399000</v>
      </c>
      <c r="G251" s="16">
        <v>171570000</v>
      </c>
      <c r="H251" s="16">
        <v>-221440000</v>
      </c>
      <c r="I251" s="16">
        <v>-49870000</v>
      </c>
      <c r="J251" s="97"/>
      <c r="K251" s="97"/>
    </row>
    <row r="252" spans="1:11" ht="23.1" customHeight="1">
      <c r="A252" s="26" t="s">
        <v>423</v>
      </c>
      <c r="B252" s="16">
        <v>7260000</v>
      </c>
      <c r="C252" s="16">
        <v>2751540000</v>
      </c>
      <c r="D252" s="16">
        <v>-1517340000</v>
      </c>
      <c r="E252" s="16">
        <v>1234200000</v>
      </c>
      <c r="F252" s="16">
        <v>7260000</v>
      </c>
      <c r="G252" s="16">
        <v>2751540000</v>
      </c>
      <c r="H252" s="16">
        <v>-3523360000</v>
      </c>
      <c r="I252" s="16">
        <v>-771820000</v>
      </c>
      <c r="J252" s="97"/>
      <c r="K252" s="97"/>
    </row>
    <row r="253" spans="1:11" ht="23.1" customHeight="1">
      <c r="A253" s="26" t="s">
        <v>508</v>
      </c>
      <c r="B253" s="16">
        <v>1488000</v>
      </c>
      <c r="C253" s="16">
        <v>435984000</v>
      </c>
      <c r="D253" s="16">
        <v>-474968000</v>
      </c>
      <c r="E253" s="16">
        <v>-38984000</v>
      </c>
      <c r="F253" s="16">
        <v>1488000</v>
      </c>
      <c r="G253" s="16">
        <v>435984000</v>
      </c>
      <c r="H253" s="16">
        <v>-474968000</v>
      </c>
      <c r="I253" s="16">
        <v>-38984000</v>
      </c>
      <c r="J253" s="97"/>
      <c r="K253" s="97"/>
    </row>
    <row r="254" spans="1:11" ht="23.1" customHeight="1">
      <c r="A254" s="26" t="s">
        <v>476</v>
      </c>
      <c r="B254" s="16">
        <v>13349000</v>
      </c>
      <c r="C254" s="16">
        <v>3217109000</v>
      </c>
      <c r="D254" s="16">
        <v>-2195000000</v>
      </c>
      <c r="E254" s="16">
        <v>1022109000</v>
      </c>
      <c r="F254" s="16">
        <v>13349000</v>
      </c>
      <c r="G254" s="16">
        <v>3217109000</v>
      </c>
      <c r="H254" s="16">
        <v>-2193787000</v>
      </c>
      <c r="I254" s="16">
        <v>1023322000</v>
      </c>
      <c r="J254" s="97"/>
      <c r="K254" s="97"/>
    </row>
    <row r="255" spans="1:11" ht="23.1" customHeight="1">
      <c r="A255" s="26" t="s">
        <v>442</v>
      </c>
      <c r="B255" s="16">
        <v>42147000</v>
      </c>
      <c r="C255" s="16">
        <v>8429400000</v>
      </c>
      <c r="D255" s="16">
        <v>-4539745000</v>
      </c>
      <c r="E255" s="16">
        <v>3889655000</v>
      </c>
      <c r="F255" s="16">
        <v>42147000</v>
      </c>
      <c r="G255" s="16">
        <v>8429400000</v>
      </c>
      <c r="H255" s="16">
        <v>-9128110000</v>
      </c>
      <c r="I255" s="16">
        <v>-698710000</v>
      </c>
      <c r="J255" s="97"/>
      <c r="K255" s="97"/>
    </row>
    <row r="256" spans="1:11" ht="23.1" customHeight="1">
      <c r="A256" s="26" t="s">
        <v>490</v>
      </c>
      <c r="B256" s="16">
        <v>8365000</v>
      </c>
      <c r="C256" s="16">
        <v>1154370000</v>
      </c>
      <c r="D256" s="16">
        <v>-644480000</v>
      </c>
      <c r="E256" s="16">
        <v>509890000</v>
      </c>
      <c r="F256" s="16">
        <v>8365000</v>
      </c>
      <c r="G256" s="16">
        <v>1154370000</v>
      </c>
      <c r="H256" s="16">
        <v>-644480000</v>
      </c>
      <c r="I256" s="16">
        <v>509890000</v>
      </c>
      <c r="J256" s="97"/>
      <c r="K256" s="97"/>
    </row>
    <row r="257" spans="1:11" ht="23.1" customHeight="1">
      <c r="A257" s="26" t="s">
        <v>494</v>
      </c>
      <c r="B257" s="16">
        <v>25507000</v>
      </c>
      <c r="C257" s="16">
        <v>1530420000</v>
      </c>
      <c r="D257" s="16">
        <v>-1130854000</v>
      </c>
      <c r="E257" s="16">
        <v>399566000</v>
      </c>
      <c r="F257" s="16">
        <v>25507000</v>
      </c>
      <c r="G257" s="16">
        <v>1530420000</v>
      </c>
      <c r="H257" s="16">
        <v>-1130854000</v>
      </c>
      <c r="I257" s="16">
        <v>399566000</v>
      </c>
      <c r="J257" s="97"/>
      <c r="K257" s="97"/>
    </row>
    <row r="258" spans="1:11" ht="23.1" customHeight="1">
      <c r="A258" s="26" t="s">
        <v>479</v>
      </c>
      <c r="B258" s="16">
        <v>13350000</v>
      </c>
      <c r="C258" s="16">
        <v>11147250000</v>
      </c>
      <c r="D258" s="16">
        <v>-10716172000</v>
      </c>
      <c r="E258" s="16">
        <v>431078000</v>
      </c>
      <c r="F258" s="16">
        <v>13350000</v>
      </c>
      <c r="G258" s="16">
        <v>11147250000</v>
      </c>
      <c r="H258" s="16">
        <v>-10716172000</v>
      </c>
      <c r="I258" s="16">
        <v>431078000</v>
      </c>
      <c r="J258" s="97"/>
      <c r="K258" s="97"/>
    </row>
    <row r="259" spans="1:11" ht="23.1" customHeight="1">
      <c r="A259" s="26" t="s">
        <v>498</v>
      </c>
      <c r="B259" s="16">
        <v>10000</v>
      </c>
      <c r="C259" s="16">
        <v>2850000</v>
      </c>
      <c r="D259" s="16">
        <v>-3200000</v>
      </c>
      <c r="E259" s="16">
        <v>-350000</v>
      </c>
      <c r="F259" s="16">
        <v>10000</v>
      </c>
      <c r="G259" s="16">
        <v>2850000</v>
      </c>
      <c r="H259" s="16">
        <v>-3200000</v>
      </c>
      <c r="I259" s="16">
        <v>-350000</v>
      </c>
      <c r="J259" s="97"/>
      <c r="K259" s="97"/>
    </row>
    <row r="260" spans="1:11" ht="23.1" customHeight="1">
      <c r="A260" s="26" t="s">
        <v>470</v>
      </c>
      <c r="B260" s="16">
        <v>0</v>
      </c>
      <c r="C260" s="16">
        <v>0</v>
      </c>
      <c r="D260" s="16">
        <v>-170000</v>
      </c>
      <c r="E260" s="16">
        <v>-170000</v>
      </c>
      <c r="F260" s="16">
        <v>0</v>
      </c>
      <c r="G260" s="16">
        <v>0</v>
      </c>
      <c r="H260" s="16">
        <v>0</v>
      </c>
      <c r="I260" s="16">
        <v>0</v>
      </c>
      <c r="J260" s="97"/>
      <c r="K260" s="97"/>
    </row>
    <row r="261" spans="1:11" ht="23.1" customHeight="1">
      <c r="A261" s="26" t="s">
        <v>481</v>
      </c>
      <c r="B261" s="16">
        <v>17000000</v>
      </c>
      <c r="C261" s="16">
        <v>5457000000</v>
      </c>
      <c r="D261" s="16">
        <v>-4209970000</v>
      </c>
      <c r="E261" s="16">
        <v>1247030000</v>
      </c>
      <c r="F261" s="16">
        <v>17000000</v>
      </c>
      <c r="G261" s="16">
        <v>5457000000</v>
      </c>
      <c r="H261" s="16">
        <v>-4209970000</v>
      </c>
      <c r="I261" s="16">
        <v>1247030000</v>
      </c>
      <c r="J261" s="97"/>
      <c r="K261" s="97"/>
    </row>
    <row r="262" spans="1:11" ht="23.1" customHeight="1">
      <c r="A262" s="26" t="s">
        <v>480</v>
      </c>
      <c r="B262" s="16">
        <v>8000000</v>
      </c>
      <c r="C262" s="16">
        <v>1104000000</v>
      </c>
      <c r="D262" s="16">
        <v>-405000000</v>
      </c>
      <c r="E262" s="16">
        <v>699000000</v>
      </c>
      <c r="F262" s="16">
        <v>8000000</v>
      </c>
      <c r="G262" s="16">
        <v>1104000000</v>
      </c>
      <c r="H262" s="16">
        <v>-405000000</v>
      </c>
      <c r="I262" s="16">
        <v>699000000</v>
      </c>
      <c r="J262" s="97"/>
      <c r="K262" s="97"/>
    </row>
    <row r="263" spans="1:11" ht="23.1" customHeight="1" thickBot="1">
      <c r="A263" s="28" t="s">
        <v>548</v>
      </c>
      <c r="B263" s="16"/>
      <c r="C263" s="66">
        <f>SUM(C237:C262)</f>
        <v>11681448453210</v>
      </c>
      <c r="D263" s="66">
        <f t="shared" ref="D263:I263" si="14">SUM(D237:D262)</f>
        <v>-11590004487194</v>
      </c>
      <c r="E263" s="66">
        <f t="shared" si="14"/>
        <v>91443966016</v>
      </c>
      <c r="F263" s="16"/>
      <c r="G263" s="66">
        <f t="shared" si="14"/>
        <v>11681448453210</v>
      </c>
      <c r="H263" s="66">
        <f t="shared" si="14"/>
        <v>-10669113028527</v>
      </c>
      <c r="I263" s="66">
        <f t="shared" si="14"/>
        <v>1012335424683</v>
      </c>
      <c r="J263" s="97"/>
      <c r="K263" s="97"/>
    </row>
    <row r="264" spans="1:11" ht="23.1" customHeight="1" thickTop="1">
      <c r="A264" s="169" t="s">
        <v>0</v>
      </c>
      <c r="B264" s="169"/>
      <c r="C264" s="169"/>
      <c r="D264" s="169"/>
      <c r="E264" s="169"/>
      <c r="F264" s="169"/>
      <c r="G264" s="169"/>
      <c r="H264" s="169"/>
      <c r="I264" s="169"/>
      <c r="J264" s="97"/>
      <c r="K264" s="97"/>
    </row>
    <row r="265" spans="1:11" ht="23.1" customHeight="1">
      <c r="A265" s="169" t="s">
        <v>211</v>
      </c>
      <c r="B265" s="169"/>
      <c r="C265" s="169"/>
      <c r="D265" s="169"/>
      <c r="E265" s="169"/>
      <c r="F265" s="169"/>
      <c r="G265" s="169"/>
      <c r="H265" s="169"/>
      <c r="I265" s="169"/>
      <c r="J265" s="97"/>
      <c r="K265" s="97"/>
    </row>
    <row r="266" spans="1:11" ht="23.1" customHeight="1">
      <c r="A266" s="169" t="s">
        <v>212</v>
      </c>
      <c r="B266" s="169"/>
      <c r="C266" s="169"/>
      <c r="D266" s="169"/>
      <c r="E266" s="169"/>
      <c r="F266" s="169"/>
      <c r="G266" s="169"/>
      <c r="H266" s="169"/>
      <c r="I266" s="169"/>
      <c r="J266" s="97"/>
      <c r="K266" s="97"/>
    </row>
    <row r="267" spans="1:11" ht="23.1" customHeight="1">
      <c r="A267" s="164" t="s">
        <v>511</v>
      </c>
      <c r="B267" s="164"/>
      <c r="C267" s="164"/>
      <c r="D267" s="164"/>
      <c r="J267" s="97"/>
      <c r="K267" s="97"/>
    </row>
    <row r="268" spans="1:11" ht="23.1" customHeight="1" thickBot="1">
      <c r="B268" s="165" t="s">
        <v>228</v>
      </c>
      <c r="C268" s="165"/>
      <c r="D268" s="165"/>
      <c r="E268" s="165"/>
      <c r="F268" s="184" t="s">
        <v>229</v>
      </c>
      <c r="G268" s="184"/>
      <c r="H268" s="184"/>
      <c r="I268" s="184"/>
      <c r="J268" s="97"/>
      <c r="K268" s="97"/>
    </row>
    <row r="269" spans="1:11" ht="23.1" customHeight="1" thickBot="1">
      <c r="A269" s="26" t="s">
        <v>214</v>
      </c>
      <c r="B269" s="24" t="s">
        <v>10</v>
      </c>
      <c r="C269" s="24" t="s">
        <v>12</v>
      </c>
      <c r="D269" s="24" t="s">
        <v>267</v>
      </c>
      <c r="E269" s="43" t="s">
        <v>512</v>
      </c>
      <c r="F269" s="24" t="s">
        <v>10</v>
      </c>
      <c r="G269" s="24" t="s">
        <v>12</v>
      </c>
      <c r="H269" s="24" t="s">
        <v>267</v>
      </c>
      <c r="I269" s="43" t="s">
        <v>512</v>
      </c>
      <c r="J269" s="97"/>
      <c r="K269" s="97"/>
    </row>
    <row r="270" spans="1:11" ht="23.1" customHeight="1">
      <c r="A270" s="28" t="s">
        <v>548</v>
      </c>
      <c r="B270" s="16"/>
      <c r="C270" s="16">
        <f>C263</f>
        <v>11681448453210</v>
      </c>
      <c r="D270" s="16">
        <f t="shared" ref="D270:I270" si="15">D263</f>
        <v>-11590004487194</v>
      </c>
      <c r="E270" s="16">
        <f t="shared" si="15"/>
        <v>91443966016</v>
      </c>
      <c r="F270" s="16"/>
      <c r="G270" s="16">
        <f t="shared" si="15"/>
        <v>11681448453210</v>
      </c>
      <c r="H270" s="16">
        <f t="shared" si="15"/>
        <v>-10669113028527</v>
      </c>
      <c r="I270" s="16">
        <f t="shared" si="15"/>
        <v>1012335424683</v>
      </c>
      <c r="J270" s="97"/>
      <c r="K270" s="97"/>
    </row>
    <row r="271" spans="1:11" ht="23.1" customHeight="1">
      <c r="A271" s="26" t="s">
        <v>488</v>
      </c>
      <c r="B271" s="16">
        <v>30521000</v>
      </c>
      <c r="C271" s="16">
        <v>2441680000</v>
      </c>
      <c r="D271" s="16">
        <v>-1713346000</v>
      </c>
      <c r="E271" s="16">
        <v>728334000</v>
      </c>
      <c r="F271" s="16">
        <v>30521000</v>
      </c>
      <c r="G271" s="16">
        <v>2441680000</v>
      </c>
      <c r="H271" s="16">
        <v>-1713346000</v>
      </c>
      <c r="I271" s="16">
        <v>728334000</v>
      </c>
      <c r="J271" s="97"/>
      <c r="K271" s="97"/>
    </row>
    <row r="272" spans="1:11" ht="23.1" customHeight="1">
      <c r="A272" s="26" t="s">
        <v>474</v>
      </c>
      <c r="B272" s="16">
        <v>74271000</v>
      </c>
      <c r="C272" s="16">
        <v>6684390000</v>
      </c>
      <c r="D272" s="16">
        <v>67840000</v>
      </c>
      <c r="E272" s="16">
        <v>6752230000</v>
      </c>
      <c r="F272" s="16">
        <v>74271000</v>
      </c>
      <c r="G272" s="16">
        <v>6684390000</v>
      </c>
      <c r="H272" s="16">
        <v>602851000</v>
      </c>
      <c r="I272" s="16">
        <v>7287241000</v>
      </c>
      <c r="J272" s="97"/>
      <c r="K272" s="97"/>
    </row>
    <row r="273" spans="1:11" ht="23.1" customHeight="1">
      <c r="A273" s="26" t="s">
        <v>475</v>
      </c>
      <c r="B273" s="16">
        <v>36570000</v>
      </c>
      <c r="C273" s="16">
        <v>1462800000</v>
      </c>
      <c r="D273" s="16">
        <v>4345720481</v>
      </c>
      <c r="E273" s="16">
        <v>5808520481</v>
      </c>
      <c r="F273" s="16">
        <v>36570000</v>
      </c>
      <c r="G273" s="16">
        <v>1462800000</v>
      </c>
      <c r="H273" s="16">
        <v>4474876481</v>
      </c>
      <c r="I273" s="16">
        <v>5937676481</v>
      </c>
      <c r="J273" s="97"/>
      <c r="K273" s="97"/>
    </row>
    <row r="274" spans="1:11" ht="23.1" customHeight="1">
      <c r="A274" s="26" t="s">
        <v>486</v>
      </c>
      <c r="B274" s="16">
        <v>7170000</v>
      </c>
      <c r="C274" s="16">
        <v>1161540000</v>
      </c>
      <c r="D274" s="16">
        <v>-926160000</v>
      </c>
      <c r="E274" s="16">
        <v>235380000</v>
      </c>
      <c r="F274" s="16">
        <v>7170000</v>
      </c>
      <c r="G274" s="16">
        <v>1161540000</v>
      </c>
      <c r="H274" s="16">
        <v>-926160000</v>
      </c>
      <c r="I274" s="16">
        <v>235380000</v>
      </c>
      <c r="J274" s="97"/>
      <c r="K274" s="97"/>
    </row>
    <row r="275" spans="1:11" ht="23.1" customHeight="1">
      <c r="A275" s="26" t="s">
        <v>493</v>
      </c>
      <c r="B275" s="16">
        <v>5425000</v>
      </c>
      <c r="C275" s="16">
        <v>553350000</v>
      </c>
      <c r="D275" s="16">
        <v>-403058000</v>
      </c>
      <c r="E275" s="16">
        <v>150292000</v>
      </c>
      <c r="F275" s="16">
        <v>5425000</v>
      </c>
      <c r="G275" s="16">
        <v>553350000</v>
      </c>
      <c r="H275" s="16">
        <v>-403058000</v>
      </c>
      <c r="I275" s="16">
        <v>150292000</v>
      </c>
      <c r="J275" s="97"/>
      <c r="K275" s="97"/>
    </row>
    <row r="276" spans="1:11" ht="23.1" customHeight="1">
      <c r="A276" s="26" t="s">
        <v>503</v>
      </c>
      <c r="B276" s="16">
        <v>3110000</v>
      </c>
      <c r="C276" s="16">
        <v>4416200000</v>
      </c>
      <c r="D276" s="16">
        <v>-4411785000</v>
      </c>
      <c r="E276" s="16">
        <v>4415000</v>
      </c>
      <c r="F276" s="16">
        <v>3110000</v>
      </c>
      <c r="G276" s="16">
        <v>4416200000</v>
      </c>
      <c r="H276" s="16">
        <v>-4411785000</v>
      </c>
      <c r="I276" s="16">
        <v>4415000</v>
      </c>
      <c r="J276" s="97"/>
      <c r="K276" s="97"/>
    </row>
    <row r="277" spans="1:11" ht="23.1" customHeight="1">
      <c r="A277" s="26" t="s">
        <v>502</v>
      </c>
      <c r="B277" s="16">
        <v>3000000</v>
      </c>
      <c r="C277" s="16">
        <v>990000000</v>
      </c>
      <c r="D277" s="16">
        <v>-975000000</v>
      </c>
      <c r="E277" s="16">
        <v>15000000</v>
      </c>
      <c r="F277" s="16">
        <v>3000000</v>
      </c>
      <c r="G277" s="16">
        <v>990000000</v>
      </c>
      <c r="H277" s="16">
        <v>-975000000</v>
      </c>
      <c r="I277" s="16">
        <v>15000000</v>
      </c>
      <c r="J277" s="97"/>
      <c r="K277" s="97"/>
    </row>
    <row r="278" spans="1:11" ht="23.1" customHeight="1">
      <c r="A278" s="26" t="s">
        <v>491</v>
      </c>
      <c r="B278" s="16">
        <v>2584000</v>
      </c>
      <c r="C278" s="16">
        <v>3876000000</v>
      </c>
      <c r="D278" s="16">
        <v>-5549760000</v>
      </c>
      <c r="E278" s="16">
        <v>-1673760000</v>
      </c>
      <c r="F278" s="16">
        <v>2584000</v>
      </c>
      <c r="G278" s="16">
        <v>3876000000</v>
      </c>
      <c r="H278" s="16">
        <v>-5549760000</v>
      </c>
      <c r="I278" s="16">
        <v>-1673760000</v>
      </c>
      <c r="J278" s="97"/>
      <c r="K278" s="97"/>
    </row>
    <row r="279" spans="1:11" ht="23.1" customHeight="1">
      <c r="A279" s="26" t="s">
        <v>507</v>
      </c>
      <c r="B279" s="16">
        <v>12869000</v>
      </c>
      <c r="C279" s="16">
        <v>540498000</v>
      </c>
      <c r="D279" s="16">
        <v>-471431000</v>
      </c>
      <c r="E279" s="16">
        <v>69067000</v>
      </c>
      <c r="F279" s="16">
        <v>12869000</v>
      </c>
      <c r="G279" s="16">
        <v>540498000</v>
      </c>
      <c r="H279" s="16">
        <v>-471431000</v>
      </c>
      <c r="I279" s="16">
        <v>69067000</v>
      </c>
      <c r="J279" s="97"/>
      <c r="K279" s="97"/>
    </row>
    <row r="280" spans="1:11" ht="23.1" customHeight="1">
      <c r="A280" s="26" t="s">
        <v>496</v>
      </c>
      <c r="B280" s="16">
        <v>6453000</v>
      </c>
      <c r="C280" s="16">
        <v>180684000</v>
      </c>
      <c r="D280" s="16">
        <v>74753237</v>
      </c>
      <c r="E280" s="16">
        <v>255437237</v>
      </c>
      <c r="F280" s="16">
        <v>6453000</v>
      </c>
      <c r="G280" s="16">
        <v>180684000</v>
      </c>
      <c r="H280" s="16">
        <v>74753237</v>
      </c>
      <c r="I280" s="16">
        <v>255437237</v>
      </c>
      <c r="J280" s="97"/>
      <c r="K280" s="97"/>
    </row>
    <row r="281" spans="1:11" ht="23.1" customHeight="1">
      <c r="A281" s="26" t="s">
        <v>506</v>
      </c>
      <c r="B281" s="16">
        <v>1000000</v>
      </c>
      <c r="C281" s="16">
        <v>667000000</v>
      </c>
      <c r="D281" s="16">
        <v>-754000000</v>
      </c>
      <c r="E281" s="16">
        <v>-87000000</v>
      </c>
      <c r="F281" s="16">
        <v>1000000</v>
      </c>
      <c r="G281" s="16">
        <v>667000000</v>
      </c>
      <c r="H281" s="16">
        <v>-754000000</v>
      </c>
      <c r="I281" s="16">
        <v>-87000000</v>
      </c>
      <c r="J281" s="97"/>
      <c r="K281" s="97"/>
    </row>
    <row r="282" spans="1:11" ht="23.1" customHeight="1">
      <c r="A282" s="26" t="s">
        <v>504</v>
      </c>
      <c r="B282" s="16">
        <v>247000</v>
      </c>
      <c r="C282" s="16">
        <v>47424000</v>
      </c>
      <c r="D282" s="16">
        <v>-40508000</v>
      </c>
      <c r="E282" s="16">
        <v>6916000</v>
      </c>
      <c r="F282" s="16">
        <v>247000</v>
      </c>
      <c r="G282" s="16">
        <v>47424000</v>
      </c>
      <c r="H282" s="16">
        <v>-40508000</v>
      </c>
      <c r="I282" s="16">
        <v>6916000</v>
      </c>
      <c r="J282" s="97"/>
      <c r="K282" s="97"/>
    </row>
    <row r="283" spans="1:11" ht="23.1" customHeight="1">
      <c r="A283" s="26" t="s">
        <v>509</v>
      </c>
      <c r="B283" s="16">
        <v>32078</v>
      </c>
      <c r="C283" s="16">
        <v>223781545175</v>
      </c>
      <c r="D283" s="16">
        <v>-267424761051</v>
      </c>
      <c r="E283" s="16">
        <v>-43643215876</v>
      </c>
      <c r="F283" s="16">
        <v>32078</v>
      </c>
      <c r="G283" s="16">
        <v>223781545175</v>
      </c>
      <c r="H283" s="16">
        <v>-197348521760</v>
      </c>
      <c r="I283" s="16">
        <v>26433023415</v>
      </c>
      <c r="J283" s="97"/>
      <c r="K283" s="97"/>
    </row>
    <row r="284" spans="1:11" ht="23.1" customHeight="1" thickBot="1">
      <c r="A284" s="26" t="s">
        <v>52</v>
      </c>
      <c r="B284" s="16"/>
      <c r="C284" s="66">
        <f>SUM(C270:C283)</f>
        <v>11928251564385</v>
      </c>
      <c r="D284" s="66">
        <f>SUM(D270:D283)</f>
        <v>-11868185982527</v>
      </c>
      <c r="E284" s="66">
        <f>SUM(E270:E283)</f>
        <v>60065581858</v>
      </c>
      <c r="F284" s="16"/>
      <c r="G284" s="66">
        <f>SUM(G270:G283)</f>
        <v>11928251564385</v>
      </c>
      <c r="H284" s="66">
        <f>SUM(H270:H283)</f>
        <v>-10876554117569</v>
      </c>
      <c r="I284" s="66">
        <f>SUM(I270:I283)</f>
        <v>1051697446816</v>
      </c>
      <c r="J284" s="97"/>
      <c r="K284" s="97"/>
    </row>
    <row r="285" spans="1:11" ht="23.1" customHeight="1" thickTop="1">
      <c r="A285" s="17" t="s">
        <v>53</v>
      </c>
      <c r="B285" s="45"/>
      <c r="C285" s="46"/>
      <c r="D285" s="46"/>
      <c r="E285" s="46"/>
      <c r="F285" s="45"/>
      <c r="G285" s="46"/>
      <c r="H285" s="46"/>
      <c r="I285" s="46"/>
      <c r="J285" s="97"/>
      <c r="K285" s="97"/>
    </row>
    <row r="288" spans="1:11">
      <c r="A288" s="199" t="s">
        <v>510</v>
      </c>
      <c r="B288" s="199"/>
      <c r="C288" s="199"/>
      <c r="D288" s="199"/>
      <c r="E288" s="199"/>
      <c r="F288" s="199"/>
      <c r="G288" s="199"/>
      <c r="H288" s="199"/>
      <c r="I288" s="199"/>
    </row>
  </sheetData>
  <mergeCells count="55">
    <mergeCell ref="A264:I264"/>
    <mergeCell ref="A265:I265"/>
    <mergeCell ref="A266:I266"/>
    <mergeCell ref="A267:D267"/>
    <mergeCell ref="B268:E268"/>
    <mergeCell ref="F268:I268"/>
    <mergeCell ref="A231:I231"/>
    <mergeCell ref="A232:I232"/>
    <mergeCell ref="A233:I233"/>
    <mergeCell ref="A234:D234"/>
    <mergeCell ref="B235:E235"/>
    <mergeCell ref="F235:I235"/>
    <mergeCell ref="A198:I198"/>
    <mergeCell ref="A199:I199"/>
    <mergeCell ref="A200:I200"/>
    <mergeCell ref="A201:D201"/>
    <mergeCell ref="B202:E202"/>
    <mergeCell ref="F202:I202"/>
    <mergeCell ref="A165:I165"/>
    <mergeCell ref="A166:I166"/>
    <mergeCell ref="A167:I167"/>
    <mergeCell ref="A168:D168"/>
    <mergeCell ref="B169:E169"/>
    <mergeCell ref="F169:I169"/>
    <mergeCell ref="A133:I133"/>
    <mergeCell ref="A134:I134"/>
    <mergeCell ref="A135:D135"/>
    <mergeCell ref="B136:E136"/>
    <mergeCell ref="F136:I136"/>
    <mergeCell ref="A101:I101"/>
    <mergeCell ref="A102:D102"/>
    <mergeCell ref="B103:E103"/>
    <mergeCell ref="F103:I103"/>
    <mergeCell ref="A132:I132"/>
    <mergeCell ref="A69:D69"/>
    <mergeCell ref="B70:E70"/>
    <mergeCell ref="F70:I70"/>
    <mergeCell ref="A99:I99"/>
    <mergeCell ref="A100:I100"/>
    <mergeCell ref="A288:I288"/>
    <mergeCell ref="B5:E5"/>
    <mergeCell ref="F5:I5"/>
    <mergeCell ref="A4:D4"/>
    <mergeCell ref="A1:I1"/>
    <mergeCell ref="A2:I2"/>
    <mergeCell ref="A3:I3"/>
    <mergeCell ref="A33:I33"/>
    <mergeCell ref="A34:I34"/>
    <mergeCell ref="A35:I35"/>
    <mergeCell ref="A36:D36"/>
    <mergeCell ref="B37:E37"/>
    <mergeCell ref="F37:I37"/>
    <mergeCell ref="A66:I66"/>
    <mergeCell ref="A67:I67"/>
    <mergeCell ref="A68:I68"/>
  </mergeCells>
  <pageMargins left="0.7" right="0.7" top="0.75" bottom="0.75" header="0.3" footer="0.3"/>
  <pageSetup paperSize="9" scale="64" orientation="landscape" horizontalDpi="4294967295" verticalDpi="4294967295" r:id="rId1"/>
  <headerFooter differentOddEven="1" differentFirst="1"/>
  <rowBreaks count="8" manualBreakCount="8">
    <brk id="32" max="8" man="1"/>
    <brk id="65" max="8" man="1"/>
    <brk id="98" max="8" man="1"/>
    <brk id="131" max="8" man="1"/>
    <brk id="164" max="8" man="1"/>
    <brk id="197" max="8" man="1"/>
    <brk id="230" max="8" man="1"/>
    <brk id="263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02"/>
  <sheetViews>
    <sheetView rightToLeft="1" view="pageBreakPreview" zoomScaleNormal="100" zoomScaleSheetLayoutView="100" workbookViewId="0">
      <selection activeCell="J383" sqref="J383"/>
    </sheetView>
  </sheetViews>
  <sheetFormatPr defaultColWidth="9" defaultRowHeight="18.75"/>
  <cols>
    <col min="1" max="1" width="46.375" style="17" bestFit="1" customWidth="1"/>
    <col min="2" max="2" width="13.375" style="28" bestFit="1" customWidth="1"/>
    <col min="3" max="3" width="17.875" style="28" bestFit="1" customWidth="1"/>
    <col min="4" max="4" width="19.25" style="28" bestFit="1" customWidth="1"/>
    <col min="5" max="5" width="20.875" style="28" customWidth="1"/>
    <col min="6" max="6" width="13" style="28" customWidth="1"/>
    <col min="7" max="7" width="18.625" style="28" bestFit="1" customWidth="1"/>
    <col min="8" max="8" width="20.25" style="28" bestFit="1" customWidth="1"/>
    <col min="9" max="9" width="17.25" style="28" bestFit="1" customWidth="1"/>
    <col min="10" max="10" width="14.75" style="29" bestFit="1" customWidth="1"/>
    <col min="11" max="11" width="17.875" style="29" bestFit="1" customWidth="1"/>
    <col min="12" max="12" width="17.25" style="29" bestFit="1" customWidth="1"/>
    <col min="13" max="16384" width="9" style="29"/>
  </cols>
  <sheetData>
    <row r="1" spans="1:11" ht="21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11" ht="21">
      <c r="A2" s="169" t="s">
        <v>211</v>
      </c>
      <c r="B2" s="169"/>
      <c r="C2" s="169"/>
      <c r="D2" s="169"/>
      <c r="E2" s="169"/>
      <c r="F2" s="169"/>
      <c r="G2" s="169"/>
      <c r="H2" s="169"/>
      <c r="I2" s="169"/>
    </row>
    <row r="3" spans="1:11" ht="21">
      <c r="A3" s="169" t="s">
        <v>212</v>
      </c>
      <c r="B3" s="169"/>
      <c r="C3" s="169"/>
      <c r="D3" s="169"/>
      <c r="E3" s="169"/>
      <c r="F3" s="169"/>
      <c r="G3" s="169"/>
      <c r="H3" s="169"/>
      <c r="I3" s="169"/>
    </row>
    <row r="4" spans="1:11">
      <c r="A4" s="164" t="s">
        <v>265</v>
      </c>
      <c r="B4" s="164"/>
      <c r="C4" s="164"/>
      <c r="D4" s="164"/>
      <c r="E4" s="164"/>
      <c r="F4" s="164"/>
      <c r="G4" s="164"/>
      <c r="H4" s="164"/>
      <c r="I4" s="164"/>
    </row>
    <row r="5" spans="1:11" ht="16.5" customHeight="1" thickBot="1">
      <c r="B5" s="184" t="s">
        <v>228</v>
      </c>
      <c r="C5" s="184"/>
      <c r="D5" s="184"/>
      <c r="E5" s="184"/>
      <c r="F5" s="184" t="s">
        <v>229</v>
      </c>
      <c r="G5" s="184"/>
      <c r="H5" s="184"/>
      <c r="I5" s="184"/>
    </row>
    <row r="6" spans="1:11" ht="21.75" thickBot="1">
      <c r="A6" s="116" t="s">
        <v>214</v>
      </c>
      <c r="B6" s="24" t="s">
        <v>10</v>
      </c>
      <c r="C6" s="24" t="s">
        <v>266</v>
      </c>
      <c r="D6" s="24" t="s">
        <v>267</v>
      </c>
      <c r="E6" s="24" t="s">
        <v>268</v>
      </c>
      <c r="F6" s="24" t="s">
        <v>10</v>
      </c>
      <c r="G6" s="24" t="s">
        <v>12</v>
      </c>
      <c r="H6" s="24" t="s">
        <v>267</v>
      </c>
      <c r="I6" s="24" t="s">
        <v>268</v>
      </c>
    </row>
    <row r="7" spans="1:11" ht="23.1" customHeight="1">
      <c r="A7" s="17" t="s">
        <v>269</v>
      </c>
      <c r="B7" s="16">
        <v>0</v>
      </c>
      <c r="C7" s="16">
        <v>0</v>
      </c>
      <c r="D7" s="16">
        <v>0</v>
      </c>
      <c r="E7" s="16">
        <f>C7+D7</f>
        <v>0</v>
      </c>
      <c r="F7" s="16">
        <v>4007056</v>
      </c>
      <c r="G7" s="16">
        <v>40804670812</v>
      </c>
      <c r="H7" s="16">
        <v>-38451658882</v>
      </c>
      <c r="I7" s="16">
        <f>G7+H7</f>
        <v>2353011930</v>
      </c>
      <c r="J7" s="97"/>
      <c r="K7" s="97"/>
    </row>
    <row r="8" spans="1:11" ht="23.1" customHeight="1">
      <c r="A8" s="17" t="s">
        <v>270</v>
      </c>
      <c r="B8" s="16">
        <v>0</v>
      </c>
      <c r="C8" s="16">
        <v>0</v>
      </c>
      <c r="D8" s="16">
        <v>0</v>
      </c>
      <c r="E8" s="16">
        <f t="shared" ref="E8:E32" si="0">C8+D8</f>
        <v>0</v>
      </c>
      <c r="F8" s="16">
        <v>1763000</v>
      </c>
      <c r="G8" s="16">
        <v>4561748252</v>
      </c>
      <c r="H8" s="16">
        <v>-3906530255</v>
      </c>
      <c r="I8" s="16">
        <f t="shared" ref="I8:I32" si="1">G8+H8</f>
        <v>655217997</v>
      </c>
      <c r="J8" s="97"/>
      <c r="K8" s="97"/>
    </row>
    <row r="9" spans="1:11" ht="23.1" customHeight="1">
      <c r="A9" s="17" t="s">
        <v>38</v>
      </c>
      <c r="B9" s="16">
        <v>326672000</v>
      </c>
      <c r="C9" s="16">
        <v>825028284150</v>
      </c>
      <c r="D9" s="16">
        <v>-825028284150</v>
      </c>
      <c r="E9" s="16">
        <f t="shared" si="0"/>
        <v>0</v>
      </c>
      <c r="F9" s="16">
        <v>326757000</v>
      </c>
      <c r="G9" s="16">
        <v>829851918249</v>
      </c>
      <c r="H9" s="16">
        <v>-822755610491</v>
      </c>
      <c r="I9" s="16">
        <f t="shared" si="1"/>
        <v>7096307758</v>
      </c>
      <c r="J9" s="97"/>
      <c r="K9" s="97"/>
    </row>
    <row r="10" spans="1:11" ht="23.1" customHeight="1">
      <c r="A10" s="17" t="s">
        <v>271</v>
      </c>
      <c r="B10" s="16">
        <v>0</v>
      </c>
      <c r="C10" s="16">
        <v>0</v>
      </c>
      <c r="D10" s="16">
        <v>0</v>
      </c>
      <c r="E10" s="16">
        <f t="shared" si="0"/>
        <v>0</v>
      </c>
      <c r="F10" s="16">
        <v>1577000</v>
      </c>
      <c r="G10" s="16">
        <v>1254093531</v>
      </c>
      <c r="H10" s="16">
        <v>-1246255399</v>
      </c>
      <c r="I10" s="16">
        <f t="shared" si="1"/>
        <v>7838132</v>
      </c>
      <c r="J10" s="97"/>
      <c r="K10" s="97"/>
    </row>
    <row r="11" spans="1:11" ht="23.1" customHeight="1">
      <c r="A11" s="17" t="s">
        <v>48</v>
      </c>
      <c r="B11" s="16">
        <v>2770703</v>
      </c>
      <c r="C11" s="16">
        <v>13143534761</v>
      </c>
      <c r="D11" s="16">
        <v>-13171616074</v>
      </c>
      <c r="E11" s="16">
        <f t="shared" si="0"/>
        <v>-28081313</v>
      </c>
      <c r="F11" s="16">
        <v>18834076</v>
      </c>
      <c r="G11" s="16">
        <v>90871612314</v>
      </c>
      <c r="H11" s="16">
        <v>-80681238591</v>
      </c>
      <c r="I11" s="16">
        <f t="shared" si="1"/>
        <v>10190373723</v>
      </c>
      <c r="J11" s="97"/>
      <c r="K11" s="97"/>
    </row>
    <row r="12" spans="1:11" ht="23.1" customHeight="1">
      <c r="A12" s="17" t="s">
        <v>41</v>
      </c>
      <c r="B12" s="16">
        <v>50000</v>
      </c>
      <c r="C12" s="16">
        <v>243542250</v>
      </c>
      <c r="D12" s="16">
        <v>-274494504</v>
      </c>
      <c r="E12" s="16">
        <f t="shared" si="0"/>
        <v>-30952254</v>
      </c>
      <c r="F12" s="16">
        <v>4971737</v>
      </c>
      <c r="G12" s="16">
        <v>27290276218</v>
      </c>
      <c r="H12" s="16">
        <v>-27294304100</v>
      </c>
      <c r="I12" s="16">
        <f t="shared" si="1"/>
        <v>-4027882</v>
      </c>
      <c r="J12" s="97"/>
      <c r="K12" s="97"/>
    </row>
    <row r="13" spans="1:11" ht="23.1" customHeight="1">
      <c r="A13" s="17" t="s">
        <v>50</v>
      </c>
      <c r="B13" s="16">
        <v>956987000</v>
      </c>
      <c r="C13" s="16">
        <v>1084784936625</v>
      </c>
      <c r="D13" s="16">
        <v>-1084784936625</v>
      </c>
      <c r="E13" s="16">
        <f t="shared" si="0"/>
        <v>0</v>
      </c>
      <c r="F13" s="16">
        <v>974784000</v>
      </c>
      <c r="G13" s="16">
        <v>1098798462900</v>
      </c>
      <c r="H13" s="16">
        <v>-1098798462900</v>
      </c>
      <c r="I13" s="16">
        <f t="shared" si="1"/>
        <v>0</v>
      </c>
      <c r="J13" s="97"/>
      <c r="K13" s="97"/>
    </row>
    <row r="14" spans="1:11" ht="23.1" customHeight="1">
      <c r="A14" s="17" t="s">
        <v>272</v>
      </c>
      <c r="B14" s="16">
        <v>0</v>
      </c>
      <c r="C14" s="16">
        <v>0</v>
      </c>
      <c r="D14" s="16">
        <v>0</v>
      </c>
      <c r="E14" s="16">
        <f t="shared" si="0"/>
        <v>0</v>
      </c>
      <c r="F14" s="16">
        <v>3000000</v>
      </c>
      <c r="G14" s="16">
        <v>153784818872</v>
      </c>
      <c r="H14" s="16">
        <v>-108693244800</v>
      </c>
      <c r="I14" s="16">
        <f t="shared" si="1"/>
        <v>45091574072</v>
      </c>
      <c r="J14" s="97"/>
      <c r="K14" s="97"/>
    </row>
    <row r="15" spans="1:11" ht="23.1" customHeight="1">
      <c r="A15" s="17" t="s">
        <v>43</v>
      </c>
      <c r="B15" s="16">
        <v>0</v>
      </c>
      <c r="C15" s="16">
        <v>0</v>
      </c>
      <c r="D15" s="16">
        <v>0</v>
      </c>
      <c r="E15" s="16">
        <f t="shared" si="0"/>
        <v>0</v>
      </c>
      <c r="F15" s="16">
        <v>6290332</v>
      </c>
      <c r="G15" s="16">
        <v>36335946116</v>
      </c>
      <c r="H15" s="16">
        <v>-37465591635</v>
      </c>
      <c r="I15" s="16">
        <f t="shared" si="1"/>
        <v>-1129645519</v>
      </c>
      <c r="J15" s="97"/>
      <c r="K15" s="97"/>
    </row>
    <row r="16" spans="1:11" ht="23.1" customHeight="1">
      <c r="A16" s="17" t="s">
        <v>273</v>
      </c>
      <c r="B16" s="16">
        <v>0</v>
      </c>
      <c r="C16" s="16">
        <v>0</v>
      </c>
      <c r="D16" s="16">
        <v>0</v>
      </c>
      <c r="E16" s="16">
        <f t="shared" si="0"/>
        <v>0</v>
      </c>
      <c r="F16" s="16">
        <v>19801120</v>
      </c>
      <c r="G16" s="16">
        <v>99308774084</v>
      </c>
      <c r="H16" s="16">
        <v>-90093144728</v>
      </c>
      <c r="I16" s="16">
        <f t="shared" si="1"/>
        <v>9215629356</v>
      </c>
      <c r="J16" s="97"/>
      <c r="K16" s="97"/>
    </row>
    <row r="17" spans="1:11" ht="23.1" customHeight="1">
      <c r="A17" s="17" t="s">
        <v>46</v>
      </c>
      <c r="B17" s="16">
        <v>74343</v>
      </c>
      <c r="C17" s="16">
        <v>359970125</v>
      </c>
      <c r="D17" s="16">
        <v>-344547504</v>
      </c>
      <c r="E17" s="16">
        <f t="shared" si="0"/>
        <v>15422621</v>
      </c>
      <c r="F17" s="16">
        <v>17346544</v>
      </c>
      <c r="G17" s="16">
        <v>88338720167</v>
      </c>
      <c r="H17" s="16">
        <v>-80381262059</v>
      </c>
      <c r="I17" s="16">
        <f t="shared" si="1"/>
        <v>7957458108</v>
      </c>
      <c r="J17" s="97"/>
      <c r="K17" s="97"/>
    </row>
    <row r="18" spans="1:11" ht="23.1" customHeight="1">
      <c r="A18" s="17" t="s">
        <v>31</v>
      </c>
      <c r="B18" s="16">
        <v>10854000</v>
      </c>
      <c r="C18" s="16">
        <v>27893934900</v>
      </c>
      <c r="D18" s="16">
        <v>-27893934900</v>
      </c>
      <c r="E18" s="16">
        <f t="shared" si="0"/>
        <v>0</v>
      </c>
      <c r="F18" s="16">
        <v>135650871</v>
      </c>
      <c r="G18" s="16">
        <v>340669733694</v>
      </c>
      <c r="H18" s="16">
        <v>-306857689143</v>
      </c>
      <c r="I18" s="16">
        <f t="shared" si="1"/>
        <v>33812044551</v>
      </c>
      <c r="J18" s="97"/>
      <c r="K18" s="97"/>
    </row>
    <row r="19" spans="1:11" ht="23.1" customHeight="1">
      <c r="A19" s="17" t="s">
        <v>33</v>
      </c>
      <c r="B19" s="16">
        <v>3360000</v>
      </c>
      <c r="C19" s="16">
        <v>28472773223</v>
      </c>
      <c r="D19" s="16">
        <v>-20563213487</v>
      </c>
      <c r="E19" s="16">
        <f t="shared" si="0"/>
        <v>7909559736</v>
      </c>
      <c r="F19" s="16">
        <v>4264000</v>
      </c>
      <c r="G19" s="16">
        <v>34544734988</v>
      </c>
      <c r="H19" s="16">
        <v>-26131498697</v>
      </c>
      <c r="I19" s="16">
        <f t="shared" si="1"/>
        <v>8413236291</v>
      </c>
      <c r="J19" s="97"/>
      <c r="K19" s="97"/>
    </row>
    <row r="20" spans="1:11" ht="23.1" customHeight="1">
      <c r="A20" s="17" t="s">
        <v>27</v>
      </c>
      <c r="B20" s="16">
        <v>1558000</v>
      </c>
      <c r="C20" s="16">
        <v>8936171664</v>
      </c>
      <c r="D20" s="16">
        <v>-7754385672</v>
      </c>
      <c r="E20" s="16">
        <f t="shared" si="0"/>
        <v>1181785992</v>
      </c>
      <c r="F20" s="16">
        <v>2182127</v>
      </c>
      <c r="G20" s="16">
        <v>12023501867</v>
      </c>
      <c r="H20" s="16">
        <v>-10351473662</v>
      </c>
      <c r="I20" s="16">
        <f t="shared" si="1"/>
        <v>1672028205</v>
      </c>
      <c r="J20" s="97"/>
      <c r="K20" s="97"/>
    </row>
    <row r="21" spans="1:11" ht="23.1" customHeight="1">
      <c r="A21" s="17" t="s">
        <v>274</v>
      </c>
      <c r="B21" s="16">
        <v>0</v>
      </c>
      <c r="C21" s="16">
        <v>0</v>
      </c>
      <c r="D21" s="16">
        <v>0</v>
      </c>
      <c r="E21" s="16">
        <f t="shared" si="0"/>
        <v>0</v>
      </c>
      <c r="F21" s="16">
        <v>9060000</v>
      </c>
      <c r="G21" s="16">
        <v>6552304932</v>
      </c>
      <c r="H21" s="16">
        <v>-5898990916</v>
      </c>
      <c r="I21" s="16">
        <f t="shared" si="1"/>
        <v>653314016</v>
      </c>
      <c r="J21" s="97"/>
      <c r="K21" s="97"/>
    </row>
    <row r="22" spans="1:11" ht="23.1" customHeight="1">
      <c r="A22" s="17" t="s">
        <v>275</v>
      </c>
      <c r="B22" s="16">
        <v>0</v>
      </c>
      <c r="C22" s="16">
        <v>0</v>
      </c>
      <c r="D22" s="16">
        <v>0</v>
      </c>
      <c r="E22" s="16">
        <f t="shared" si="0"/>
        <v>0</v>
      </c>
      <c r="F22" s="16">
        <v>11400000</v>
      </c>
      <c r="G22" s="16">
        <v>30819074684</v>
      </c>
      <c r="H22" s="16">
        <v>-26245576551</v>
      </c>
      <c r="I22" s="16">
        <f t="shared" si="1"/>
        <v>4573498133</v>
      </c>
      <c r="J22" s="97"/>
      <c r="K22" s="97"/>
    </row>
    <row r="23" spans="1:11" ht="23.1" customHeight="1">
      <c r="A23" s="17" t="s">
        <v>276</v>
      </c>
      <c r="B23" s="16">
        <v>0</v>
      </c>
      <c r="C23" s="16">
        <v>0</v>
      </c>
      <c r="D23" s="16">
        <v>0</v>
      </c>
      <c r="E23" s="16">
        <f t="shared" si="0"/>
        <v>0</v>
      </c>
      <c r="F23" s="16">
        <v>1800000</v>
      </c>
      <c r="G23" s="16">
        <v>11766569949</v>
      </c>
      <c r="H23" s="16">
        <v>-11007986124</v>
      </c>
      <c r="I23" s="16">
        <f t="shared" si="1"/>
        <v>758583825</v>
      </c>
      <c r="J23" s="97"/>
      <c r="K23" s="97"/>
    </row>
    <row r="24" spans="1:11" ht="23.1" customHeight="1">
      <c r="A24" s="17" t="s">
        <v>45</v>
      </c>
      <c r="B24" s="16">
        <v>14351711</v>
      </c>
      <c r="C24" s="16">
        <v>28559326474</v>
      </c>
      <c r="D24" s="16">
        <v>-20261970593</v>
      </c>
      <c r="E24" s="16">
        <f t="shared" si="0"/>
        <v>8297355881</v>
      </c>
      <c r="F24" s="16">
        <v>18352611</v>
      </c>
      <c r="G24" s="16">
        <v>38745956801</v>
      </c>
      <c r="H24" s="16">
        <v>-28028703822</v>
      </c>
      <c r="I24" s="16">
        <f t="shared" si="1"/>
        <v>10717252979</v>
      </c>
      <c r="J24" s="97"/>
      <c r="K24" s="97"/>
    </row>
    <row r="25" spans="1:11" ht="23.1" customHeight="1">
      <c r="A25" s="17" t="s">
        <v>277</v>
      </c>
      <c r="B25" s="16">
        <v>0</v>
      </c>
      <c r="C25" s="16">
        <v>0</v>
      </c>
      <c r="D25" s="16">
        <v>0</v>
      </c>
      <c r="E25" s="16">
        <f t="shared" si="0"/>
        <v>0</v>
      </c>
      <c r="F25" s="16">
        <v>80000000</v>
      </c>
      <c r="G25" s="16">
        <v>129926811019</v>
      </c>
      <c r="H25" s="16">
        <v>-119375039040</v>
      </c>
      <c r="I25" s="16">
        <f t="shared" si="1"/>
        <v>10551771979</v>
      </c>
      <c r="J25" s="97"/>
      <c r="K25" s="97"/>
    </row>
    <row r="26" spans="1:11" ht="23.1" customHeight="1">
      <c r="A26" s="17" t="s">
        <v>278</v>
      </c>
      <c r="B26" s="16">
        <v>0</v>
      </c>
      <c r="C26" s="16">
        <v>0</v>
      </c>
      <c r="D26" s="16">
        <v>0</v>
      </c>
      <c r="E26" s="16">
        <f t="shared" si="0"/>
        <v>0</v>
      </c>
      <c r="F26" s="16">
        <v>9200000</v>
      </c>
      <c r="G26" s="16">
        <v>53845700561</v>
      </c>
      <c r="H26" s="16">
        <v>-46237268195</v>
      </c>
      <c r="I26" s="16">
        <f t="shared" si="1"/>
        <v>7608432366</v>
      </c>
      <c r="J26" s="97"/>
      <c r="K26" s="97"/>
    </row>
    <row r="27" spans="1:11" ht="23.1" customHeight="1">
      <c r="A27" s="17" t="s">
        <v>279</v>
      </c>
      <c r="B27" s="16">
        <v>0</v>
      </c>
      <c r="C27" s="16">
        <v>0</v>
      </c>
      <c r="D27" s="16">
        <v>0</v>
      </c>
      <c r="E27" s="16">
        <f t="shared" si="0"/>
        <v>0</v>
      </c>
      <c r="F27" s="16">
        <v>9338100</v>
      </c>
      <c r="G27" s="16">
        <v>45137047309</v>
      </c>
      <c r="H27" s="16">
        <v>-41433383871</v>
      </c>
      <c r="I27" s="16">
        <f t="shared" si="1"/>
        <v>3703663438</v>
      </c>
      <c r="J27" s="97"/>
      <c r="K27" s="97"/>
    </row>
    <row r="28" spans="1:11" ht="23.1" customHeight="1">
      <c r="A28" s="17" t="s">
        <v>23</v>
      </c>
      <c r="B28" s="16">
        <v>0</v>
      </c>
      <c r="C28" s="16">
        <v>0</v>
      </c>
      <c r="D28" s="16">
        <v>0</v>
      </c>
      <c r="E28" s="16">
        <f t="shared" si="0"/>
        <v>0</v>
      </c>
      <c r="F28" s="16">
        <v>-25156000</v>
      </c>
      <c r="G28" s="16">
        <v>-54697735200</v>
      </c>
      <c r="H28" s="16">
        <v>54697735200</v>
      </c>
      <c r="I28" s="16">
        <f t="shared" si="1"/>
        <v>0</v>
      </c>
      <c r="J28" s="97"/>
      <c r="K28" s="97"/>
    </row>
    <row r="29" spans="1:11" ht="23.1" customHeight="1">
      <c r="A29" s="17" t="s">
        <v>22</v>
      </c>
      <c r="B29" s="16">
        <v>296403</v>
      </c>
      <c r="C29" s="16">
        <v>4416373819</v>
      </c>
      <c r="D29" s="16">
        <v>-4242496256</v>
      </c>
      <c r="E29" s="16">
        <f t="shared" si="0"/>
        <v>173877563</v>
      </c>
      <c r="F29" s="16">
        <v>575801</v>
      </c>
      <c r="G29" s="16">
        <v>8533817308</v>
      </c>
      <c r="H29" s="16">
        <v>-8241595350</v>
      </c>
      <c r="I29" s="16">
        <f t="shared" si="1"/>
        <v>292221958</v>
      </c>
      <c r="J29" s="97"/>
      <c r="K29" s="97"/>
    </row>
    <row r="30" spans="1:11" ht="23.1" customHeight="1">
      <c r="A30" s="17" t="s">
        <v>280</v>
      </c>
      <c r="B30" s="16">
        <v>0</v>
      </c>
      <c r="C30" s="16">
        <v>0</v>
      </c>
      <c r="D30" s="16">
        <v>0</v>
      </c>
      <c r="E30" s="16">
        <f t="shared" si="0"/>
        <v>0</v>
      </c>
      <c r="F30" s="16">
        <v>10000000</v>
      </c>
      <c r="G30" s="16">
        <v>20392273783</v>
      </c>
      <c r="H30" s="16">
        <v>-20238764010</v>
      </c>
      <c r="I30" s="16">
        <f t="shared" si="1"/>
        <v>153509773</v>
      </c>
      <c r="J30" s="97"/>
      <c r="K30" s="97"/>
    </row>
    <row r="31" spans="1:11" ht="23.1" customHeight="1">
      <c r="A31" s="17" t="s">
        <v>281</v>
      </c>
      <c r="B31" s="16">
        <v>0</v>
      </c>
      <c r="C31" s="16">
        <v>0</v>
      </c>
      <c r="D31" s="16">
        <v>0</v>
      </c>
      <c r="E31" s="16">
        <f t="shared" si="0"/>
        <v>0</v>
      </c>
      <c r="F31" s="16">
        <v>6278136</v>
      </c>
      <c r="G31" s="16">
        <v>28904332370</v>
      </c>
      <c r="H31" s="16">
        <v>-23996617637</v>
      </c>
      <c r="I31" s="16">
        <f t="shared" si="1"/>
        <v>4907714733</v>
      </c>
      <c r="J31" s="97"/>
      <c r="K31" s="97"/>
    </row>
    <row r="32" spans="1:11" ht="23.1" customHeight="1">
      <c r="A32" s="17" t="s">
        <v>282</v>
      </c>
      <c r="B32" s="16">
        <v>0</v>
      </c>
      <c r="C32" s="16">
        <v>0</v>
      </c>
      <c r="D32" s="16">
        <v>0</v>
      </c>
      <c r="E32" s="16">
        <f t="shared" si="0"/>
        <v>0</v>
      </c>
      <c r="F32" s="16">
        <v>1024644</v>
      </c>
      <c r="G32" s="16">
        <v>6699158705</v>
      </c>
      <c r="H32" s="16">
        <v>-6143925500</v>
      </c>
      <c r="I32" s="16">
        <f t="shared" si="1"/>
        <v>555233205</v>
      </c>
      <c r="J32" s="97"/>
      <c r="K32" s="97"/>
    </row>
    <row r="33" spans="1:11" ht="23.1" customHeight="1" thickBot="1">
      <c r="A33" s="17" t="s">
        <v>548</v>
      </c>
      <c r="B33" s="16"/>
      <c r="C33" s="66">
        <f>SUM(C7:C32)</f>
        <v>2021838847991</v>
      </c>
      <c r="D33" s="66">
        <f>SUM(D7:D32)</f>
        <v>-2004319879765</v>
      </c>
      <c r="E33" s="66">
        <f>SUM(E7:E32)</f>
        <v>17518968226</v>
      </c>
      <c r="F33" s="16"/>
      <c r="G33" s="66">
        <f>SUM(G7:G32)</f>
        <v>3185064324285</v>
      </c>
      <c r="H33" s="66">
        <f t="shared" ref="H33" si="2">SUM(H7:H32)</f>
        <v>-3015258081158</v>
      </c>
      <c r="I33" s="66">
        <f>SUM(I7:I32)</f>
        <v>169806243127</v>
      </c>
      <c r="J33" s="97"/>
      <c r="K33" s="97"/>
    </row>
    <row r="34" spans="1:11" ht="23.1" customHeight="1" thickTop="1">
      <c r="A34" s="169" t="s">
        <v>0</v>
      </c>
      <c r="B34" s="169"/>
      <c r="C34" s="169"/>
      <c r="D34" s="169"/>
      <c r="E34" s="169"/>
      <c r="F34" s="169"/>
      <c r="G34" s="169"/>
      <c r="H34" s="169"/>
      <c r="I34" s="169"/>
      <c r="J34" s="97"/>
      <c r="K34" s="97"/>
    </row>
    <row r="35" spans="1:11" ht="23.1" customHeight="1">
      <c r="A35" s="169" t="s">
        <v>211</v>
      </c>
      <c r="B35" s="169"/>
      <c r="C35" s="169"/>
      <c r="D35" s="169"/>
      <c r="E35" s="169"/>
      <c r="F35" s="169"/>
      <c r="G35" s="169"/>
      <c r="H35" s="169"/>
      <c r="I35" s="169"/>
      <c r="J35" s="97"/>
      <c r="K35" s="97"/>
    </row>
    <row r="36" spans="1:11" ht="23.1" customHeight="1">
      <c r="A36" s="169" t="s">
        <v>212</v>
      </c>
      <c r="B36" s="169"/>
      <c r="C36" s="169"/>
      <c r="D36" s="169"/>
      <c r="E36" s="169"/>
      <c r="F36" s="169"/>
      <c r="G36" s="169"/>
      <c r="H36" s="169"/>
      <c r="I36" s="169"/>
      <c r="J36" s="97"/>
      <c r="K36" s="97"/>
    </row>
    <row r="37" spans="1:11" ht="23.1" customHeight="1">
      <c r="A37" s="164" t="s">
        <v>265</v>
      </c>
      <c r="B37" s="164"/>
      <c r="C37" s="164"/>
      <c r="D37" s="164"/>
      <c r="E37" s="164"/>
      <c r="F37" s="164"/>
      <c r="G37" s="164"/>
      <c r="H37" s="164"/>
      <c r="I37" s="164"/>
      <c r="J37" s="97"/>
      <c r="K37" s="97"/>
    </row>
    <row r="38" spans="1:11" ht="23.1" customHeight="1" thickBot="1">
      <c r="B38" s="184" t="s">
        <v>228</v>
      </c>
      <c r="C38" s="184"/>
      <c r="D38" s="184"/>
      <c r="E38" s="184"/>
      <c r="F38" s="184" t="s">
        <v>229</v>
      </c>
      <c r="G38" s="184"/>
      <c r="H38" s="184"/>
      <c r="I38" s="184"/>
      <c r="J38" s="97"/>
      <c r="K38" s="97"/>
    </row>
    <row r="39" spans="1:11" ht="23.1" customHeight="1" thickBot="1">
      <c r="A39" s="116" t="s">
        <v>214</v>
      </c>
      <c r="B39" s="24" t="s">
        <v>10</v>
      </c>
      <c r="C39" s="24" t="s">
        <v>266</v>
      </c>
      <c r="D39" s="24" t="s">
        <v>267</v>
      </c>
      <c r="E39" s="24" t="s">
        <v>268</v>
      </c>
      <c r="F39" s="24" t="s">
        <v>10</v>
      </c>
      <c r="G39" s="24" t="s">
        <v>12</v>
      </c>
      <c r="H39" s="24" t="s">
        <v>267</v>
      </c>
      <c r="I39" s="24" t="s">
        <v>268</v>
      </c>
      <c r="J39" s="97"/>
      <c r="K39" s="97"/>
    </row>
    <row r="40" spans="1:11" ht="23.1" customHeight="1">
      <c r="A40" s="17" t="s">
        <v>549</v>
      </c>
      <c r="B40" s="16"/>
      <c r="C40" s="16">
        <f>C33</f>
        <v>2021838847991</v>
      </c>
      <c r="D40" s="16">
        <f t="shared" ref="D40:H40" si="3">D33</f>
        <v>-2004319879765</v>
      </c>
      <c r="E40" s="16">
        <f t="shared" si="3"/>
        <v>17518968226</v>
      </c>
      <c r="F40" s="16"/>
      <c r="G40" s="16">
        <f>G33</f>
        <v>3185064324285</v>
      </c>
      <c r="H40" s="16">
        <f t="shared" si="3"/>
        <v>-3015258081158</v>
      </c>
      <c r="I40" s="16">
        <f>I33</f>
        <v>169806243127</v>
      </c>
      <c r="J40" s="97"/>
      <c r="K40" s="97"/>
    </row>
    <row r="41" spans="1:11" ht="23.1" customHeight="1">
      <c r="A41" s="17" t="s">
        <v>36</v>
      </c>
      <c r="B41" s="16">
        <v>0</v>
      </c>
      <c r="C41" s="16">
        <v>0</v>
      </c>
      <c r="D41" s="16">
        <v>0</v>
      </c>
      <c r="E41" s="16">
        <f t="shared" ref="E41:E60" si="4">C41+D41</f>
        <v>0</v>
      </c>
      <c r="F41" s="16">
        <v>200000</v>
      </c>
      <c r="G41" s="16">
        <v>753489907</v>
      </c>
      <c r="H41" s="16">
        <v>-738085285</v>
      </c>
      <c r="I41" s="16">
        <f t="shared" ref="I41:I60" si="5">G41+H41</f>
        <v>15404622</v>
      </c>
      <c r="J41" s="97"/>
      <c r="K41" s="97"/>
    </row>
    <row r="42" spans="1:11" ht="23.1" customHeight="1">
      <c r="A42" s="17" t="s">
        <v>283</v>
      </c>
      <c r="B42" s="16">
        <v>0</v>
      </c>
      <c r="C42" s="16">
        <v>0</v>
      </c>
      <c r="D42" s="16">
        <v>0</v>
      </c>
      <c r="E42" s="16">
        <f t="shared" si="4"/>
        <v>0</v>
      </c>
      <c r="F42" s="16">
        <v>518</v>
      </c>
      <c r="G42" s="16">
        <v>3104960</v>
      </c>
      <c r="H42" s="16">
        <v>-3039271</v>
      </c>
      <c r="I42" s="16">
        <f t="shared" si="5"/>
        <v>65689</v>
      </c>
      <c r="J42" s="97"/>
      <c r="K42" s="97"/>
    </row>
    <row r="43" spans="1:11" ht="23.1" customHeight="1">
      <c r="A43" s="17" t="s">
        <v>284</v>
      </c>
      <c r="B43" s="16">
        <v>0</v>
      </c>
      <c r="C43" s="16">
        <v>0</v>
      </c>
      <c r="D43" s="16">
        <v>0</v>
      </c>
      <c r="E43" s="16">
        <f t="shared" si="4"/>
        <v>0</v>
      </c>
      <c r="F43" s="16">
        <v>2000</v>
      </c>
      <c r="G43" s="16">
        <v>20278627</v>
      </c>
      <c r="H43" s="16">
        <v>-15904800</v>
      </c>
      <c r="I43" s="16">
        <f t="shared" si="5"/>
        <v>4373827</v>
      </c>
      <c r="J43" s="97"/>
      <c r="K43" s="97"/>
    </row>
    <row r="44" spans="1:11" ht="23.1" customHeight="1">
      <c r="A44" s="17" t="s">
        <v>25</v>
      </c>
      <c r="B44" s="16">
        <v>1157000</v>
      </c>
      <c r="C44" s="16">
        <v>575318250</v>
      </c>
      <c r="D44" s="16">
        <v>-575318250</v>
      </c>
      <c r="E44" s="16">
        <f t="shared" si="4"/>
        <v>0</v>
      </c>
      <c r="F44" s="16">
        <v>385691000</v>
      </c>
      <c r="G44" s="16">
        <v>152079735600</v>
      </c>
      <c r="H44" s="16">
        <v>-152079735600</v>
      </c>
      <c r="I44" s="16">
        <f t="shared" si="5"/>
        <v>0</v>
      </c>
      <c r="J44" s="97"/>
      <c r="K44" s="97"/>
    </row>
    <row r="45" spans="1:11" ht="23.1" customHeight="1">
      <c r="A45" s="17" t="s">
        <v>47</v>
      </c>
      <c r="B45" s="16">
        <v>0</v>
      </c>
      <c r="C45" s="16">
        <v>0</v>
      </c>
      <c r="D45" s="16">
        <v>0</v>
      </c>
      <c r="E45" s="16">
        <f t="shared" si="4"/>
        <v>0</v>
      </c>
      <c r="F45" s="16">
        <v>260022000</v>
      </c>
      <c r="G45" s="16">
        <v>541497095100</v>
      </c>
      <c r="H45" s="16">
        <v>-541497095100</v>
      </c>
      <c r="I45" s="16">
        <f t="shared" si="5"/>
        <v>0</v>
      </c>
      <c r="J45" s="97"/>
      <c r="K45" s="97"/>
    </row>
    <row r="46" spans="1:11" ht="23.1" customHeight="1">
      <c r="A46" s="17" t="s">
        <v>21</v>
      </c>
      <c r="B46" s="16">
        <v>149000</v>
      </c>
      <c r="C46" s="16">
        <v>2786014019</v>
      </c>
      <c r="D46" s="16">
        <v>-1857082367</v>
      </c>
      <c r="E46" s="16">
        <f t="shared" si="4"/>
        <v>928931652</v>
      </c>
      <c r="F46" s="16">
        <v>149000</v>
      </c>
      <c r="G46" s="16">
        <v>2786014019</v>
      </c>
      <c r="H46" s="16">
        <v>-1857082367</v>
      </c>
      <c r="I46" s="16">
        <f t="shared" si="5"/>
        <v>928931652</v>
      </c>
      <c r="J46" s="97"/>
      <c r="K46" s="97"/>
    </row>
    <row r="47" spans="1:11" ht="23.1" customHeight="1">
      <c r="A47" s="17" t="s">
        <v>39</v>
      </c>
      <c r="B47" s="16">
        <v>188</v>
      </c>
      <c r="C47" s="16">
        <v>2825650</v>
      </c>
      <c r="D47" s="16">
        <v>-2762400</v>
      </c>
      <c r="E47" s="16">
        <f t="shared" si="4"/>
        <v>63250</v>
      </c>
      <c r="F47" s="16">
        <v>188</v>
      </c>
      <c r="G47" s="16">
        <v>2825650</v>
      </c>
      <c r="H47" s="16">
        <v>-2762400</v>
      </c>
      <c r="I47" s="16">
        <f t="shared" si="5"/>
        <v>63250</v>
      </c>
      <c r="J47" s="97"/>
      <c r="K47" s="97"/>
    </row>
    <row r="48" spans="1:11" ht="23.1" customHeight="1">
      <c r="A48" s="17" t="s">
        <v>24</v>
      </c>
      <c r="B48" s="16">
        <v>647000</v>
      </c>
      <c r="C48" s="16">
        <v>2573766000</v>
      </c>
      <c r="D48" s="16">
        <v>-2573766000</v>
      </c>
      <c r="E48" s="16">
        <f t="shared" si="4"/>
        <v>0</v>
      </c>
      <c r="F48" s="16">
        <v>647000</v>
      </c>
      <c r="G48" s="16">
        <v>2573766000</v>
      </c>
      <c r="H48" s="16">
        <v>-2573766000</v>
      </c>
      <c r="I48" s="16">
        <f t="shared" si="5"/>
        <v>0</v>
      </c>
      <c r="J48" s="97"/>
      <c r="K48" s="97"/>
    </row>
    <row r="49" spans="1:12" ht="23.1" customHeight="1">
      <c r="A49" s="17" t="s">
        <v>32</v>
      </c>
      <c r="B49" s="16">
        <v>72615000</v>
      </c>
      <c r="C49" s="16">
        <v>128696952150</v>
      </c>
      <c r="D49" s="16">
        <v>-128696952150</v>
      </c>
      <c r="E49" s="16">
        <f t="shared" si="4"/>
        <v>0</v>
      </c>
      <c r="F49" s="16">
        <v>72615000</v>
      </c>
      <c r="G49" s="16">
        <v>128696952150</v>
      </c>
      <c r="H49" s="16">
        <v>-128696952150</v>
      </c>
      <c r="I49" s="16">
        <f t="shared" si="5"/>
        <v>0</v>
      </c>
      <c r="J49" s="97"/>
      <c r="K49" s="97"/>
    </row>
    <row r="50" spans="1:12" ht="23.1" customHeight="1">
      <c r="A50" s="17" t="s">
        <v>37</v>
      </c>
      <c r="B50" s="16">
        <v>400000</v>
      </c>
      <c r="C50" s="16">
        <v>705775512</v>
      </c>
      <c r="D50" s="16">
        <v>-581584165</v>
      </c>
      <c r="E50" s="16">
        <f t="shared" si="4"/>
        <v>124191347</v>
      </c>
      <c r="F50" s="16">
        <v>400000</v>
      </c>
      <c r="G50" s="16">
        <v>705775512</v>
      </c>
      <c r="H50" s="16">
        <v>-581584165</v>
      </c>
      <c r="I50" s="16">
        <f t="shared" si="5"/>
        <v>124191347</v>
      </c>
      <c r="J50" s="97"/>
      <c r="K50" s="97"/>
    </row>
    <row r="51" spans="1:12" ht="23.1" customHeight="1">
      <c r="A51" s="17" t="s">
        <v>285</v>
      </c>
      <c r="B51" s="16">
        <v>0</v>
      </c>
      <c r="C51" s="16">
        <v>0</v>
      </c>
      <c r="D51" s="16">
        <v>0</v>
      </c>
      <c r="E51" s="16">
        <f t="shared" si="4"/>
        <v>0</v>
      </c>
      <c r="F51" s="16">
        <v>0</v>
      </c>
      <c r="G51" s="16">
        <v>1373815976</v>
      </c>
      <c r="H51" s="16">
        <v>-1255301250</v>
      </c>
      <c r="I51" s="16">
        <f t="shared" si="5"/>
        <v>118514726</v>
      </c>
      <c r="J51" s="97"/>
      <c r="K51" s="97"/>
    </row>
    <row r="52" spans="1:12" ht="23.1" customHeight="1">
      <c r="A52" s="17" t="s">
        <v>51</v>
      </c>
      <c r="B52" s="16">
        <v>-2229000</v>
      </c>
      <c r="C52" s="16">
        <v>-21336162750</v>
      </c>
      <c r="D52" s="16">
        <v>21336162750</v>
      </c>
      <c r="E52" s="16">
        <f t="shared" si="4"/>
        <v>0</v>
      </c>
      <c r="F52" s="16">
        <v>-2229000</v>
      </c>
      <c r="G52" s="16">
        <v>-21336162750</v>
      </c>
      <c r="H52" s="16">
        <v>21336162750</v>
      </c>
      <c r="I52" s="16">
        <f t="shared" si="5"/>
        <v>0</v>
      </c>
      <c r="J52" s="97"/>
      <c r="K52" s="97"/>
    </row>
    <row r="53" spans="1:12" ht="23.1" customHeight="1">
      <c r="A53" s="17" t="s">
        <v>88</v>
      </c>
      <c r="B53" s="16">
        <v>1000000</v>
      </c>
      <c r="C53" s="16">
        <v>999843750000</v>
      </c>
      <c r="D53" s="16">
        <v>-1000160710828</v>
      </c>
      <c r="E53" s="16">
        <f t="shared" si="4"/>
        <v>-316960828</v>
      </c>
      <c r="F53" s="16">
        <v>1813300</v>
      </c>
      <c r="G53" s="16">
        <v>1812996339375</v>
      </c>
      <c r="H53" s="16">
        <v>-1813313300203</v>
      </c>
      <c r="I53" s="16">
        <f t="shared" si="5"/>
        <v>-316960828</v>
      </c>
      <c r="J53" s="97"/>
      <c r="K53" s="97"/>
    </row>
    <row r="54" spans="1:12" ht="23.1" customHeight="1">
      <c r="A54" s="17" t="s">
        <v>85</v>
      </c>
      <c r="B54" s="16">
        <v>0</v>
      </c>
      <c r="C54" s="16">
        <v>0</v>
      </c>
      <c r="D54" s="16">
        <v>0</v>
      </c>
      <c r="E54" s="16">
        <f t="shared" si="4"/>
        <v>0</v>
      </c>
      <c r="F54" s="16">
        <v>760000</v>
      </c>
      <c r="G54" s="16">
        <v>759862250000</v>
      </c>
      <c r="H54" s="16">
        <v>-759862250000</v>
      </c>
      <c r="I54" s="16">
        <f t="shared" si="5"/>
        <v>0</v>
      </c>
      <c r="J54" s="97"/>
      <c r="K54" s="97"/>
    </row>
    <row r="55" spans="1:12" ht="23.1" customHeight="1">
      <c r="A55" s="17" t="s">
        <v>103</v>
      </c>
      <c r="B55" s="16">
        <v>0</v>
      </c>
      <c r="C55" s="16">
        <v>0</v>
      </c>
      <c r="D55" s="16">
        <v>0</v>
      </c>
      <c r="E55" s="16">
        <f t="shared" si="4"/>
        <v>0</v>
      </c>
      <c r="F55" s="16">
        <v>572000</v>
      </c>
      <c r="G55" s="16">
        <v>534619248000</v>
      </c>
      <c r="H55" s="16">
        <v>-529772655860</v>
      </c>
      <c r="I55" s="16">
        <f>G55+H55</f>
        <v>4846592140</v>
      </c>
      <c r="J55" s="97"/>
      <c r="K55" s="97"/>
    </row>
    <row r="56" spans="1:12" ht="23.1" customHeight="1">
      <c r="A56" s="17" t="s">
        <v>94</v>
      </c>
      <c r="B56" s="16">
        <v>0</v>
      </c>
      <c r="C56" s="16">
        <v>0</v>
      </c>
      <c r="D56" s="16">
        <v>0</v>
      </c>
      <c r="E56" s="16">
        <f t="shared" si="4"/>
        <v>0</v>
      </c>
      <c r="F56" s="16">
        <v>300000</v>
      </c>
      <c r="G56" s="16">
        <v>299945625000</v>
      </c>
      <c r="H56" s="16">
        <v>-299945625000</v>
      </c>
      <c r="I56" s="16">
        <f t="shared" si="5"/>
        <v>0</v>
      </c>
      <c r="J56" s="97"/>
      <c r="K56" s="97"/>
    </row>
    <row r="57" spans="1:12" ht="23.1" customHeight="1">
      <c r="A57" s="17" t="s">
        <v>249</v>
      </c>
      <c r="B57" s="16">
        <v>0</v>
      </c>
      <c r="C57" s="16">
        <v>0</v>
      </c>
      <c r="D57" s="16">
        <v>0</v>
      </c>
      <c r="E57" s="16">
        <f t="shared" si="4"/>
        <v>0</v>
      </c>
      <c r="F57" s="16">
        <v>4500000</v>
      </c>
      <c r="G57" s="16">
        <v>4431743226877</v>
      </c>
      <c r="H57" s="16">
        <v>-4397741412527</v>
      </c>
      <c r="I57" s="16">
        <f t="shared" si="5"/>
        <v>34001814350</v>
      </c>
      <c r="J57" s="97"/>
      <c r="K57" s="97"/>
    </row>
    <row r="58" spans="1:12" ht="23.1" customHeight="1">
      <c r="A58" s="17" t="s">
        <v>72</v>
      </c>
      <c r="B58" s="16">
        <v>0</v>
      </c>
      <c r="C58" s="16">
        <v>0</v>
      </c>
      <c r="D58" s="16">
        <v>0</v>
      </c>
      <c r="E58" s="16">
        <f t="shared" si="4"/>
        <v>0</v>
      </c>
      <c r="F58" s="16">
        <v>1800000</v>
      </c>
      <c r="G58" s="16">
        <v>1799718750000</v>
      </c>
      <c r="H58" s="16">
        <v>-1800281250000</v>
      </c>
      <c r="I58" s="16">
        <f t="shared" si="5"/>
        <v>-562500000</v>
      </c>
      <c r="J58" s="97"/>
      <c r="K58" s="97"/>
    </row>
    <row r="59" spans="1:12" ht="23.1" customHeight="1">
      <c r="A59" s="17" t="s">
        <v>91</v>
      </c>
      <c r="B59" s="16">
        <v>0</v>
      </c>
      <c r="C59" s="16">
        <v>0</v>
      </c>
      <c r="D59" s="16">
        <v>0</v>
      </c>
      <c r="E59" s="16">
        <f t="shared" si="4"/>
        <v>0</v>
      </c>
      <c r="F59" s="16">
        <v>310000</v>
      </c>
      <c r="G59" s="16">
        <v>296030649688</v>
      </c>
      <c r="H59" s="16">
        <v>-294725630682</v>
      </c>
      <c r="I59" s="16">
        <f t="shared" si="5"/>
        <v>1305019006</v>
      </c>
      <c r="J59" s="97"/>
      <c r="K59" s="97"/>
    </row>
    <row r="60" spans="1:12" ht="23.1" customHeight="1">
      <c r="A60" s="17" t="s">
        <v>76</v>
      </c>
      <c r="B60" s="16">
        <v>700000</v>
      </c>
      <c r="C60" s="16">
        <v>699875625000</v>
      </c>
      <c r="D60" s="16">
        <v>-700062125000</v>
      </c>
      <c r="E60" s="16">
        <f t="shared" si="4"/>
        <v>-186500000</v>
      </c>
      <c r="F60" s="16">
        <v>700000</v>
      </c>
      <c r="G60" s="16">
        <v>699875625000</v>
      </c>
      <c r="H60" s="16">
        <v>-700062125000</v>
      </c>
      <c r="I60" s="16">
        <f t="shared" si="5"/>
        <v>-186500000</v>
      </c>
      <c r="J60" s="97"/>
      <c r="K60" s="97"/>
    </row>
    <row r="61" spans="1:12" ht="23.1" customHeight="1">
      <c r="A61" s="17" t="s">
        <v>286</v>
      </c>
      <c r="B61" s="16">
        <v>0</v>
      </c>
      <c r="C61" s="16">
        <v>0</v>
      </c>
      <c r="D61" s="16">
        <v>0</v>
      </c>
      <c r="E61" s="16">
        <f>D61-C61</f>
        <v>0</v>
      </c>
      <c r="F61" s="16">
        <v>-10805000</v>
      </c>
      <c r="G61" s="16">
        <v>1052929821</v>
      </c>
      <c r="H61" s="16">
        <v>1052658642</v>
      </c>
      <c r="I61" s="16">
        <f>H61-G61</f>
        <v>-271179</v>
      </c>
      <c r="J61" s="97"/>
      <c r="K61" s="97"/>
      <c r="L61" s="97"/>
    </row>
    <row r="62" spans="1:12" ht="23.1" customHeight="1">
      <c r="A62" s="17" t="s">
        <v>287</v>
      </c>
      <c r="B62" s="16">
        <v>-1875000</v>
      </c>
      <c r="C62" s="16">
        <v>659830060</v>
      </c>
      <c r="D62" s="16">
        <v>659660120</v>
      </c>
      <c r="E62" s="16">
        <f t="shared" ref="E62:E64" si="6">D62-C62</f>
        <v>-169940</v>
      </c>
      <c r="F62" s="16">
        <v>-10922000</v>
      </c>
      <c r="G62" s="16">
        <v>2310287002</v>
      </c>
      <c r="H62" s="16">
        <v>2309692004</v>
      </c>
      <c r="I62" s="16">
        <f t="shared" ref="I62:I64" si="7">H62-G62</f>
        <v>-594998</v>
      </c>
      <c r="J62" s="97"/>
      <c r="K62" s="97"/>
      <c r="L62" s="97"/>
    </row>
    <row r="63" spans="1:12" ht="23.1" customHeight="1">
      <c r="A63" s="17" t="s">
        <v>288</v>
      </c>
      <c r="B63" s="16">
        <v>5704000</v>
      </c>
      <c r="C63" s="16">
        <v>4765870016</v>
      </c>
      <c r="D63" s="16">
        <v>4274780237</v>
      </c>
      <c r="E63" s="16">
        <f t="shared" si="6"/>
        <v>-491089779</v>
      </c>
      <c r="F63" s="16">
        <v>3938000</v>
      </c>
      <c r="G63" s="16">
        <v>2932578868</v>
      </c>
      <c r="H63" s="16">
        <v>595709885</v>
      </c>
      <c r="I63" s="16">
        <f t="shared" si="7"/>
        <v>-2336868983</v>
      </c>
      <c r="J63" s="97"/>
      <c r="K63" s="97"/>
      <c r="L63" s="97"/>
    </row>
    <row r="64" spans="1:12" ht="23.1" customHeight="1">
      <c r="A64" s="17" t="s">
        <v>289</v>
      </c>
      <c r="B64" s="16">
        <v>0</v>
      </c>
      <c r="C64" s="16">
        <v>0</v>
      </c>
      <c r="D64" s="16">
        <v>0</v>
      </c>
      <c r="E64" s="16">
        <f t="shared" si="6"/>
        <v>0</v>
      </c>
      <c r="F64" s="16">
        <v>25269000</v>
      </c>
      <c r="G64" s="16">
        <v>37696872411</v>
      </c>
      <c r="H64" s="16">
        <v>31451009700</v>
      </c>
      <c r="I64" s="16">
        <f t="shared" si="7"/>
        <v>-6245862711</v>
      </c>
      <c r="J64" s="97"/>
      <c r="K64" s="97"/>
      <c r="L64" s="97"/>
    </row>
    <row r="65" spans="1:12" ht="23.1" customHeight="1" thickBot="1">
      <c r="A65" s="17" t="s">
        <v>548</v>
      </c>
      <c r="B65" s="16"/>
      <c r="C65" s="66">
        <f t="shared" ref="C65:H65" si="8">SUM(C41:C64)</f>
        <v>1819149563907</v>
      </c>
      <c r="D65" s="66">
        <f t="shared" si="8"/>
        <v>-1808239698053</v>
      </c>
      <c r="E65" s="66">
        <f>SUM(E40:E64)</f>
        <v>17577433928</v>
      </c>
      <c r="F65" s="16"/>
      <c r="G65" s="66">
        <f t="shared" si="8"/>
        <v>11487941072793</v>
      </c>
      <c r="H65" s="66">
        <f t="shared" si="8"/>
        <v>-11368260324679</v>
      </c>
      <c r="I65" s="66">
        <f>SUM(I40:I64)</f>
        <v>201501655037</v>
      </c>
      <c r="J65" s="97"/>
      <c r="K65" s="97"/>
      <c r="L65" s="97"/>
    </row>
    <row r="66" spans="1:12" ht="23.1" customHeight="1" thickTop="1">
      <c r="A66" s="169" t="s">
        <v>0</v>
      </c>
      <c r="B66" s="169"/>
      <c r="C66" s="169"/>
      <c r="D66" s="169"/>
      <c r="E66" s="169"/>
      <c r="F66" s="169"/>
      <c r="G66" s="169"/>
      <c r="H66" s="169"/>
      <c r="I66" s="169"/>
      <c r="J66" s="97"/>
      <c r="K66" s="97"/>
      <c r="L66" s="97"/>
    </row>
    <row r="67" spans="1:12" ht="23.1" customHeight="1">
      <c r="A67" s="169" t="s">
        <v>211</v>
      </c>
      <c r="B67" s="169"/>
      <c r="C67" s="169"/>
      <c r="D67" s="169"/>
      <c r="E67" s="169"/>
      <c r="F67" s="169"/>
      <c r="G67" s="169"/>
      <c r="H67" s="169"/>
      <c r="I67" s="169"/>
      <c r="J67" s="97"/>
      <c r="K67" s="97"/>
      <c r="L67" s="97"/>
    </row>
    <row r="68" spans="1:12" ht="23.1" customHeight="1">
      <c r="A68" s="169" t="s">
        <v>212</v>
      </c>
      <c r="B68" s="169"/>
      <c r="C68" s="169"/>
      <c r="D68" s="169"/>
      <c r="E68" s="169"/>
      <c r="F68" s="169"/>
      <c r="G68" s="169"/>
      <c r="H68" s="169"/>
      <c r="I68" s="169"/>
      <c r="J68" s="97"/>
      <c r="K68" s="97"/>
      <c r="L68" s="97"/>
    </row>
    <row r="69" spans="1:12" ht="23.1" customHeight="1">
      <c r="A69" s="164" t="s">
        <v>265</v>
      </c>
      <c r="B69" s="164"/>
      <c r="C69" s="164"/>
      <c r="D69" s="164"/>
      <c r="E69" s="164"/>
      <c r="F69" s="164"/>
      <c r="G69" s="164"/>
      <c r="H69" s="164"/>
      <c r="I69" s="164"/>
      <c r="J69" s="97"/>
      <c r="K69" s="97"/>
      <c r="L69" s="97"/>
    </row>
    <row r="70" spans="1:12" ht="23.1" customHeight="1" thickBot="1">
      <c r="B70" s="184" t="s">
        <v>228</v>
      </c>
      <c r="C70" s="184"/>
      <c r="D70" s="184"/>
      <c r="E70" s="184"/>
      <c r="F70" s="184" t="s">
        <v>229</v>
      </c>
      <c r="G70" s="184"/>
      <c r="H70" s="184"/>
      <c r="I70" s="184"/>
      <c r="J70" s="97"/>
      <c r="K70" s="97"/>
      <c r="L70" s="97"/>
    </row>
    <row r="71" spans="1:12" ht="23.1" customHeight="1" thickBot="1">
      <c r="A71" s="116" t="s">
        <v>214</v>
      </c>
      <c r="B71" s="24" t="s">
        <v>10</v>
      </c>
      <c r="C71" s="24" t="s">
        <v>266</v>
      </c>
      <c r="D71" s="24" t="s">
        <v>267</v>
      </c>
      <c r="E71" s="24" t="s">
        <v>268</v>
      </c>
      <c r="F71" s="24" t="s">
        <v>10</v>
      </c>
      <c r="G71" s="24" t="s">
        <v>12</v>
      </c>
      <c r="H71" s="24" t="s">
        <v>267</v>
      </c>
      <c r="I71" s="24" t="s">
        <v>268</v>
      </c>
      <c r="J71" s="97"/>
      <c r="K71" s="97"/>
      <c r="L71" s="97"/>
    </row>
    <row r="72" spans="1:12" ht="23.1" customHeight="1">
      <c r="A72" s="17" t="s">
        <v>549</v>
      </c>
      <c r="B72" s="16"/>
      <c r="C72" s="16">
        <f>C65</f>
        <v>1819149563907</v>
      </c>
      <c r="D72" s="16">
        <f t="shared" ref="D72:H72" si="9">D65</f>
        <v>-1808239698053</v>
      </c>
      <c r="E72" s="16">
        <f t="shared" si="9"/>
        <v>17577433928</v>
      </c>
      <c r="F72" s="16"/>
      <c r="G72" s="16">
        <f t="shared" si="9"/>
        <v>11487941072793</v>
      </c>
      <c r="H72" s="16">
        <f t="shared" si="9"/>
        <v>-11368260324679</v>
      </c>
      <c r="I72" s="16">
        <f>I65</f>
        <v>201501655037</v>
      </c>
      <c r="J72" s="97"/>
      <c r="K72" s="97"/>
      <c r="L72" s="97"/>
    </row>
    <row r="73" spans="1:12" ht="23.1" customHeight="1">
      <c r="A73" s="17" t="s">
        <v>290</v>
      </c>
      <c r="B73" s="16">
        <v>0</v>
      </c>
      <c r="C73" s="16">
        <v>0</v>
      </c>
      <c r="D73" s="16">
        <v>0</v>
      </c>
      <c r="E73" s="16">
        <f t="shared" ref="E73:E96" si="10">D73-C73</f>
        <v>0</v>
      </c>
      <c r="F73" s="16">
        <v>-1631000</v>
      </c>
      <c r="G73" s="16">
        <v>745782932</v>
      </c>
      <c r="H73" s="16">
        <v>745590864</v>
      </c>
      <c r="I73" s="16">
        <f t="shared" ref="I73:I96" si="11">H73-G73</f>
        <v>-192068</v>
      </c>
      <c r="J73" s="97"/>
      <c r="K73" s="97"/>
      <c r="L73" s="97"/>
    </row>
    <row r="74" spans="1:12" ht="23.1" customHeight="1">
      <c r="A74" s="17" t="s">
        <v>291</v>
      </c>
      <c r="B74" s="16">
        <v>319391000</v>
      </c>
      <c r="C74" s="16">
        <v>286597977220</v>
      </c>
      <c r="D74" s="16">
        <v>293154819514</v>
      </c>
      <c r="E74" s="16">
        <f t="shared" si="10"/>
        <v>6556842294</v>
      </c>
      <c r="F74" s="16">
        <v>96755000</v>
      </c>
      <c r="G74" s="16">
        <v>304257428691</v>
      </c>
      <c r="H74" s="16">
        <v>310809723456</v>
      </c>
      <c r="I74" s="16">
        <f t="shared" si="11"/>
        <v>6552294765</v>
      </c>
      <c r="J74" s="97"/>
      <c r="K74" s="97"/>
      <c r="L74" s="97"/>
    </row>
    <row r="75" spans="1:12" ht="23.1" customHeight="1">
      <c r="A75" s="17" t="s">
        <v>292</v>
      </c>
      <c r="B75" s="16">
        <v>0</v>
      </c>
      <c r="C75" s="16">
        <v>0</v>
      </c>
      <c r="D75" s="16">
        <v>0</v>
      </c>
      <c r="E75" s="16">
        <f t="shared" si="10"/>
        <v>0</v>
      </c>
      <c r="F75" s="16">
        <v>9243000</v>
      </c>
      <c r="G75" s="16">
        <v>-50111899638</v>
      </c>
      <c r="H75" s="16">
        <v>-99733920276</v>
      </c>
      <c r="I75" s="16">
        <f t="shared" si="11"/>
        <v>-49622020638</v>
      </c>
      <c r="J75" s="97"/>
      <c r="K75" s="97"/>
      <c r="L75" s="97"/>
    </row>
    <row r="76" spans="1:12" ht="23.1" customHeight="1">
      <c r="A76" s="17" t="s">
        <v>293</v>
      </c>
      <c r="B76" s="16">
        <v>0</v>
      </c>
      <c r="C76" s="16">
        <v>0</v>
      </c>
      <c r="D76" s="16">
        <v>0</v>
      </c>
      <c r="E76" s="16">
        <f t="shared" si="10"/>
        <v>0</v>
      </c>
      <c r="F76" s="16">
        <v>-500000</v>
      </c>
      <c r="G76" s="16">
        <v>189951076</v>
      </c>
      <c r="H76" s="16">
        <v>189902152</v>
      </c>
      <c r="I76" s="16">
        <f t="shared" si="11"/>
        <v>-48924</v>
      </c>
      <c r="J76" s="97"/>
      <c r="K76" s="97"/>
      <c r="L76" s="97"/>
    </row>
    <row r="77" spans="1:12" ht="23.1" customHeight="1">
      <c r="A77" s="17" t="s">
        <v>294</v>
      </c>
      <c r="B77" s="16">
        <v>-4055000</v>
      </c>
      <c r="C77" s="16">
        <v>1536449277</v>
      </c>
      <c r="D77" s="16">
        <v>1536053554</v>
      </c>
      <c r="E77" s="16">
        <f t="shared" si="10"/>
        <v>-395723</v>
      </c>
      <c r="F77" s="16">
        <v>-8819000</v>
      </c>
      <c r="G77" s="16">
        <v>2941705347</v>
      </c>
      <c r="H77" s="16">
        <v>2940947694</v>
      </c>
      <c r="I77" s="16">
        <f t="shared" si="11"/>
        <v>-757653</v>
      </c>
      <c r="J77" s="97"/>
      <c r="K77" s="97"/>
      <c r="L77" s="97"/>
    </row>
    <row r="78" spans="1:12" ht="23.1" customHeight="1">
      <c r="A78" s="17" t="s">
        <v>295</v>
      </c>
      <c r="B78" s="16">
        <v>80160000</v>
      </c>
      <c r="C78" s="16">
        <v>74471837824</v>
      </c>
      <c r="D78" s="16">
        <v>70960313235</v>
      </c>
      <c r="E78" s="16">
        <f t="shared" si="10"/>
        <v>-3511524589</v>
      </c>
      <c r="F78" s="16">
        <v>21019000</v>
      </c>
      <c r="G78" s="16">
        <v>77821363922</v>
      </c>
      <c r="H78" s="16">
        <v>74294293355</v>
      </c>
      <c r="I78" s="16">
        <f t="shared" si="11"/>
        <v>-3527070567</v>
      </c>
      <c r="J78" s="97"/>
      <c r="K78" s="97"/>
      <c r="L78" s="97"/>
    </row>
    <row r="79" spans="1:12" ht="23.1" customHeight="1">
      <c r="A79" s="17" t="s">
        <v>296</v>
      </c>
      <c r="B79" s="16">
        <v>2743000</v>
      </c>
      <c r="C79" s="16">
        <v>5455827000</v>
      </c>
      <c r="D79" s="16">
        <v>5704404076</v>
      </c>
      <c r="E79" s="16">
        <f t="shared" si="10"/>
        <v>248577076</v>
      </c>
      <c r="F79" s="16">
        <v>0</v>
      </c>
      <c r="G79" s="16">
        <v>6813731287</v>
      </c>
      <c r="H79" s="16">
        <v>7061958650</v>
      </c>
      <c r="I79" s="16">
        <f t="shared" si="11"/>
        <v>248227363</v>
      </c>
      <c r="J79" s="97"/>
      <c r="K79" s="97"/>
      <c r="L79" s="97"/>
    </row>
    <row r="80" spans="1:12" ht="23.1" customHeight="1">
      <c r="A80" s="17" t="s">
        <v>297</v>
      </c>
      <c r="B80" s="16">
        <v>3000000</v>
      </c>
      <c r="C80" s="16">
        <v>-1932497476</v>
      </c>
      <c r="D80" s="16">
        <v>-3522984338</v>
      </c>
      <c r="E80" s="16">
        <f t="shared" si="10"/>
        <v>-1590486862</v>
      </c>
      <c r="F80" s="16">
        <v>-61287000</v>
      </c>
      <c r="G80" s="16">
        <v>5397719848</v>
      </c>
      <c r="H80" s="16">
        <v>3808504859</v>
      </c>
      <c r="I80" s="16">
        <f t="shared" si="11"/>
        <v>-1589214989</v>
      </c>
      <c r="J80" s="97"/>
      <c r="K80" s="97"/>
      <c r="L80" s="97"/>
    </row>
    <row r="81" spans="1:12" ht="23.1" customHeight="1">
      <c r="A81" s="17" t="s">
        <v>298</v>
      </c>
      <c r="B81" s="16">
        <v>0</v>
      </c>
      <c r="C81" s="16">
        <v>0</v>
      </c>
      <c r="D81" s="16">
        <v>0</v>
      </c>
      <c r="E81" s="16">
        <f t="shared" si="10"/>
        <v>0</v>
      </c>
      <c r="F81" s="16">
        <v>80813000</v>
      </c>
      <c r="G81" s="16">
        <v>-80833370</v>
      </c>
      <c r="H81" s="16">
        <v>-80853740</v>
      </c>
      <c r="I81" s="16">
        <f t="shared" si="11"/>
        <v>-20370</v>
      </c>
      <c r="J81" s="97"/>
      <c r="K81" s="97"/>
      <c r="L81" s="97"/>
    </row>
    <row r="82" spans="1:12" ht="23.1" customHeight="1">
      <c r="A82" s="17" t="s">
        <v>299</v>
      </c>
      <c r="B82" s="16">
        <v>0</v>
      </c>
      <c r="C82" s="16">
        <v>0</v>
      </c>
      <c r="D82" s="16">
        <v>0</v>
      </c>
      <c r="E82" s="16">
        <f t="shared" si="10"/>
        <v>0</v>
      </c>
      <c r="F82" s="16">
        <v>1904000</v>
      </c>
      <c r="G82" s="16">
        <v>-22661414793</v>
      </c>
      <c r="H82" s="16">
        <v>-44621009529</v>
      </c>
      <c r="I82" s="16">
        <f t="shared" si="11"/>
        <v>-21959594736</v>
      </c>
      <c r="J82" s="97"/>
      <c r="K82" s="97"/>
      <c r="L82" s="97"/>
    </row>
    <row r="83" spans="1:12" ht="23.1" customHeight="1">
      <c r="A83" s="17" t="s">
        <v>300</v>
      </c>
      <c r="B83" s="16">
        <v>0</v>
      </c>
      <c r="C83" s="16">
        <v>0</v>
      </c>
      <c r="D83" s="16">
        <v>0</v>
      </c>
      <c r="E83" s="16">
        <f t="shared" si="10"/>
        <v>0</v>
      </c>
      <c r="F83" s="16">
        <v>148256000</v>
      </c>
      <c r="G83" s="16">
        <v>-2384810717</v>
      </c>
      <c r="H83" s="16">
        <v>-2101013434</v>
      </c>
      <c r="I83" s="16">
        <f t="shared" si="11"/>
        <v>283797283</v>
      </c>
      <c r="J83" s="97"/>
      <c r="K83" s="97"/>
      <c r="L83" s="97"/>
    </row>
    <row r="84" spans="1:12" ht="23.1" customHeight="1">
      <c r="A84" s="17" t="s">
        <v>301</v>
      </c>
      <c r="B84" s="16">
        <v>0</v>
      </c>
      <c r="C84" s="16">
        <v>0</v>
      </c>
      <c r="D84" s="16">
        <v>0</v>
      </c>
      <c r="E84" s="16">
        <f t="shared" si="10"/>
        <v>0</v>
      </c>
      <c r="F84" s="16">
        <v>3583000</v>
      </c>
      <c r="G84" s="16">
        <v>-30400502482</v>
      </c>
      <c r="H84" s="16">
        <v>-61347914757</v>
      </c>
      <c r="I84" s="16">
        <f t="shared" si="11"/>
        <v>-30947412275</v>
      </c>
      <c r="J84" s="97"/>
      <c r="K84" s="97"/>
      <c r="L84" s="97"/>
    </row>
    <row r="85" spans="1:12" ht="23.1" customHeight="1">
      <c r="A85" s="17" t="s">
        <v>302</v>
      </c>
      <c r="B85" s="16">
        <v>0</v>
      </c>
      <c r="C85" s="16">
        <v>0</v>
      </c>
      <c r="D85" s="16">
        <v>0</v>
      </c>
      <c r="E85" s="16">
        <f t="shared" si="10"/>
        <v>0</v>
      </c>
      <c r="F85" s="16">
        <v>0</v>
      </c>
      <c r="G85" s="16">
        <v>11345267935</v>
      </c>
      <c r="H85" s="16">
        <v>11019702625</v>
      </c>
      <c r="I85" s="16">
        <f t="shared" si="11"/>
        <v>-325565310</v>
      </c>
      <c r="J85" s="97"/>
      <c r="K85" s="97"/>
      <c r="L85" s="97"/>
    </row>
    <row r="86" spans="1:12" ht="23.1" customHeight="1">
      <c r="A86" s="17" t="s">
        <v>303</v>
      </c>
      <c r="B86" s="16">
        <v>0</v>
      </c>
      <c r="C86" s="16">
        <v>0</v>
      </c>
      <c r="D86" s="16">
        <v>0</v>
      </c>
      <c r="E86" s="16">
        <f t="shared" si="10"/>
        <v>0</v>
      </c>
      <c r="F86" s="16">
        <v>90795000</v>
      </c>
      <c r="G86" s="16">
        <v>-23099913077</v>
      </c>
      <c r="H86" s="16">
        <v>-44656311154</v>
      </c>
      <c r="I86" s="16">
        <f t="shared" si="11"/>
        <v>-21556398077</v>
      </c>
      <c r="J86" s="97"/>
      <c r="K86" s="97"/>
      <c r="L86" s="97"/>
    </row>
    <row r="87" spans="1:12" ht="23.1" customHeight="1">
      <c r="A87" s="17" t="s">
        <v>304</v>
      </c>
      <c r="B87" s="16">
        <v>0</v>
      </c>
      <c r="C87" s="16">
        <v>0</v>
      </c>
      <c r="D87" s="16">
        <v>0</v>
      </c>
      <c r="E87" s="16">
        <f t="shared" si="10"/>
        <v>0</v>
      </c>
      <c r="F87" s="16">
        <v>97546000</v>
      </c>
      <c r="G87" s="16">
        <v>-12999825774</v>
      </c>
      <c r="H87" s="16">
        <v>-20556049715</v>
      </c>
      <c r="I87" s="16">
        <f t="shared" si="11"/>
        <v>-7556223941</v>
      </c>
      <c r="J87" s="97"/>
      <c r="K87" s="97"/>
      <c r="L87" s="97"/>
    </row>
    <row r="88" spans="1:12" ht="23.1" customHeight="1">
      <c r="A88" s="17" t="s">
        <v>305</v>
      </c>
      <c r="B88" s="16">
        <v>0</v>
      </c>
      <c r="C88" s="16">
        <v>0</v>
      </c>
      <c r="D88" s="16">
        <v>0</v>
      </c>
      <c r="E88" s="16">
        <f t="shared" si="10"/>
        <v>0</v>
      </c>
      <c r="F88" s="16">
        <v>157019000</v>
      </c>
      <c r="G88" s="16">
        <v>216797547103</v>
      </c>
      <c r="H88" s="16">
        <v>173537512898</v>
      </c>
      <c r="I88" s="16">
        <f t="shared" si="11"/>
        <v>-43260034205</v>
      </c>
      <c r="J88" s="97"/>
      <c r="K88" s="97"/>
      <c r="L88" s="97"/>
    </row>
    <row r="89" spans="1:12" ht="23.1" customHeight="1">
      <c r="A89" s="17" t="s">
        <v>306</v>
      </c>
      <c r="B89" s="16">
        <v>117209000</v>
      </c>
      <c r="C89" s="16">
        <v>261496010845</v>
      </c>
      <c r="D89" s="16">
        <v>274101818233</v>
      </c>
      <c r="E89" s="16">
        <f t="shared" si="10"/>
        <v>12605807388</v>
      </c>
      <c r="F89" s="16">
        <v>32939000</v>
      </c>
      <c r="G89" s="16">
        <v>266015856497</v>
      </c>
      <c r="H89" s="16">
        <v>268090788420</v>
      </c>
      <c r="I89" s="16">
        <f t="shared" si="11"/>
        <v>2074931923</v>
      </c>
      <c r="J89" s="97"/>
      <c r="K89" s="97"/>
      <c r="L89" s="97"/>
    </row>
    <row r="90" spans="1:12" ht="23.1" customHeight="1">
      <c r="A90" s="17" t="s">
        <v>307</v>
      </c>
      <c r="B90" s="16">
        <v>146365000</v>
      </c>
      <c r="C90" s="16">
        <v>378303424200</v>
      </c>
      <c r="D90" s="16">
        <v>421412269284</v>
      </c>
      <c r="E90" s="16">
        <f t="shared" si="10"/>
        <v>43108845084</v>
      </c>
      <c r="F90" s="16">
        <v>6390000</v>
      </c>
      <c r="G90" s="16">
        <v>392450204265</v>
      </c>
      <c r="H90" s="16">
        <v>435138010835</v>
      </c>
      <c r="I90" s="16">
        <f t="shared" si="11"/>
        <v>42687806570</v>
      </c>
      <c r="J90" s="97"/>
      <c r="K90" s="97"/>
      <c r="L90" s="97"/>
    </row>
    <row r="91" spans="1:12" ht="23.1" customHeight="1">
      <c r="A91" s="17" t="s">
        <v>308</v>
      </c>
      <c r="B91" s="16">
        <v>0</v>
      </c>
      <c r="C91" s="16">
        <v>0</v>
      </c>
      <c r="D91" s="16">
        <v>0</v>
      </c>
      <c r="E91" s="16">
        <f t="shared" si="10"/>
        <v>0</v>
      </c>
      <c r="F91" s="16">
        <v>0</v>
      </c>
      <c r="G91" s="16">
        <v>165074052</v>
      </c>
      <c r="H91" s="16">
        <v>148717468</v>
      </c>
      <c r="I91" s="16">
        <f t="shared" si="11"/>
        <v>-16356584</v>
      </c>
      <c r="J91" s="97"/>
      <c r="K91" s="97"/>
      <c r="L91" s="97"/>
    </row>
    <row r="92" spans="1:12" ht="23.1" customHeight="1">
      <c r="A92" s="17" t="s">
        <v>309</v>
      </c>
      <c r="B92" s="16">
        <v>0</v>
      </c>
      <c r="C92" s="16">
        <v>0</v>
      </c>
      <c r="D92" s="16">
        <v>0</v>
      </c>
      <c r="E92" s="16">
        <f t="shared" si="10"/>
        <v>0</v>
      </c>
      <c r="F92" s="16">
        <v>-40000</v>
      </c>
      <c r="G92" s="16">
        <v>12496782</v>
      </c>
      <c r="H92" s="16">
        <v>12493564</v>
      </c>
      <c r="I92" s="16">
        <f t="shared" si="11"/>
        <v>-3218</v>
      </c>
      <c r="J92" s="97"/>
      <c r="K92" s="97"/>
      <c r="L92" s="97"/>
    </row>
    <row r="93" spans="1:12" ht="23.1" customHeight="1">
      <c r="A93" s="17" t="s">
        <v>310</v>
      </c>
      <c r="B93" s="16">
        <v>0</v>
      </c>
      <c r="C93" s="16">
        <v>0</v>
      </c>
      <c r="D93" s="16">
        <v>0</v>
      </c>
      <c r="E93" s="16">
        <f t="shared" si="10"/>
        <v>0</v>
      </c>
      <c r="F93" s="16">
        <v>-873000</v>
      </c>
      <c r="G93" s="16">
        <v>305334361</v>
      </c>
      <c r="H93" s="16">
        <v>305255722</v>
      </c>
      <c r="I93" s="16">
        <f t="shared" si="11"/>
        <v>-78639</v>
      </c>
      <c r="J93" s="97"/>
      <c r="K93" s="97"/>
      <c r="L93" s="97"/>
    </row>
    <row r="94" spans="1:12" ht="23.1" customHeight="1">
      <c r="A94" s="17" t="s">
        <v>311</v>
      </c>
      <c r="B94" s="16">
        <v>0</v>
      </c>
      <c r="C94" s="16">
        <v>0</v>
      </c>
      <c r="D94" s="16">
        <v>0</v>
      </c>
      <c r="E94" s="16">
        <f t="shared" si="10"/>
        <v>0</v>
      </c>
      <c r="F94" s="16">
        <v>-55509000</v>
      </c>
      <c r="G94" s="16">
        <v>9027203096</v>
      </c>
      <c r="H94" s="16">
        <v>9024878192</v>
      </c>
      <c r="I94" s="16">
        <f t="shared" si="11"/>
        <v>-2324904</v>
      </c>
      <c r="J94" s="97"/>
      <c r="K94" s="97"/>
      <c r="L94" s="97"/>
    </row>
    <row r="95" spans="1:12" ht="23.1" customHeight="1">
      <c r="A95" s="17" t="s">
        <v>312</v>
      </c>
      <c r="B95" s="16">
        <v>226648000</v>
      </c>
      <c r="C95" s="16">
        <v>245543500557</v>
      </c>
      <c r="D95" s="16">
        <v>290698403407</v>
      </c>
      <c r="E95" s="16">
        <f t="shared" si="10"/>
        <v>45154902850</v>
      </c>
      <c r="F95" s="16">
        <v>0</v>
      </c>
      <c r="G95" s="16">
        <v>272961801896</v>
      </c>
      <c r="H95" s="16">
        <v>317998555368</v>
      </c>
      <c r="I95" s="16">
        <f t="shared" si="11"/>
        <v>45036753472</v>
      </c>
      <c r="J95" s="97"/>
      <c r="K95" s="97"/>
      <c r="L95" s="97"/>
    </row>
    <row r="96" spans="1:12" ht="23.1" customHeight="1">
      <c r="A96" s="17" t="s">
        <v>313</v>
      </c>
      <c r="B96" s="16">
        <v>20745000</v>
      </c>
      <c r="C96" s="16">
        <v>57744250200</v>
      </c>
      <c r="D96" s="16">
        <v>66569393437</v>
      </c>
      <c r="E96" s="16">
        <f t="shared" si="10"/>
        <v>8825143237</v>
      </c>
      <c r="F96" s="16">
        <v>71451000</v>
      </c>
      <c r="G96" s="16">
        <v>51303326088</v>
      </c>
      <c r="H96" s="16">
        <v>55686771976</v>
      </c>
      <c r="I96" s="16">
        <f t="shared" si="11"/>
        <v>4383445888</v>
      </c>
      <c r="J96" s="97"/>
      <c r="K96" s="97"/>
      <c r="L96" s="97"/>
    </row>
    <row r="97" spans="1:12" ht="23.1" customHeight="1" thickBot="1">
      <c r="A97" s="17" t="s">
        <v>548</v>
      </c>
      <c r="B97" s="16"/>
      <c r="C97" s="66">
        <f>SUM(C72:C96)</f>
        <v>3128366343554</v>
      </c>
      <c r="D97" s="66">
        <f t="shared" ref="D97:H97" si="12">SUM(D72:D96)</f>
        <v>-387625207651</v>
      </c>
      <c r="E97" s="66">
        <f>SUM(E72:E96)</f>
        <v>128975144683</v>
      </c>
      <c r="F97" s="16"/>
      <c r="G97" s="66">
        <f t="shared" si="12"/>
        <v>12964753668120</v>
      </c>
      <c r="H97" s="66">
        <f t="shared" si="12"/>
        <v>-9970543789186</v>
      </c>
      <c r="I97" s="66">
        <f>SUM(I72:I96)</f>
        <v>122405595203</v>
      </c>
      <c r="J97" s="97"/>
      <c r="K97" s="97"/>
      <c r="L97" s="97"/>
    </row>
    <row r="98" spans="1:12" ht="23.1" customHeight="1" thickTop="1">
      <c r="A98" s="169" t="s">
        <v>0</v>
      </c>
      <c r="B98" s="169"/>
      <c r="C98" s="169"/>
      <c r="D98" s="169"/>
      <c r="E98" s="169"/>
      <c r="F98" s="169"/>
      <c r="G98" s="169"/>
      <c r="H98" s="169"/>
      <c r="I98" s="169"/>
      <c r="J98" s="97"/>
      <c r="K98" s="97"/>
      <c r="L98" s="97"/>
    </row>
    <row r="99" spans="1:12" ht="23.1" customHeight="1">
      <c r="A99" s="169" t="s">
        <v>211</v>
      </c>
      <c r="B99" s="169"/>
      <c r="C99" s="169"/>
      <c r="D99" s="169"/>
      <c r="E99" s="169"/>
      <c r="F99" s="169"/>
      <c r="G99" s="169"/>
      <c r="H99" s="169"/>
      <c r="I99" s="169"/>
      <c r="J99" s="97"/>
      <c r="K99" s="97"/>
      <c r="L99" s="97"/>
    </row>
    <row r="100" spans="1:12" ht="23.1" customHeight="1">
      <c r="A100" s="169" t="s">
        <v>212</v>
      </c>
      <c r="B100" s="169"/>
      <c r="C100" s="169"/>
      <c r="D100" s="169"/>
      <c r="E100" s="169"/>
      <c r="F100" s="169"/>
      <c r="G100" s="169"/>
      <c r="H100" s="169"/>
      <c r="I100" s="169"/>
      <c r="J100" s="97"/>
      <c r="K100" s="97"/>
      <c r="L100" s="97"/>
    </row>
    <row r="101" spans="1:12" ht="23.1" customHeight="1">
      <c r="A101" s="164" t="s">
        <v>265</v>
      </c>
      <c r="B101" s="164"/>
      <c r="C101" s="164"/>
      <c r="D101" s="164"/>
      <c r="E101" s="164"/>
      <c r="F101" s="164"/>
      <c r="G101" s="164"/>
      <c r="H101" s="164"/>
      <c r="I101" s="164"/>
      <c r="J101" s="97"/>
      <c r="K101" s="97"/>
      <c r="L101" s="97"/>
    </row>
    <row r="102" spans="1:12" ht="23.1" customHeight="1" thickBot="1">
      <c r="B102" s="184" t="s">
        <v>228</v>
      </c>
      <c r="C102" s="184"/>
      <c r="D102" s="184"/>
      <c r="E102" s="184"/>
      <c r="F102" s="184" t="s">
        <v>229</v>
      </c>
      <c r="G102" s="184"/>
      <c r="H102" s="184"/>
      <c r="I102" s="184"/>
      <c r="J102" s="97"/>
      <c r="K102" s="97"/>
      <c r="L102" s="97"/>
    </row>
    <row r="103" spans="1:12" ht="23.1" customHeight="1" thickBot="1">
      <c r="A103" s="116" t="s">
        <v>214</v>
      </c>
      <c r="B103" s="24" t="s">
        <v>10</v>
      </c>
      <c r="C103" s="24" t="s">
        <v>266</v>
      </c>
      <c r="D103" s="24" t="s">
        <v>267</v>
      </c>
      <c r="E103" s="24" t="s">
        <v>268</v>
      </c>
      <c r="F103" s="24" t="s">
        <v>10</v>
      </c>
      <c r="G103" s="24" t="s">
        <v>12</v>
      </c>
      <c r="H103" s="24" t="s">
        <v>267</v>
      </c>
      <c r="I103" s="24" t="s">
        <v>268</v>
      </c>
      <c r="J103" s="97"/>
      <c r="K103" s="97"/>
      <c r="L103" s="97"/>
    </row>
    <row r="104" spans="1:12" ht="23.1" customHeight="1">
      <c r="A104" s="17" t="s">
        <v>549</v>
      </c>
      <c r="B104" s="16"/>
      <c r="C104" s="16">
        <f>C97</f>
        <v>3128366343554</v>
      </c>
      <c r="D104" s="16">
        <f t="shared" ref="D104:H104" si="13">D97</f>
        <v>-387625207651</v>
      </c>
      <c r="E104" s="16">
        <f t="shared" si="13"/>
        <v>128975144683</v>
      </c>
      <c r="F104" s="16"/>
      <c r="G104" s="16">
        <f t="shared" si="13"/>
        <v>12964753668120</v>
      </c>
      <c r="H104" s="16">
        <f t="shared" si="13"/>
        <v>-9970543789186</v>
      </c>
      <c r="I104" s="16">
        <f>I97</f>
        <v>122405595203</v>
      </c>
      <c r="J104" s="97"/>
      <c r="K104" s="97"/>
      <c r="L104" s="97"/>
    </row>
    <row r="105" spans="1:12" ht="23.1" customHeight="1">
      <c r="A105" s="17" t="s">
        <v>314</v>
      </c>
      <c r="B105" s="16">
        <v>0</v>
      </c>
      <c r="C105" s="16">
        <v>0</v>
      </c>
      <c r="D105" s="16">
        <v>0</v>
      </c>
      <c r="E105" s="16">
        <f t="shared" ref="E105:E128" si="14">D105-C105</f>
        <v>0</v>
      </c>
      <c r="F105" s="16">
        <v>26919000</v>
      </c>
      <c r="G105" s="16">
        <v>-11500827092</v>
      </c>
      <c r="H105" s="16">
        <v>-18272453317</v>
      </c>
      <c r="I105" s="16">
        <f t="shared" ref="I105:I128" si="15">H105-G105</f>
        <v>-6771626225</v>
      </c>
      <c r="J105" s="97"/>
      <c r="K105" s="97"/>
      <c r="L105" s="97"/>
    </row>
    <row r="106" spans="1:12" ht="23.1" customHeight="1">
      <c r="A106" s="17" t="s">
        <v>315</v>
      </c>
      <c r="B106" s="16">
        <v>0</v>
      </c>
      <c r="C106" s="16">
        <v>0</v>
      </c>
      <c r="D106" s="16">
        <v>0</v>
      </c>
      <c r="E106" s="16">
        <f t="shared" si="14"/>
        <v>0</v>
      </c>
      <c r="F106" s="16">
        <v>-471000</v>
      </c>
      <c r="G106" s="16">
        <v>97994763</v>
      </c>
      <c r="H106" s="16">
        <v>97969526</v>
      </c>
      <c r="I106" s="16">
        <f t="shared" si="15"/>
        <v>-25237</v>
      </c>
      <c r="J106" s="97"/>
      <c r="K106" s="97"/>
      <c r="L106" s="97"/>
    </row>
    <row r="107" spans="1:12" ht="23.1" customHeight="1">
      <c r="A107" s="17" t="s">
        <v>316</v>
      </c>
      <c r="B107" s="16">
        <v>0</v>
      </c>
      <c r="C107" s="16">
        <v>0</v>
      </c>
      <c r="D107" s="16">
        <v>0</v>
      </c>
      <c r="E107" s="16">
        <f t="shared" si="14"/>
        <v>0</v>
      </c>
      <c r="F107" s="16">
        <v>2150000</v>
      </c>
      <c r="G107" s="16">
        <v>112475041</v>
      </c>
      <c r="H107" s="16">
        <v>73485232</v>
      </c>
      <c r="I107" s="16">
        <f t="shared" si="15"/>
        <v>-38989809</v>
      </c>
      <c r="J107" s="97"/>
      <c r="K107" s="97"/>
      <c r="L107" s="97"/>
    </row>
    <row r="108" spans="1:12" ht="23.1" customHeight="1">
      <c r="A108" s="17" t="s">
        <v>317</v>
      </c>
      <c r="B108" s="16">
        <v>3644000</v>
      </c>
      <c r="C108" s="16">
        <v>-251968245</v>
      </c>
      <c r="D108" s="16">
        <v>-1507479400</v>
      </c>
      <c r="E108" s="16">
        <f t="shared" si="14"/>
        <v>-1255511155</v>
      </c>
      <c r="F108" s="16">
        <v>-80518000</v>
      </c>
      <c r="G108" s="16">
        <v>23659695644</v>
      </c>
      <c r="H108" s="16">
        <v>22404149802</v>
      </c>
      <c r="I108" s="16">
        <f t="shared" si="15"/>
        <v>-1255545842</v>
      </c>
      <c r="J108" s="97"/>
      <c r="K108" s="97"/>
      <c r="L108" s="97"/>
    </row>
    <row r="109" spans="1:12" ht="23.1" customHeight="1">
      <c r="A109" s="17" t="s">
        <v>318</v>
      </c>
      <c r="B109" s="16">
        <v>0</v>
      </c>
      <c r="C109" s="16">
        <v>0</v>
      </c>
      <c r="D109" s="16">
        <v>0</v>
      </c>
      <c r="E109" s="16">
        <f t="shared" si="14"/>
        <v>0</v>
      </c>
      <c r="F109" s="16">
        <v>10960000</v>
      </c>
      <c r="G109" s="16">
        <v>7036382199</v>
      </c>
      <c r="H109" s="16">
        <v>7236769276</v>
      </c>
      <c r="I109" s="16">
        <f t="shared" si="15"/>
        <v>200387077</v>
      </c>
      <c r="J109" s="97"/>
      <c r="K109" s="97"/>
      <c r="L109" s="97"/>
    </row>
    <row r="110" spans="1:12" ht="23.1" customHeight="1">
      <c r="A110" s="17" t="s">
        <v>319</v>
      </c>
      <c r="B110" s="16">
        <v>0</v>
      </c>
      <c r="C110" s="16">
        <v>0</v>
      </c>
      <c r="D110" s="16">
        <v>0</v>
      </c>
      <c r="E110" s="16">
        <f t="shared" si="14"/>
        <v>0</v>
      </c>
      <c r="F110" s="16">
        <v>-19064000</v>
      </c>
      <c r="G110" s="16">
        <v>6886557295</v>
      </c>
      <c r="H110" s="16">
        <v>6884783590</v>
      </c>
      <c r="I110" s="16">
        <f t="shared" si="15"/>
        <v>-1773705</v>
      </c>
      <c r="J110" s="97"/>
      <c r="K110" s="97"/>
      <c r="L110" s="97"/>
    </row>
    <row r="111" spans="1:12" ht="23.1" customHeight="1">
      <c r="A111" s="17" t="s">
        <v>320</v>
      </c>
      <c r="B111" s="16">
        <v>0</v>
      </c>
      <c r="C111" s="16">
        <v>0</v>
      </c>
      <c r="D111" s="16">
        <v>0</v>
      </c>
      <c r="E111" s="16">
        <f t="shared" si="14"/>
        <v>0</v>
      </c>
      <c r="F111" s="16">
        <v>25358000</v>
      </c>
      <c r="G111" s="16">
        <v>78657242139</v>
      </c>
      <c r="H111" s="16">
        <v>78426474561</v>
      </c>
      <c r="I111" s="16">
        <f t="shared" si="15"/>
        <v>-230767578</v>
      </c>
      <c r="J111" s="97"/>
      <c r="K111" s="97"/>
      <c r="L111" s="97"/>
    </row>
    <row r="112" spans="1:12" ht="23.1" customHeight="1">
      <c r="A112" s="17" t="s">
        <v>321</v>
      </c>
      <c r="B112" s="16">
        <v>15102000</v>
      </c>
      <c r="C112" s="16">
        <v>-3749479986</v>
      </c>
      <c r="D112" s="16">
        <v>-9736140142</v>
      </c>
      <c r="E112" s="16">
        <f t="shared" si="14"/>
        <v>-5986660156</v>
      </c>
      <c r="F112" s="16">
        <v>0</v>
      </c>
      <c r="G112" s="16">
        <v>-1794740413</v>
      </c>
      <c r="H112" s="16">
        <v>-7781903996</v>
      </c>
      <c r="I112" s="16">
        <f t="shared" si="15"/>
        <v>-5987163583</v>
      </c>
      <c r="J112" s="97"/>
      <c r="K112" s="97"/>
      <c r="L112" s="97"/>
    </row>
    <row r="113" spans="1:12" ht="23.1" customHeight="1">
      <c r="A113" s="17" t="s">
        <v>322</v>
      </c>
      <c r="B113" s="16">
        <v>4500000</v>
      </c>
      <c r="C113" s="16">
        <v>-4721215389</v>
      </c>
      <c r="D113" s="16">
        <v>-5497938410</v>
      </c>
      <c r="E113" s="16">
        <f t="shared" si="14"/>
        <v>-776723021</v>
      </c>
      <c r="F113" s="16">
        <v>-32621000</v>
      </c>
      <c r="G113" s="16">
        <v>28529629410</v>
      </c>
      <c r="H113" s="16">
        <v>27744342188</v>
      </c>
      <c r="I113" s="16">
        <f t="shared" si="15"/>
        <v>-785287222</v>
      </c>
      <c r="J113" s="97"/>
      <c r="K113" s="97"/>
      <c r="L113" s="97"/>
    </row>
    <row r="114" spans="1:12" ht="23.1" customHeight="1">
      <c r="A114" s="17" t="s">
        <v>323</v>
      </c>
      <c r="B114" s="16">
        <v>0</v>
      </c>
      <c r="C114" s="16">
        <v>0</v>
      </c>
      <c r="D114" s="16">
        <v>0</v>
      </c>
      <c r="E114" s="16">
        <f t="shared" si="14"/>
        <v>0</v>
      </c>
      <c r="F114" s="16">
        <v>172000000</v>
      </c>
      <c r="G114" s="16">
        <v>-172043514</v>
      </c>
      <c r="H114" s="16">
        <v>171912972</v>
      </c>
      <c r="I114" s="16">
        <f t="shared" si="15"/>
        <v>343956486</v>
      </c>
      <c r="J114" s="97"/>
      <c r="K114" s="97"/>
      <c r="L114" s="97"/>
    </row>
    <row r="115" spans="1:12" ht="23.1" customHeight="1">
      <c r="A115" s="17" t="s">
        <v>324</v>
      </c>
      <c r="B115" s="16">
        <v>0</v>
      </c>
      <c r="C115" s="16">
        <v>0</v>
      </c>
      <c r="D115" s="16">
        <v>0</v>
      </c>
      <c r="E115" s="16">
        <f t="shared" si="14"/>
        <v>0</v>
      </c>
      <c r="F115" s="16">
        <v>312000</v>
      </c>
      <c r="G115" s="16">
        <v>173043000</v>
      </c>
      <c r="H115" s="16">
        <v>191945231</v>
      </c>
      <c r="I115" s="16">
        <f t="shared" si="15"/>
        <v>18902231</v>
      </c>
      <c r="J115" s="97"/>
      <c r="K115" s="97"/>
      <c r="L115" s="97"/>
    </row>
    <row r="116" spans="1:12" ht="23.1" customHeight="1">
      <c r="A116" s="17" t="s">
        <v>325</v>
      </c>
      <c r="B116" s="16">
        <v>0</v>
      </c>
      <c r="C116" s="16">
        <v>0</v>
      </c>
      <c r="D116" s="16">
        <v>0</v>
      </c>
      <c r="E116" s="16">
        <f t="shared" si="14"/>
        <v>0</v>
      </c>
      <c r="F116" s="16">
        <v>157038000</v>
      </c>
      <c r="G116" s="16">
        <v>-1063248777</v>
      </c>
      <c r="H116" s="16">
        <v>1648550095</v>
      </c>
      <c r="I116" s="16">
        <f t="shared" si="15"/>
        <v>2711798872</v>
      </c>
      <c r="J116" s="97"/>
      <c r="K116" s="97"/>
      <c r="L116" s="97"/>
    </row>
    <row r="117" spans="1:12" ht="23.1" customHeight="1">
      <c r="A117" s="17" t="s">
        <v>110</v>
      </c>
      <c r="B117" s="16">
        <v>2701000</v>
      </c>
      <c r="C117" s="16">
        <v>26462984029</v>
      </c>
      <c r="D117" s="16">
        <v>47682758593</v>
      </c>
      <c r="E117" s="16">
        <f t="shared" si="14"/>
        <v>21219774564</v>
      </c>
      <c r="F117" s="16">
        <v>2703000</v>
      </c>
      <c r="G117" s="16">
        <v>26471721782</v>
      </c>
      <c r="H117" s="16">
        <v>47697169509</v>
      </c>
      <c r="I117" s="16">
        <f t="shared" si="15"/>
        <v>21225447727</v>
      </c>
      <c r="J117" s="97"/>
      <c r="K117" s="97"/>
      <c r="L117" s="97"/>
    </row>
    <row r="118" spans="1:12" ht="23.1" customHeight="1">
      <c r="A118" s="17" t="s">
        <v>326</v>
      </c>
      <c r="B118" s="16">
        <v>0</v>
      </c>
      <c r="C118" s="16">
        <v>0</v>
      </c>
      <c r="D118" s="16">
        <v>0</v>
      </c>
      <c r="E118" s="16">
        <f t="shared" si="14"/>
        <v>0</v>
      </c>
      <c r="F118" s="16">
        <v>1000000</v>
      </c>
      <c r="G118" s="16">
        <v>9086860918</v>
      </c>
      <c r="H118" s="16">
        <v>9223089242</v>
      </c>
      <c r="I118" s="16">
        <f t="shared" si="15"/>
        <v>136228324</v>
      </c>
      <c r="J118" s="97"/>
      <c r="K118" s="97"/>
      <c r="L118" s="97"/>
    </row>
    <row r="119" spans="1:12" ht="23.1" customHeight="1">
      <c r="A119" s="17" t="s">
        <v>327</v>
      </c>
      <c r="B119" s="16">
        <v>0</v>
      </c>
      <c r="C119" s="16">
        <v>0</v>
      </c>
      <c r="D119" s="16">
        <v>0</v>
      </c>
      <c r="E119" s="16">
        <f t="shared" si="14"/>
        <v>0</v>
      </c>
      <c r="F119" s="16">
        <v>0</v>
      </c>
      <c r="G119" s="16">
        <v>245757675</v>
      </c>
      <c r="H119" s="16">
        <v>247152334</v>
      </c>
      <c r="I119" s="16">
        <f t="shared" si="15"/>
        <v>1394659</v>
      </c>
      <c r="J119" s="97"/>
      <c r="K119" s="97"/>
      <c r="L119" s="97"/>
    </row>
    <row r="120" spans="1:12" ht="23.1" customHeight="1">
      <c r="A120" s="17" t="s">
        <v>328</v>
      </c>
      <c r="B120" s="16">
        <v>0</v>
      </c>
      <c r="C120" s="16">
        <v>0</v>
      </c>
      <c r="D120" s="16">
        <v>0</v>
      </c>
      <c r="E120" s="16">
        <f t="shared" si="14"/>
        <v>0</v>
      </c>
      <c r="F120" s="16">
        <v>95509000</v>
      </c>
      <c r="G120" s="16">
        <v>76944186697</v>
      </c>
      <c r="H120" s="16">
        <v>84122043265</v>
      </c>
      <c r="I120" s="16">
        <f t="shared" si="15"/>
        <v>7177856568</v>
      </c>
      <c r="J120" s="97"/>
      <c r="K120" s="97"/>
      <c r="L120" s="97"/>
    </row>
    <row r="121" spans="1:12" ht="23.1" customHeight="1">
      <c r="A121" s="17" t="s">
        <v>329</v>
      </c>
      <c r="B121" s="16">
        <v>1590000</v>
      </c>
      <c r="C121" s="16">
        <v>1179228375</v>
      </c>
      <c r="D121" s="16">
        <v>1124221551</v>
      </c>
      <c r="E121" s="16">
        <f t="shared" si="14"/>
        <v>-55006824</v>
      </c>
      <c r="F121" s="16">
        <v>1000</v>
      </c>
      <c r="G121" s="16">
        <v>1608157920</v>
      </c>
      <c r="H121" s="16">
        <v>1553040641</v>
      </c>
      <c r="I121" s="16">
        <f t="shared" si="15"/>
        <v>-55117279</v>
      </c>
      <c r="J121" s="97"/>
      <c r="K121" s="97"/>
      <c r="L121" s="97"/>
    </row>
    <row r="122" spans="1:12" ht="23.1" customHeight="1">
      <c r="A122" s="17" t="s">
        <v>330</v>
      </c>
      <c r="B122" s="16">
        <v>0</v>
      </c>
      <c r="C122" s="16">
        <v>0</v>
      </c>
      <c r="D122" s="16">
        <v>0</v>
      </c>
      <c r="E122" s="16">
        <f t="shared" si="14"/>
        <v>0</v>
      </c>
      <c r="F122" s="16">
        <v>-411000</v>
      </c>
      <c r="G122" s="16">
        <v>256892838</v>
      </c>
      <c r="H122" s="16">
        <v>256826676</v>
      </c>
      <c r="I122" s="16">
        <f t="shared" si="15"/>
        <v>-66162</v>
      </c>
      <c r="J122" s="97"/>
      <c r="K122" s="97"/>
      <c r="L122" s="97"/>
    </row>
    <row r="123" spans="1:12" ht="23.1" customHeight="1">
      <c r="A123" s="17" t="s">
        <v>331</v>
      </c>
      <c r="B123" s="16">
        <v>0</v>
      </c>
      <c r="C123" s="16">
        <v>0</v>
      </c>
      <c r="D123" s="16">
        <v>0</v>
      </c>
      <c r="E123" s="16">
        <f t="shared" si="14"/>
        <v>0</v>
      </c>
      <c r="F123" s="16">
        <v>40112000</v>
      </c>
      <c r="G123" s="16">
        <v>167269562234</v>
      </c>
      <c r="H123" s="16">
        <v>147012034204</v>
      </c>
      <c r="I123" s="16">
        <f t="shared" si="15"/>
        <v>-20257528030</v>
      </c>
      <c r="J123" s="97"/>
      <c r="K123" s="97"/>
      <c r="L123" s="97"/>
    </row>
    <row r="124" spans="1:12" ht="23.1" customHeight="1">
      <c r="A124" s="17" t="s">
        <v>332</v>
      </c>
      <c r="B124" s="16">
        <v>0</v>
      </c>
      <c r="C124" s="16">
        <v>0</v>
      </c>
      <c r="D124" s="16">
        <v>0</v>
      </c>
      <c r="E124" s="16">
        <f t="shared" si="14"/>
        <v>0</v>
      </c>
      <c r="F124" s="16">
        <v>11696000</v>
      </c>
      <c r="G124" s="16">
        <v>39589804</v>
      </c>
      <c r="H124" s="16">
        <v>289707608</v>
      </c>
      <c r="I124" s="16">
        <f t="shared" si="15"/>
        <v>250117804</v>
      </c>
      <c r="J124" s="97"/>
      <c r="K124" s="97"/>
      <c r="L124" s="97"/>
    </row>
    <row r="125" spans="1:12" ht="23.1" customHeight="1">
      <c r="A125" s="17" t="s">
        <v>333</v>
      </c>
      <c r="B125" s="16">
        <v>0</v>
      </c>
      <c r="C125" s="16">
        <v>0</v>
      </c>
      <c r="D125" s="16">
        <v>0</v>
      </c>
      <c r="E125" s="16">
        <f t="shared" si="14"/>
        <v>0</v>
      </c>
      <c r="F125" s="16">
        <v>77600000</v>
      </c>
      <c r="G125" s="16">
        <v>146224732950</v>
      </c>
      <c r="H125" s="16">
        <v>139902444709</v>
      </c>
      <c r="I125" s="16">
        <f t="shared" si="15"/>
        <v>-6322288241</v>
      </c>
      <c r="J125" s="97"/>
      <c r="K125" s="97"/>
      <c r="L125" s="97"/>
    </row>
    <row r="126" spans="1:12" ht="23.1" customHeight="1">
      <c r="A126" s="17" t="s">
        <v>334</v>
      </c>
      <c r="B126" s="16">
        <v>0</v>
      </c>
      <c r="C126" s="16">
        <v>0</v>
      </c>
      <c r="D126" s="16">
        <v>0</v>
      </c>
      <c r="E126" s="16">
        <f t="shared" si="14"/>
        <v>0</v>
      </c>
      <c r="F126" s="16">
        <v>3126000</v>
      </c>
      <c r="G126" s="16">
        <v>-5142353355</v>
      </c>
      <c r="H126" s="16">
        <v>-10059604296</v>
      </c>
      <c r="I126" s="16">
        <f t="shared" si="15"/>
        <v>-4917250941</v>
      </c>
      <c r="J126" s="97"/>
      <c r="K126" s="97"/>
      <c r="L126" s="97"/>
    </row>
    <row r="127" spans="1:12" ht="23.1" customHeight="1">
      <c r="A127" s="17" t="s">
        <v>335</v>
      </c>
      <c r="B127" s="16">
        <v>0</v>
      </c>
      <c r="C127" s="16">
        <v>0</v>
      </c>
      <c r="D127" s="16">
        <v>0</v>
      </c>
      <c r="E127" s="16">
        <f t="shared" si="14"/>
        <v>0</v>
      </c>
      <c r="F127" s="16">
        <v>1000</v>
      </c>
      <c r="G127" s="16">
        <v>-466190481</v>
      </c>
      <c r="H127" s="16">
        <v>-932311962</v>
      </c>
      <c r="I127" s="16">
        <f t="shared" si="15"/>
        <v>-466121481</v>
      </c>
      <c r="J127" s="97"/>
      <c r="K127" s="97"/>
      <c r="L127" s="97"/>
    </row>
    <row r="128" spans="1:12" ht="23.1" customHeight="1">
      <c r="A128" s="17" t="s">
        <v>336</v>
      </c>
      <c r="B128" s="16">
        <v>0</v>
      </c>
      <c r="C128" s="16">
        <v>0</v>
      </c>
      <c r="D128" s="16">
        <v>0</v>
      </c>
      <c r="E128" s="16">
        <f t="shared" si="14"/>
        <v>0</v>
      </c>
      <c r="F128" s="16">
        <v>0</v>
      </c>
      <c r="G128" s="16">
        <v>-11196943665</v>
      </c>
      <c r="H128" s="16">
        <v>-22393887330</v>
      </c>
      <c r="I128" s="16">
        <f t="shared" si="15"/>
        <v>-11196943665</v>
      </c>
      <c r="J128" s="97"/>
      <c r="K128" s="97"/>
      <c r="L128" s="97"/>
    </row>
    <row r="129" spans="1:12" ht="23.1" customHeight="1" thickBot="1">
      <c r="A129" s="17" t="s">
        <v>548</v>
      </c>
      <c r="B129" s="16"/>
      <c r="C129" s="66">
        <f>SUM(C104:C128)</f>
        <v>3147285892338</v>
      </c>
      <c r="D129" s="66">
        <f t="shared" ref="D129:H129" si="16">SUM(D104:D128)</f>
        <v>-355559785459</v>
      </c>
      <c r="E129" s="66">
        <f>SUM(E104:E128)</f>
        <v>142121018091</v>
      </c>
      <c r="F129" s="16"/>
      <c r="G129" s="66">
        <f t="shared" si="16"/>
        <v>13506717803132</v>
      </c>
      <c r="H129" s="66">
        <f t="shared" si="16"/>
        <v>-9454800059426</v>
      </c>
      <c r="I129" s="66">
        <f>SUM(I104:I128)</f>
        <v>96185189951</v>
      </c>
      <c r="J129" s="97"/>
      <c r="K129" s="97"/>
      <c r="L129" s="97"/>
    </row>
    <row r="130" spans="1:12" ht="23.1" customHeight="1" thickTop="1">
      <c r="A130" s="169" t="s">
        <v>0</v>
      </c>
      <c r="B130" s="169"/>
      <c r="C130" s="169"/>
      <c r="D130" s="169"/>
      <c r="E130" s="169"/>
      <c r="F130" s="169"/>
      <c r="G130" s="169"/>
      <c r="H130" s="169"/>
      <c r="I130" s="169"/>
      <c r="J130" s="97"/>
      <c r="K130" s="97"/>
      <c r="L130" s="97"/>
    </row>
    <row r="131" spans="1:12" ht="23.1" customHeight="1">
      <c r="A131" s="169" t="s">
        <v>211</v>
      </c>
      <c r="B131" s="169"/>
      <c r="C131" s="169"/>
      <c r="D131" s="169"/>
      <c r="E131" s="169"/>
      <c r="F131" s="169"/>
      <c r="G131" s="169"/>
      <c r="H131" s="169"/>
      <c r="I131" s="169"/>
      <c r="J131" s="97"/>
      <c r="K131" s="97"/>
      <c r="L131" s="97"/>
    </row>
    <row r="132" spans="1:12" ht="23.1" customHeight="1">
      <c r="A132" s="169" t="s">
        <v>212</v>
      </c>
      <c r="B132" s="169"/>
      <c r="C132" s="169"/>
      <c r="D132" s="169"/>
      <c r="E132" s="169"/>
      <c r="F132" s="169"/>
      <c r="G132" s="169"/>
      <c r="H132" s="169"/>
      <c r="I132" s="169"/>
      <c r="J132" s="97"/>
      <c r="K132" s="97"/>
      <c r="L132" s="97"/>
    </row>
    <row r="133" spans="1:12" ht="23.1" customHeight="1">
      <c r="A133" s="164" t="s">
        <v>265</v>
      </c>
      <c r="B133" s="164"/>
      <c r="C133" s="164"/>
      <c r="D133" s="164"/>
      <c r="E133" s="164"/>
      <c r="F133" s="164"/>
      <c r="G133" s="164"/>
      <c r="H133" s="164"/>
      <c r="I133" s="164"/>
      <c r="J133" s="97"/>
      <c r="K133" s="97"/>
      <c r="L133" s="97"/>
    </row>
    <row r="134" spans="1:12" ht="23.1" customHeight="1" thickBot="1">
      <c r="B134" s="184" t="s">
        <v>228</v>
      </c>
      <c r="C134" s="184"/>
      <c r="D134" s="184"/>
      <c r="E134" s="184"/>
      <c r="F134" s="184" t="s">
        <v>229</v>
      </c>
      <c r="G134" s="184"/>
      <c r="H134" s="184"/>
      <c r="I134" s="184"/>
      <c r="J134" s="97"/>
      <c r="K134" s="97"/>
      <c r="L134" s="97"/>
    </row>
    <row r="135" spans="1:12" ht="23.1" customHeight="1" thickBot="1">
      <c r="A135" s="115" t="s">
        <v>214</v>
      </c>
      <c r="B135" s="24" t="s">
        <v>10</v>
      </c>
      <c r="C135" s="24" t="s">
        <v>266</v>
      </c>
      <c r="D135" s="24" t="s">
        <v>267</v>
      </c>
      <c r="E135" s="24" t="s">
        <v>268</v>
      </c>
      <c r="F135" s="24" t="s">
        <v>10</v>
      </c>
      <c r="G135" s="24" t="s">
        <v>12</v>
      </c>
      <c r="H135" s="24" t="s">
        <v>267</v>
      </c>
      <c r="I135" s="24" t="s">
        <v>268</v>
      </c>
      <c r="J135" s="97"/>
      <c r="K135" s="97"/>
      <c r="L135" s="97"/>
    </row>
    <row r="136" spans="1:12" ht="23.1" customHeight="1">
      <c r="A136" s="17" t="s">
        <v>549</v>
      </c>
      <c r="B136" s="16"/>
      <c r="C136" s="16">
        <f>C129</f>
        <v>3147285892338</v>
      </c>
      <c r="D136" s="16">
        <f t="shared" ref="D136:H136" si="17">D129</f>
        <v>-355559785459</v>
      </c>
      <c r="E136" s="16">
        <f t="shared" si="17"/>
        <v>142121018091</v>
      </c>
      <c r="F136" s="16"/>
      <c r="G136" s="16">
        <f t="shared" si="17"/>
        <v>13506717803132</v>
      </c>
      <c r="H136" s="16">
        <f t="shared" si="17"/>
        <v>-9454800059426</v>
      </c>
      <c r="I136" s="16">
        <f>I129</f>
        <v>96185189951</v>
      </c>
      <c r="J136" s="97"/>
      <c r="K136" s="97"/>
      <c r="L136" s="97"/>
    </row>
    <row r="137" spans="1:12" ht="23.1" customHeight="1">
      <c r="A137" s="17" t="s">
        <v>337</v>
      </c>
      <c r="B137" s="16">
        <v>0</v>
      </c>
      <c r="C137" s="16">
        <v>0</v>
      </c>
      <c r="D137" s="16">
        <v>0</v>
      </c>
      <c r="E137" s="16">
        <f t="shared" ref="E137:E160" si="18">D137-C137</f>
        <v>0</v>
      </c>
      <c r="F137" s="16">
        <v>-40200000</v>
      </c>
      <c r="G137" s="16">
        <v>10706324592</v>
      </c>
      <c r="H137" s="16">
        <v>10703567184</v>
      </c>
      <c r="I137" s="16">
        <f t="shared" ref="I137:I160" si="19">H137-G137</f>
        <v>-2757408</v>
      </c>
      <c r="J137" s="97"/>
      <c r="K137" s="97"/>
      <c r="L137" s="97"/>
    </row>
    <row r="138" spans="1:12" ht="23.1" customHeight="1">
      <c r="A138" s="17" t="s">
        <v>338</v>
      </c>
      <c r="B138" s="16">
        <v>-12195000</v>
      </c>
      <c r="C138" s="16">
        <v>2031894698</v>
      </c>
      <c r="D138" s="16">
        <v>2031371396</v>
      </c>
      <c r="E138" s="16">
        <f t="shared" si="18"/>
        <v>-523302</v>
      </c>
      <c r="F138" s="16">
        <v>-348261000</v>
      </c>
      <c r="G138" s="16">
        <v>31529378282</v>
      </c>
      <c r="H138" s="16">
        <v>31521258564</v>
      </c>
      <c r="I138" s="16">
        <f t="shared" si="19"/>
        <v>-8119718</v>
      </c>
      <c r="J138" s="97"/>
      <c r="K138" s="97"/>
      <c r="L138" s="97"/>
    </row>
    <row r="139" spans="1:12" ht="23.1" customHeight="1">
      <c r="A139" s="17" t="s">
        <v>339</v>
      </c>
      <c r="B139" s="16">
        <v>0</v>
      </c>
      <c r="C139" s="16">
        <v>0</v>
      </c>
      <c r="D139" s="16">
        <v>0</v>
      </c>
      <c r="E139" s="16">
        <f t="shared" si="18"/>
        <v>0</v>
      </c>
      <c r="F139" s="16">
        <v>-7153000</v>
      </c>
      <c r="G139" s="16">
        <v>606084908</v>
      </c>
      <c r="H139" s="16">
        <v>605928816</v>
      </c>
      <c r="I139" s="16">
        <f t="shared" si="19"/>
        <v>-156092</v>
      </c>
      <c r="J139" s="97"/>
      <c r="K139" s="97"/>
      <c r="L139" s="97"/>
    </row>
    <row r="140" spans="1:12" ht="23.1" customHeight="1">
      <c r="A140" s="17" t="s">
        <v>340</v>
      </c>
      <c r="B140" s="16">
        <v>28496000</v>
      </c>
      <c r="C140" s="16">
        <v>61998522300</v>
      </c>
      <c r="D140" s="16">
        <v>64383921015</v>
      </c>
      <c r="E140" s="16">
        <f t="shared" si="18"/>
        <v>2385398715</v>
      </c>
      <c r="F140" s="16">
        <v>1203000</v>
      </c>
      <c r="G140" s="16">
        <v>59275704436</v>
      </c>
      <c r="H140" s="16">
        <v>50933539989</v>
      </c>
      <c r="I140" s="16">
        <f t="shared" si="19"/>
        <v>-8342164447</v>
      </c>
      <c r="J140" s="97"/>
      <c r="K140" s="97"/>
      <c r="L140" s="97"/>
    </row>
    <row r="141" spans="1:12" ht="23.1" customHeight="1">
      <c r="A141" s="17" t="s">
        <v>341</v>
      </c>
      <c r="B141" s="16">
        <v>1000000</v>
      </c>
      <c r="C141" s="16">
        <v>-1260324450</v>
      </c>
      <c r="D141" s="16">
        <v>-2278664015</v>
      </c>
      <c r="E141" s="16">
        <f t="shared" si="18"/>
        <v>-1018339565</v>
      </c>
      <c r="F141" s="16">
        <v>-3000</v>
      </c>
      <c r="G141" s="16">
        <v>-1029783829</v>
      </c>
      <c r="H141" s="16">
        <v>-2048182773</v>
      </c>
      <c r="I141" s="16">
        <f t="shared" si="19"/>
        <v>-1018398944</v>
      </c>
      <c r="J141" s="97"/>
      <c r="K141" s="97"/>
      <c r="L141" s="97"/>
    </row>
    <row r="142" spans="1:12" ht="23.1" customHeight="1">
      <c r="A142" s="17" t="s">
        <v>342</v>
      </c>
      <c r="B142" s="16">
        <v>0</v>
      </c>
      <c r="C142" s="16">
        <v>0</v>
      </c>
      <c r="D142" s="16">
        <v>0</v>
      </c>
      <c r="E142" s="16">
        <f t="shared" si="18"/>
        <v>0</v>
      </c>
      <c r="F142" s="16">
        <v>2000</v>
      </c>
      <c r="G142" s="16">
        <v>-2363241846</v>
      </c>
      <c r="H142" s="16">
        <v>-4725799692</v>
      </c>
      <c r="I142" s="16">
        <f t="shared" si="19"/>
        <v>-2362557846</v>
      </c>
      <c r="J142" s="97"/>
      <c r="K142" s="97"/>
      <c r="L142" s="97"/>
    </row>
    <row r="143" spans="1:12" ht="23.1" customHeight="1">
      <c r="A143" s="17" t="s">
        <v>343</v>
      </c>
      <c r="B143" s="16">
        <v>0</v>
      </c>
      <c r="C143" s="16">
        <v>0</v>
      </c>
      <c r="D143" s="16">
        <v>0</v>
      </c>
      <c r="E143" s="16">
        <f t="shared" si="18"/>
        <v>0</v>
      </c>
      <c r="F143" s="16">
        <v>21711000</v>
      </c>
      <c r="G143" s="16">
        <v>-14967046617</v>
      </c>
      <c r="H143" s="16">
        <v>-14592588078</v>
      </c>
      <c r="I143" s="16">
        <f t="shared" si="19"/>
        <v>374458539</v>
      </c>
      <c r="J143" s="97"/>
      <c r="K143" s="97"/>
      <c r="L143" s="97"/>
    </row>
    <row r="144" spans="1:12" ht="23.1" customHeight="1">
      <c r="A144" s="17" t="s">
        <v>344</v>
      </c>
      <c r="B144" s="16">
        <v>0</v>
      </c>
      <c r="C144" s="16">
        <v>0</v>
      </c>
      <c r="D144" s="16">
        <v>0</v>
      </c>
      <c r="E144" s="16">
        <f t="shared" si="18"/>
        <v>0</v>
      </c>
      <c r="F144" s="16">
        <v>15052000</v>
      </c>
      <c r="G144" s="16">
        <v>-51186223750</v>
      </c>
      <c r="H144" s="16">
        <v>-45604176134</v>
      </c>
      <c r="I144" s="16">
        <f t="shared" si="19"/>
        <v>5582047616</v>
      </c>
      <c r="J144" s="97"/>
      <c r="K144" s="97"/>
      <c r="L144" s="97"/>
    </row>
    <row r="145" spans="1:12" ht="23.1" customHeight="1">
      <c r="A145" s="17" t="s">
        <v>345</v>
      </c>
      <c r="B145" s="16">
        <v>0</v>
      </c>
      <c r="C145" s="16">
        <v>0</v>
      </c>
      <c r="D145" s="16">
        <v>0</v>
      </c>
      <c r="E145" s="16">
        <f t="shared" si="18"/>
        <v>0</v>
      </c>
      <c r="F145" s="16">
        <v>-490000</v>
      </c>
      <c r="G145" s="16">
        <v>317918115</v>
      </c>
      <c r="H145" s="16">
        <v>317836230</v>
      </c>
      <c r="I145" s="16">
        <f t="shared" si="19"/>
        <v>-81885</v>
      </c>
      <c r="J145" s="97"/>
      <c r="K145" s="97"/>
      <c r="L145" s="97"/>
    </row>
    <row r="146" spans="1:12" ht="23.1" customHeight="1">
      <c r="A146" s="17" t="s">
        <v>346</v>
      </c>
      <c r="B146" s="16">
        <v>0</v>
      </c>
      <c r="C146" s="16">
        <v>0</v>
      </c>
      <c r="D146" s="16">
        <v>0</v>
      </c>
      <c r="E146" s="16">
        <f t="shared" si="18"/>
        <v>0</v>
      </c>
      <c r="F146" s="16">
        <v>100000</v>
      </c>
      <c r="G146" s="16">
        <v>674281485</v>
      </c>
      <c r="H146" s="16">
        <v>720082553</v>
      </c>
      <c r="I146" s="16">
        <f t="shared" si="19"/>
        <v>45801068</v>
      </c>
      <c r="J146" s="97"/>
      <c r="K146" s="97"/>
      <c r="L146" s="97"/>
    </row>
    <row r="147" spans="1:12" ht="23.1" customHeight="1">
      <c r="A147" s="17" t="s">
        <v>347</v>
      </c>
      <c r="B147" s="16">
        <v>0</v>
      </c>
      <c r="C147" s="16">
        <v>0</v>
      </c>
      <c r="D147" s="16">
        <v>0</v>
      </c>
      <c r="E147" s="16">
        <f t="shared" si="18"/>
        <v>0</v>
      </c>
      <c r="F147" s="16">
        <v>-61091000</v>
      </c>
      <c r="G147" s="16">
        <v>25076802263</v>
      </c>
      <c r="H147" s="16">
        <v>25070343526</v>
      </c>
      <c r="I147" s="16">
        <f t="shared" si="19"/>
        <v>-6458737</v>
      </c>
      <c r="J147" s="97"/>
      <c r="K147" s="97"/>
      <c r="L147" s="97"/>
    </row>
    <row r="148" spans="1:12" ht="23.1" customHeight="1">
      <c r="A148" s="17" t="s">
        <v>348</v>
      </c>
      <c r="B148" s="16">
        <v>0</v>
      </c>
      <c r="C148" s="16">
        <v>0</v>
      </c>
      <c r="D148" s="16">
        <v>0</v>
      </c>
      <c r="E148" s="16">
        <f t="shared" si="18"/>
        <v>0</v>
      </c>
      <c r="F148" s="16">
        <v>-11543000</v>
      </c>
      <c r="G148" s="16">
        <v>1631199911</v>
      </c>
      <c r="H148" s="16">
        <v>1630779822</v>
      </c>
      <c r="I148" s="16">
        <f t="shared" si="19"/>
        <v>-420089</v>
      </c>
      <c r="J148" s="97"/>
      <c r="K148" s="97"/>
      <c r="L148" s="97"/>
    </row>
    <row r="149" spans="1:12" ht="23.1" customHeight="1">
      <c r="A149" s="17" t="s">
        <v>349</v>
      </c>
      <c r="B149" s="16">
        <v>100000</v>
      </c>
      <c r="C149" s="16">
        <v>92557720</v>
      </c>
      <c r="D149" s="16">
        <v>51150882</v>
      </c>
      <c r="E149" s="16">
        <f t="shared" si="18"/>
        <v>-41406838</v>
      </c>
      <c r="F149" s="16">
        <v>0</v>
      </c>
      <c r="G149" s="16">
        <v>104554630</v>
      </c>
      <c r="H149" s="16">
        <v>63144702</v>
      </c>
      <c r="I149" s="16">
        <f t="shared" si="19"/>
        <v>-41409928</v>
      </c>
      <c r="J149" s="97"/>
      <c r="K149" s="97"/>
      <c r="L149" s="97"/>
    </row>
    <row r="150" spans="1:12" ht="23.1" customHeight="1">
      <c r="A150" s="17" t="s">
        <v>350</v>
      </c>
      <c r="B150" s="16">
        <v>0</v>
      </c>
      <c r="C150" s="16">
        <v>0</v>
      </c>
      <c r="D150" s="16">
        <v>0</v>
      </c>
      <c r="E150" s="16">
        <f t="shared" si="18"/>
        <v>0</v>
      </c>
      <c r="F150" s="16">
        <v>-10000</v>
      </c>
      <c r="G150" s="16">
        <v>6498327</v>
      </c>
      <c r="H150" s="16">
        <v>6496654</v>
      </c>
      <c r="I150" s="16">
        <f t="shared" si="19"/>
        <v>-1673</v>
      </c>
      <c r="J150" s="97"/>
      <c r="K150" s="97"/>
      <c r="L150" s="97"/>
    </row>
    <row r="151" spans="1:12" ht="23.1" customHeight="1">
      <c r="A151" s="17" t="s">
        <v>351</v>
      </c>
      <c r="B151" s="16">
        <v>0</v>
      </c>
      <c r="C151" s="16">
        <v>0</v>
      </c>
      <c r="D151" s="16">
        <v>0</v>
      </c>
      <c r="E151" s="16">
        <f t="shared" si="18"/>
        <v>0</v>
      </c>
      <c r="F151" s="16">
        <v>-20000</v>
      </c>
      <c r="G151" s="16">
        <v>18495237</v>
      </c>
      <c r="H151" s="16">
        <v>18490474</v>
      </c>
      <c r="I151" s="16">
        <f t="shared" si="19"/>
        <v>-4763</v>
      </c>
      <c r="J151" s="97"/>
      <c r="K151" s="97"/>
      <c r="L151" s="97"/>
    </row>
    <row r="152" spans="1:12" ht="23.1" customHeight="1">
      <c r="A152" s="17" t="s">
        <v>352</v>
      </c>
      <c r="B152" s="16">
        <v>0</v>
      </c>
      <c r="C152" s="16">
        <v>0</v>
      </c>
      <c r="D152" s="16">
        <v>0</v>
      </c>
      <c r="E152" s="16">
        <f t="shared" si="18"/>
        <v>0</v>
      </c>
      <c r="F152" s="16">
        <v>-10000</v>
      </c>
      <c r="G152" s="16">
        <v>3998970</v>
      </c>
      <c r="H152" s="16">
        <v>3997940</v>
      </c>
      <c r="I152" s="16">
        <f t="shared" si="19"/>
        <v>-1030</v>
      </c>
      <c r="J152" s="97"/>
      <c r="K152" s="97"/>
      <c r="L152" s="97"/>
    </row>
    <row r="153" spans="1:12" ht="23.1" customHeight="1">
      <c r="A153" s="17" t="s">
        <v>353</v>
      </c>
      <c r="B153" s="16">
        <v>53000</v>
      </c>
      <c r="C153" s="16">
        <v>73791900</v>
      </c>
      <c r="D153" s="16">
        <v>55786126</v>
      </c>
      <c r="E153" s="16">
        <f t="shared" si="18"/>
        <v>-18005774</v>
      </c>
      <c r="F153" s="16">
        <v>0</v>
      </c>
      <c r="G153" s="16">
        <v>77500946</v>
      </c>
      <c r="H153" s="16">
        <v>59494218</v>
      </c>
      <c r="I153" s="16">
        <f t="shared" si="19"/>
        <v>-18006728</v>
      </c>
      <c r="J153" s="97"/>
      <c r="K153" s="97"/>
      <c r="L153" s="97"/>
    </row>
    <row r="154" spans="1:12" ht="23.1" customHeight="1">
      <c r="A154" s="17" t="s">
        <v>354</v>
      </c>
      <c r="B154" s="16">
        <v>0</v>
      </c>
      <c r="C154" s="16">
        <v>0</v>
      </c>
      <c r="D154" s="16">
        <v>0</v>
      </c>
      <c r="E154" s="16">
        <f t="shared" si="18"/>
        <v>0</v>
      </c>
      <c r="F154" s="16">
        <v>0</v>
      </c>
      <c r="G154" s="16">
        <v>-2111683377</v>
      </c>
      <c r="H154" s="16">
        <v>-4223366754</v>
      </c>
      <c r="I154" s="16">
        <f t="shared" si="19"/>
        <v>-2111683377</v>
      </c>
      <c r="J154" s="97"/>
      <c r="K154" s="97"/>
      <c r="L154" s="97"/>
    </row>
    <row r="155" spans="1:12" ht="23.1" customHeight="1">
      <c r="A155" s="17" t="s">
        <v>355</v>
      </c>
      <c r="B155" s="16">
        <v>647000</v>
      </c>
      <c r="C155" s="16">
        <v>2573766000</v>
      </c>
      <c r="D155" s="16">
        <v>2679343389</v>
      </c>
      <c r="E155" s="16">
        <f t="shared" si="18"/>
        <v>105577389</v>
      </c>
      <c r="F155" s="16">
        <v>0</v>
      </c>
      <c r="G155" s="16">
        <v>2661853335</v>
      </c>
      <c r="H155" s="16">
        <v>2767408059</v>
      </c>
      <c r="I155" s="16">
        <f t="shared" si="19"/>
        <v>105554724</v>
      </c>
      <c r="J155" s="97"/>
      <c r="K155" s="97"/>
      <c r="L155" s="97"/>
    </row>
    <row r="156" spans="1:12" ht="23.1" customHeight="1">
      <c r="A156" s="17" t="s">
        <v>356</v>
      </c>
      <c r="B156" s="16">
        <v>0</v>
      </c>
      <c r="C156" s="16">
        <v>0</v>
      </c>
      <c r="D156" s="16">
        <v>0</v>
      </c>
      <c r="E156" s="16">
        <f t="shared" si="18"/>
        <v>0</v>
      </c>
      <c r="F156" s="16">
        <v>-12000</v>
      </c>
      <c r="G156" s="16">
        <v>3619070</v>
      </c>
      <c r="H156" s="16">
        <v>3618140</v>
      </c>
      <c r="I156" s="16">
        <f t="shared" si="19"/>
        <v>-930</v>
      </c>
      <c r="J156" s="97"/>
      <c r="K156" s="97"/>
      <c r="L156" s="97"/>
    </row>
    <row r="157" spans="1:12" ht="23.1" customHeight="1">
      <c r="A157" s="17" t="s">
        <v>357</v>
      </c>
      <c r="B157" s="16">
        <v>3310000</v>
      </c>
      <c r="C157" s="16">
        <v>-9830710742</v>
      </c>
      <c r="D157" s="16">
        <v>-16682421484</v>
      </c>
      <c r="E157" s="16">
        <f t="shared" si="18"/>
        <v>-6851710742</v>
      </c>
      <c r="F157" s="16">
        <v>-690000</v>
      </c>
      <c r="G157" s="16">
        <v>-6231637742</v>
      </c>
      <c r="H157" s="16">
        <v>-13084275484</v>
      </c>
      <c r="I157" s="16">
        <f t="shared" si="19"/>
        <v>-6852637742</v>
      </c>
      <c r="J157" s="97"/>
      <c r="K157" s="97"/>
      <c r="L157" s="97"/>
    </row>
    <row r="158" spans="1:12" ht="23.1" customHeight="1">
      <c r="A158" s="17" t="s">
        <v>358</v>
      </c>
      <c r="B158" s="16">
        <v>0</v>
      </c>
      <c r="C158" s="16">
        <v>0</v>
      </c>
      <c r="D158" s="16">
        <v>0</v>
      </c>
      <c r="E158" s="16">
        <f t="shared" si="18"/>
        <v>0</v>
      </c>
      <c r="F158" s="16">
        <v>18844000</v>
      </c>
      <c r="G158" s="16">
        <v>-39574725</v>
      </c>
      <c r="H158" s="16">
        <v>29325810</v>
      </c>
      <c r="I158" s="16">
        <f t="shared" si="19"/>
        <v>68900535</v>
      </c>
      <c r="J158" s="97"/>
      <c r="K158" s="97"/>
      <c r="L158" s="97"/>
    </row>
    <row r="159" spans="1:12" ht="23.1" customHeight="1">
      <c r="A159" s="17" t="s">
        <v>359</v>
      </c>
      <c r="B159" s="16">
        <v>0</v>
      </c>
      <c r="C159" s="16">
        <v>0</v>
      </c>
      <c r="D159" s="16">
        <v>0</v>
      </c>
      <c r="E159" s="16">
        <f t="shared" si="18"/>
        <v>0</v>
      </c>
      <c r="F159" s="16">
        <v>-940000</v>
      </c>
      <c r="G159" s="16">
        <v>1089174475</v>
      </c>
      <c r="H159" s="16">
        <v>1088893950</v>
      </c>
      <c r="I159" s="16">
        <f t="shared" si="19"/>
        <v>-280525</v>
      </c>
      <c r="J159" s="97"/>
      <c r="K159" s="97"/>
      <c r="L159" s="97"/>
    </row>
    <row r="160" spans="1:12" ht="23.1" customHeight="1">
      <c r="A160" s="17" t="s">
        <v>360</v>
      </c>
      <c r="B160" s="16">
        <v>-5000</v>
      </c>
      <c r="C160" s="16">
        <v>9786484</v>
      </c>
      <c r="D160" s="16">
        <v>9783968</v>
      </c>
      <c r="E160" s="16">
        <f t="shared" si="18"/>
        <v>-2516</v>
      </c>
      <c r="F160" s="16">
        <v>-10000</v>
      </c>
      <c r="G160" s="16">
        <v>12035906</v>
      </c>
      <c r="H160" s="16">
        <v>12032812</v>
      </c>
      <c r="I160" s="16">
        <f t="shared" si="19"/>
        <v>-3094</v>
      </c>
      <c r="J160" s="97"/>
      <c r="K160" s="97"/>
      <c r="L160" s="97"/>
    </row>
    <row r="161" spans="1:12" ht="23.1" customHeight="1" thickBot="1">
      <c r="A161" s="17" t="s">
        <v>548</v>
      </c>
      <c r="B161" s="16"/>
      <c r="C161" s="66">
        <f>SUM(C136:C160)</f>
        <v>3202975176248</v>
      </c>
      <c r="D161" s="66">
        <f t="shared" ref="D161:H161" si="20">SUM(D136:D160)</f>
        <v>-305309514182</v>
      </c>
      <c r="E161" s="66">
        <f>SUM(E136:E160)</f>
        <v>136682005458</v>
      </c>
      <c r="F161" s="16"/>
      <c r="G161" s="66">
        <f t="shared" si="20"/>
        <v>13562584036134</v>
      </c>
      <c r="H161" s="66">
        <f t="shared" si="20"/>
        <v>-9413522208898</v>
      </c>
      <c r="I161" s="66">
        <f>SUM(I136:I160)</f>
        <v>81596807477</v>
      </c>
      <c r="J161" s="97"/>
      <c r="K161" s="97"/>
      <c r="L161" s="97"/>
    </row>
    <row r="162" spans="1:12" ht="23.1" customHeight="1" thickTop="1">
      <c r="A162" s="169" t="s">
        <v>0</v>
      </c>
      <c r="B162" s="169"/>
      <c r="C162" s="169"/>
      <c r="D162" s="169"/>
      <c r="E162" s="169"/>
      <c r="F162" s="169"/>
      <c r="G162" s="169"/>
      <c r="H162" s="169"/>
      <c r="I162" s="169"/>
      <c r="J162" s="97"/>
      <c r="K162" s="97"/>
      <c r="L162" s="97"/>
    </row>
    <row r="163" spans="1:12" ht="23.1" customHeight="1">
      <c r="A163" s="169" t="s">
        <v>211</v>
      </c>
      <c r="B163" s="169"/>
      <c r="C163" s="169"/>
      <c r="D163" s="169"/>
      <c r="E163" s="169"/>
      <c r="F163" s="169"/>
      <c r="G163" s="169"/>
      <c r="H163" s="169"/>
      <c r="I163" s="169"/>
      <c r="J163" s="97"/>
      <c r="K163" s="97"/>
      <c r="L163" s="97"/>
    </row>
    <row r="164" spans="1:12" ht="23.1" customHeight="1">
      <c r="A164" s="169" t="s">
        <v>212</v>
      </c>
      <c r="B164" s="169"/>
      <c r="C164" s="169"/>
      <c r="D164" s="169"/>
      <c r="E164" s="169"/>
      <c r="F164" s="169"/>
      <c r="G164" s="169"/>
      <c r="H164" s="169"/>
      <c r="I164" s="169"/>
      <c r="J164" s="97"/>
      <c r="K164" s="97"/>
      <c r="L164" s="97"/>
    </row>
    <row r="165" spans="1:12" ht="23.1" customHeight="1">
      <c r="A165" s="164" t="s">
        <v>265</v>
      </c>
      <c r="B165" s="164"/>
      <c r="C165" s="164"/>
      <c r="D165" s="164"/>
      <c r="E165" s="164"/>
      <c r="F165" s="164"/>
      <c r="G165" s="164"/>
      <c r="H165" s="164"/>
      <c r="I165" s="164"/>
      <c r="J165" s="97"/>
      <c r="K165" s="97"/>
      <c r="L165" s="97"/>
    </row>
    <row r="166" spans="1:12" ht="23.1" customHeight="1" thickBot="1">
      <c r="B166" s="184" t="s">
        <v>228</v>
      </c>
      <c r="C166" s="184"/>
      <c r="D166" s="184"/>
      <c r="E166" s="184"/>
      <c r="F166" s="184" t="s">
        <v>229</v>
      </c>
      <c r="G166" s="184"/>
      <c r="H166" s="184"/>
      <c r="I166" s="184"/>
      <c r="J166" s="97"/>
      <c r="K166" s="97"/>
      <c r="L166" s="97"/>
    </row>
    <row r="167" spans="1:12" ht="23.1" customHeight="1" thickBot="1">
      <c r="A167" s="115" t="s">
        <v>214</v>
      </c>
      <c r="B167" s="24" t="s">
        <v>10</v>
      </c>
      <c r="C167" s="24" t="s">
        <v>266</v>
      </c>
      <c r="D167" s="24" t="s">
        <v>267</v>
      </c>
      <c r="E167" s="24" t="s">
        <v>268</v>
      </c>
      <c r="F167" s="24" t="s">
        <v>10</v>
      </c>
      <c r="G167" s="24" t="s">
        <v>12</v>
      </c>
      <c r="H167" s="24" t="s">
        <v>267</v>
      </c>
      <c r="I167" s="24" t="s">
        <v>268</v>
      </c>
      <c r="J167" s="97"/>
      <c r="K167" s="97"/>
      <c r="L167" s="97"/>
    </row>
    <row r="168" spans="1:12" ht="23.1" customHeight="1">
      <c r="A168" s="17" t="s">
        <v>549</v>
      </c>
      <c r="B168" s="16"/>
      <c r="C168" s="16">
        <f>C161</f>
        <v>3202975176248</v>
      </c>
      <c r="D168" s="16">
        <f t="shared" ref="D168:H168" si="21">D161</f>
        <v>-305309514182</v>
      </c>
      <c r="E168" s="16">
        <f t="shared" si="21"/>
        <v>136682005458</v>
      </c>
      <c r="F168" s="16"/>
      <c r="G168" s="16">
        <f t="shared" si="21"/>
        <v>13562584036134</v>
      </c>
      <c r="H168" s="16">
        <f t="shared" si="21"/>
        <v>-9413522208898</v>
      </c>
      <c r="I168" s="16">
        <f>I161</f>
        <v>81596807477</v>
      </c>
      <c r="J168" s="97"/>
      <c r="K168" s="97"/>
      <c r="L168" s="97"/>
    </row>
    <row r="169" spans="1:12" ht="23.1" customHeight="1">
      <c r="A169" s="17" t="s">
        <v>361</v>
      </c>
      <c r="B169" s="16">
        <v>0</v>
      </c>
      <c r="C169" s="16">
        <v>0</v>
      </c>
      <c r="D169" s="16">
        <v>0</v>
      </c>
      <c r="E169" s="16">
        <f t="shared" ref="E169:E192" si="22">D169-C169</f>
        <v>0</v>
      </c>
      <c r="F169" s="16">
        <v>0</v>
      </c>
      <c r="G169" s="16">
        <v>-1522337853</v>
      </c>
      <c r="H169" s="16">
        <v>-3044675706</v>
      </c>
      <c r="I169" s="16">
        <f t="shared" ref="I169:I192" si="23">H169-G169</f>
        <v>-1522337853</v>
      </c>
      <c r="J169" s="97"/>
      <c r="K169" s="97"/>
      <c r="L169" s="97"/>
    </row>
    <row r="170" spans="1:12" ht="23.1" customHeight="1">
      <c r="A170" s="17" t="s">
        <v>362</v>
      </c>
      <c r="B170" s="16">
        <v>0</v>
      </c>
      <c r="C170" s="16">
        <v>0</v>
      </c>
      <c r="D170" s="16">
        <v>0</v>
      </c>
      <c r="E170" s="16">
        <f t="shared" si="22"/>
        <v>0</v>
      </c>
      <c r="F170" s="16">
        <v>6390000</v>
      </c>
      <c r="G170" s="16">
        <v>-33078495</v>
      </c>
      <c r="H170" s="16">
        <v>-34206990</v>
      </c>
      <c r="I170" s="16">
        <f t="shared" si="23"/>
        <v>-1128495</v>
      </c>
      <c r="J170" s="97"/>
      <c r="K170" s="97"/>
      <c r="L170" s="97"/>
    </row>
    <row r="171" spans="1:12" ht="23.1" customHeight="1">
      <c r="A171" s="17" t="s">
        <v>363</v>
      </c>
      <c r="B171" s="16">
        <v>0</v>
      </c>
      <c r="C171" s="16">
        <v>0</v>
      </c>
      <c r="D171" s="16">
        <v>0</v>
      </c>
      <c r="E171" s="16">
        <f t="shared" si="22"/>
        <v>0</v>
      </c>
      <c r="F171" s="16">
        <v>-6533000</v>
      </c>
      <c r="G171" s="16">
        <v>3834936281</v>
      </c>
      <c r="H171" s="16">
        <v>3833948562</v>
      </c>
      <c r="I171" s="16">
        <f t="shared" si="23"/>
        <v>-987719</v>
      </c>
      <c r="J171" s="97"/>
      <c r="K171" s="97"/>
      <c r="L171" s="97"/>
    </row>
    <row r="172" spans="1:12" ht="23.1" customHeight="1">
      <c r="A172" s="17" t="s">
        <v>364</v>
      </c>
      <c r="B172" s="16">
        <v>0</v>
      </c>
      <c r="C172" s="16">
        <v>0</v>
      </c>
      <c r="D172" s="16">
        <v>0</v>
      </c>
      <c r="E172" s="16">
        <f t="shared" si="22"/>
        <v>0</v>
      </c>
      <c r="F172" s="16">
        <v>2566000</v>
      </c>
      <c r="G172" s="16">
        <v>0</v>
      </c>
      <c r="H172" s="16">
        <v>15396000</v>
      </c>
      <c r="I172" s="16">
        <f t="shared" si="23"/>
        <v>15396000</v>
      </c>
      <c r="J172" s="97"/>
      <c r="K172" s="97"/>
      <c r="L172" s="97"/>
    </row>
    <row r="173" spans="1:12" ht="23.1" customHeight="1">
      <c r="A173" s="17" t="s">
        <v>365</v>
      </c>
      <c r="B173" s="16">
        <v>7321000</v>
      </c>
      <c r="C173" s="16">
        <v>10382580000</v>
      </c>
      <c r="D173" s="16">
        <v>8696820170</v>
      </c>
      <c r="E173" s="16">
        <f t="shared" si="22"/>
        <v>-1685759830</v>
      </c>
      <c r="F173" s="16">
        <v>0</v>
      </c>
      <c r="G173" s="16">
        <v>10856257997</v>
      </c>
      <c r="H173" s="16">
        <v>9170376164</v>
      </c>
      <c r="I173" s="16">
        <f t="shared" si="23"/>
        <v>-1685881833</v>
      </c>
      <c r="J173" s="97"/>
      <c r="K173" s="97"/>
      <c r="L173" s="97"/>
    </row>
    <row r="174" spans="1:12" ht="23.1" customHeight="1">
      <c r="A174" s="17" t="s">
        <v>366</v>
      </c>
      <c r="B174" s="16">
        <v>0</v>
      </c>
      <c r="C174" s="16">
        <v>0</v>
      </c>
      <c r="D174" s="16">
        <v>0</v>
      </c>
      <c r="E174" s="16">
        <f t="shared" si="22"/>
        <v>0</v>
      </c>
      <c r="F174" s="16">
        <v>-47110000</v>
      </c>
      <c r="G174" s="16">
        <v>9650131642</v>
      </c>
      <c r="H174" s="16">
        <v>9647646284</v>
      </c>
      <c r="I174" s="16">
        <f t="shared" si="23"/>
        <v>-2485358</v>
      </c>
      <c r="J174" s="97"/>
      <c r="K174" s="97"/>
      <c r="L174" s="97"/>
    </row>
    <row r="175" spans="1:12" ht="23.1" customHeight="1">
      <c r="A175" s="17" t="s">
        <v>367</v>
      </c>
      <c r="B175" s="16">
        <v>380000</v>
      </c>
      <c r="C175" s="16">
        <v>-1615415861</v>
      </c>
      <c r="D175" s="16">
        <v>-3036187278</v>
      </c>
      <c r="E175" s="16">
        <f t="shared" si="22"/>
        <v>-1420771417</v>
      </c>
      <c r="F175" s="16">
        <v>0</v>
      </c>
      <c r="G175" s="16">
        <v>-1427852399</v>
      </c>
      <c r="H175" s="16">
        <v>-2855704798</v>
      </c>
      <c r="I175" s="16">
        <f t="shared" si="23"/>
        <v>-1427852399</v>
      </c>
      <c r="J175" s="97"/>
      <c r="K175" s="97"/>
      <c r="L175" s="97"/>
    </row>
    <row r="176" spans="1:12" ht="23.1" customHeight="1">
      <c r="A176" s="17" t="s">
        <v>368</v>
      </c>
      <c r="B176" s="16">
        <v>130000</v>
      </c>
      <c r="C176" s="16">
        <v>-897222729</v>
      </c>
      <c r="D176" s="16">
        <v>-1746995458</v>
      </c>
      <c r="E176" s="16">
        <f t="shared" si="22"/>
        <v>-849772729</v>
      </c>
      <c r="F176" s="16">
        <v>0</v>
      </c>
      <c r="G176" s="16">
        <v>-849784946</v>
      </c>
      <c r="H176" s="16">
        <v>-1699569892</v>
      </c>
      <c r="I176" s="16">
        <f t="shared" si="23"/>
        <v>-849784946</v>
      </c>
      <c r="J176" s="97"/>
      <c r="K176" s="97"/>
      <c r="L176" s="97"/>
    </row>
    <row r="177" spans="1:12" ht="23.1" customHeight="1">
      <c r="A177" s="17" t="s">
        <v>369</v>
      </c>
      <c r="B177" s="16">
        <v>-59811000</v>
      </c>
      <c r="C177" s="16">
        <v>5570097962</v>
      </c>
      <c r="D177" s="16">
        <v>5599869571</v>
      </c>
      <c r="E177" s="16">
        <f t="shared" si="22"/>
        <v>29771609</v>
      </c>
      <c r="F177" s="16">
        <v>-216092000</v>
      </c>
      <c r="G177" s="16">
        <v>22447140209</v>
      </c>
      <c r="H177" s="16">
        <v>22438697740</v>
      </c>
      <c r="I177" s="16">
        <f t="shared" si="23"/>
        <v>-8442469</v>
      </c>
      <c r="J177" s="97"/>
      <c r="K177" s="97"/>
      <c r="L177" s="97"/>
    </row>
    <row r="178" spans="1:12" ht="23.1" customHeight="1">
      <c r="A178" s="17" t="s">
        <v>370</v>
      </c>
      <c r="B178" s="16">
        <v>0</v>
      </c>
      <c r="C178" s="16">
        <v>0</v>
      </c>
      <c r="D178" s="16">
        <v>0</v>
      </c>
      <c r="E178" s="16">
        <f t="shared" si="22"/>
        <v>0</v>
      </c>
      <c r="F178" s="16">
        <v>-90000</v>
      </c>
      <c r="G178" s="16">
        <v>71981460</v>
      </c>
      <c r="H178" s="16">
        <v>71962920</v>
      </c>
      <c r="I178" s="16">
        <f t="shared" si="23"/>
        <v>-18540</v>
      </c>
      <c r="J178" s="97"/>
      <c r="K178" s="97"/>
      <c r="L178" s="97"/>
    </row>
    <row r="179" spans="1:12" ht="23.1" customHeight="1">
      <c r="A179" s="17" t="s">
        <v>371</v>
      </c>
      <c r="B179" s="16">
        <v>3000000</v>
      </c>
      <c r="C179" s="16">
        <v>-2540654040</v>
      </c>
      <c r="D179" s="16">
        <v>-4525992508</v>
      </c>
      <c r="E179" s="16">
        <f t="shared" si="22"/>
        <v>-1985338468</v>
      </c>
      <c r="F179" s="16">
        <v>-6368000</v>
      </c>
      <c r="G179" s="16">
        <v>-542787562</v>
      </c>
      <c r="H179" s="16">
        <v>-2528640552</v>
      </c>
      <c r="I179" s="16">
        <f t="shared" si="23"/>
        <v>-1985852990</v>
      </c>
      <c r="J179" s="97"/>
      <c r="K179" s="97"/>
      <c r="L179" s="97"/>
    </row>
    <row r="180" spans="1:12" ht="23.1" customHeight="1">
      <c r="A180" s="17" t="s">
        <v>372</v>
      </c>
      <c r="B180" s="16">
        <v>0</v>
      </c>
      <c r="C180" s="16">
        <v>0</v>
      </c>
      <c r="D180" s="16">
        <v>0</v>
      </c>
      <c r="E180" s="16">
        <f t="shared" si="22"/>
        <v>0</v>
      </c>
      <c r="F180" s="16">
        <v>-2800000</v>
      </c>
      <c r="G180" s="16">
        <v>391899060</v>
      </c>
      <c r="H180" s="16">
        <v>391798120</v>
      </c>
      <c r="I180" s="16">
        <f t="shared" si="23"/>
        <v>-100940</v>
      </c>
      <c r="J180" s="97"/>
      <c r="K180" s="97"/>
      <c r="L180" s="97"/>
    </row>
    <row r="181" spans="1:12" ht="23.1" customHeight="1">
      <c r="A181" s="17" t="s">
        <v>373</v>
      </c>
      <c r="B181" s="16">
        <v>0</v>
      </c>
      <c r="C181" s="16">
        <v>0</v>
      </c>
      <c r="D181" s="16">
        <v>0</v>
      </c>
      <c r="E181" s="16">
        <f t="shared" si="22"/>
        <v>0</v>
      </c>
      <c r="F181" s="16">
        <v>-1000</v>
      </c>
      <c r="G181" s="16">
        <v>449885</v>
      </c>
      <c r="H181" s="16">
        <v>449770</v>
      </c>
      <c r="I181" s="16">
        <f t="shared" si="23"/>
        <v>-115</v>
      </c>
      <c r="J181" s="97"/>
      <c r="K181" s="97"/>
      <c r="L181" s="97"/>
    </row>
    <row r="182" spans="1:12" ht="23.1" customHeight="1">
      <c r="A182" s="17" t="s">
        <v>374</v>
      </c>
      <c r="B182" s="16">
        <v>0</v>
      </c>
      <c r="C182" s="16">
        <v>0</v>
      </c>
      <c r="D182" s="16">
        <v>0</v>
      </c>
      <c r="E182" s="16">
        <f t="shared" si="22"/>
        <v>0</v>
      </c>
      <c r="F182" s="16">
        <v>-608000</v>
      </c>
      <c r="G182" s="16">
        <v>382621451</v>
      </c>
      <c r="H182" s="16">
        <v>382522902</v>
      </c>
      <c r="I182" s="16">
        <f t="shared" si="23"/>
        <v>-98549</v>
      </c>
      <c r="J182" s="97"/>
      <c r="K182" s="97"/>
      <c r="L182" s="97"/>
    </row>
    <row r="183" spans="1:12" ht="23.1" customHeight="1">
      <c r="A183" s="17" t="s">
        <v>375</v>
      </c>
      <c r="B183" s="16">
        <v>0</v>
      </c>
      <c r="C183" s="16">
        <v>0</v>
      </c>
      <c r="D183" s="16">
        <v>0</v>
      </c>
      <c r="E183" s="16">
        <f t="shared" si="22"/>
        <v>0</v>
      </c>
      <c r="F183" s="16">
        <v>419000</v>
      </c>
      <c r="G183" s="16">
        <v>-481974075</v>
      </c>
      <c r="H183" s="16">
        <v>-826935150</v>
      </c>
      <c r="I183" s="16">
        <f t="shared" si="23"/>
        <v>-344961075</v>
      </c>
      <c r="J183" s="97"/>
      <c r="K183" s="97"/>
      <c r="L183" s="97"/>
    </row>
    <row r="184" spans="1:12" ht="23.1" customHeight="1">
      <c r="A184" s="17" t="s">
        <v>376</v>
      </c>
      <c r="B184" s="16">
        <v>460000</v>
      </c>
      <c r="C184" s="16">
        <v>852725585</v>
      </c>
      <c r="D184" s="16">
        <v>967220565</v>
      </c>
      <c r="E184" s="16">
        <f t="shared" si="22"/>
        <v>114494980</v>
      </c>
      <c r="F184" s="16">
        <v>0</v>
      </c>
      <c r="G184" s="16">
        <v>981492420</v>
      </c>
      <c r="H184" s="16">
        <v>1095954235</v>
      </c>
      <c r="I184" s="16">
        <f t="shared" si="23"/>
        <v>114461815</v>
      </c>
      <c r="J184" s="97"/>
      <c r="K184" s="97"/>
      <c r="L184" s="97"/>
    </row>
    <row r="185" spans="1:12" ht="23.1" customHeight="1">
      <c r="A185" s="17" t="s">
        <v>377</v>
      </c>
      <c r="B185" s="16">
        <v>0</v>
      </c>
      <c r="C185" s="16">
        <v>0</v>
      </c>
      <c r="D185" s="16">
        <v>0</v>
      </c>
      <c r="E185" s="16">
        <f t="shared" si="22"/>
        <v>0</v>
      </c>
      <c r="F185" s="16">
        <v>-35000</v>
      </c>
      <c r="G185" s="16">
        <v>9797480</v>
      </c>
      <c r="H185" s="16">
        <v>9794960</v>
      </c>
      <c r="I185" s="16">
        <f t="shared" si="23"/>
        <v>-2520</v>
      </c>
      <c r="J185" s="97"/>
      <c r="K185" s="97"/>
      <c r="L185" s="97"/>
    </row>
    <row r="186" spans="1:12" ht="23.1" customHeight="1">
      <c r="A186" s="17" t="s">
        <v>378</v>
      </c>
      <c r="B186" s="16">
        <v>0</v>
      </c>
      <c r="C186" s="16">
        <v>0</v>
      </c>
      <c r="D186" s="16">
        <v>0</v>
      </c>
      <c r="E186" s="16">
        <f t="shared" si="22"/>
        <v>0</v>
      </c>
      <c r="F186" s="16">
        <v>877000</v>
      </c>
      <c r="G186" s="16">
        <v>38133650979</v>
      </c>
      <c r="H186" s="16">
        <v>33832258929</v>
      </c>
      <c r="I186" s="16">
        <f t="shared" si="23"/>
        <v>-4301392050</v>
      </c>
      <c r="J186" s="97"/>
      <c r="K186" s="97"/>
      <c r="L186" s="97"/>
    </row>
    <row r="187" spans="1:12" ht="23.1" customHeight="1">
      <c r="A187" s="17" t="s">
        <v>379</v>
      </c>
      <c r="B187" s="16">
        <v>0</v>
      </c>
      <c r="C187" s="16">
        <v>0</v>
      </c>
      <c r="D187" s="16">
        <v>0</v>
      </c>
      <c r="E187" s="16">
        <f t="shared" si="22"/>
        <v>0</v>
      </c>
      <c r="F187" s="16">
        <v>680000</v>
      </c>
      <c r="G187" s="16">
        <v>-3663585000</v>
      </c>
      <c r="H187" s="16">
        <v>-2782187445</v>
      </c>
      <c r="I187" s="16">
        <f t="shared" si="23"/>
        <v>881397555</v>
      </c>
      <c r="J187" s="97"/>
      <c r="K187" s="97"/>
      <c r="L187" s="97"/>
    </row>
    <row r="188" spans="1:12" ht="23.1" customHeight="1">
      <c r="A188" s="17" t="s">
        <v>380</v>
      </c>
      <c r="B188" s="16">
        <v>0</v>
      </c>
      <c r="C188" s="16">
        <v>0</v>
      </c>
      <c r="D188" s="16">
        <v>0</v>
      </c>
      <c r="E188" s="16">
        <f t="shared" si="22"/>
        <v>0</v>
      </c>
      <c r="F188" s="16">
        <v>1005000</v>
      </c>
      <c r="G188" s="16">
        <v>1069044657</v>
      </c>
      <c r="H188" s="16">
        <v>1484206325</v>
      </c>
      <c r="I188" s="16">
        <f t="shared" si="23"/>
        <v>415161668</v>
      </c>
      <c r="J188" s="97"/>
      <c r="K188" s="97"/>
      <c r="L188" s="97"/>
    </row>
    <row r="189" spans="1:12" ht="23.1" customHeight="1">
      <c r="A189" s="17" t="s">
        <v>381</v>
      </c>
      <c r="B189" s="16">
        <v>16807000</v>
      </c>
      <c r="C189" s="16">
        <v>12594897667</v>
      </c>
      <c r="D189" s="16">
        <v>12881263027</v>
      </c>
      <c r="E189" s="16">
        <f t="shared" si="22"/>
        <v>286365360</v>
      </c>
      <c r="F189" s="16">
        <v>0</v>
      </c>
      <c r="G189" s="16">
        <v>14256420718</v>
      </c>
      <c r="H189" s="16">
        <v>14542358129</v>
      </c>
      <c r="I189" s="16">
        <f t="shared" si="23"/>
        <v>285937411</v>
      </c>
      <c r="J189" s="97"/>
      <c r="K189" s="97"/>
      <c r="L189" s="97"/>
    </row>
    <row r="190" spans="1:12" ht="23.1" customHeight="1">
      <c r="A190" s="17" t="s">
        <v>382</v>
      </c>
      <c r="B190" s="16">
        <v>3120000</v>
      </c>
      <c r="C190" s="16">
        <v>5199177977</v>
      </c>
      <c r="D190" s="16">
        <v>6564456712</v>
      </c>
      <c r="E190" s="16">
        <f t="shared" si="22"/>
        <v>1365278735</v>
      </c>
      <c r="F190" s="16">
        <v>0</v>
      </c>
      <c r="G190" s="16">
        <v>5457511443</v>
      </c>
      <c r="H190" s="16">
        <v>6822723644</v>
      </c>
      <c r="I190" s="16">
        <f t="shared" si="23"/>
        <v>1365212201</v>
      </c>
      <c r="J190" s="97"/>
      <c r="K190" s="97"/>
      <c r="L190" s="97"/>
    </row>
    <row r="191" spans="1:12" ht="23.1" customHeight="1">
      <c r="A191" s="17" t="s">
        <v>383</v>
      </c>
      <c r="B191" s="16">
        <v>0</v>
      </c>
      <c r="C191" s="16">
        <v>0</v>
      </c>
      <c r="D191" s="16">
        <v>0</v>
      </c>
      <c r="E191" s="16">
        <f t="shared" si="22"/>
        <v>0</v>
      </c>
      <c r="F191" s="16">
        <v>1</v>
      </c>
      <c r="G191" s="16">
        <v>4691950</v>
      </c>
      <c r="H191" s="16">
        <v>4688654</v>
      </c>
      <c r="I191" s="16">
        <f t="shared" si="23"/>
        <v>-3296</v>
      </c>
      <c r="J191" s="97"/>
      <c r="K191" s="97"/>
      <c r="L191" s="97"/>
    </row>
    <row r="192" spans="1:12" ht="23.1" customHeight="1">
      <c r="A192" s="17" t="s">
        <v>116</v>
      </c>
      <c r="B192" s="16">
        <v>0</v>
      </c>
      <c r="C192" s="16">
        <v>0</v>
      </c>
      <c r="D192" s="16">
        <v>0</v>
      </c>
      <c r="E192" s="16">
        <f t="shared" si="22"/>
        <v>0</v>
      </c>
      <c r="F192" s="16">
        <v>1500000</v>
      </c>
      <c r="G192" s="16">
        <v>7872972188</v>
      </c>
      <c r="H192" s="16">
        <v>8169012752</v>
      </c>
      <c r="I192" s="16">
        <f t="shared" si="23"/>
        <v>296040564</v>
      </c>
      <c r="J192" s="97"/>
      <c r="K192" s="97"/>
      <c r="L192" s="97"/>
    </row>
    <row r="193" spans="1:12" ht="23.1" customHeight="1" thickBot="1">
      <c r="A193" s="17" t="s">
        <v>548</v>
      </c>
      <c r="B193" s="16"/>
      <c r="C193" s="66">
        <f>SUM(C168:C192)</f>
        <v>3232521362809</v>
      </c>
      <c r="D193" s="66">
        <f t="shared" ref="D193:H193" si="24">SUM(D168:D192)</f>
        <v>-279909059381</v>
      </c>
      <c r="E193" s="66">
        <f>SUM(E168:E192)</f>
        <v>132536273698</v>
      </c>
      <c r="F193" s="16"/>
      <c r="G193" s="66">
        <f t="shared" si="24"/>
        <v>13669483635624</v>
      </c>
      <c r="H193" s="66">
        <f t="shared" si="24"/>
        <v>-9315380333341</v>
      </c>
      <c r="I193" s="66">
        <f>SUM(I168:I192)</f>
        <v>72839083544</v>
      </c>
      <c r="J193" s="97"/>
      <c r="K193" s="97"/>
      <c r="L193" s="97"/>
    </row>
    <row r="194" spans="1:12" ht="23.1" customHeight="1" thickTop="1">
      <c r="A194" s="169" t="s">
        <v>0</v>
      </c>
      <c r="B194" s="169"/>
      <c r="C194" s="169"/>
      <c r="D194" s="169"/>
      <c r="E194" s="169"/>
      <c r="F194" s="169"/>
      <c r="G194" s="169"/>
      <c r="H194" s="169"/>
      <c r="I194" s="169"/>
      <c r="J194" s="97"/>
      <c r="K194" s="97"/>
      <c r="L194" s="97"/>
    </row>
    <row r="195" spans="1:12" ht="23.1" customHeight="1">
      <c r="A195" s="169" t="s">
        <v>211</v>
      </c>
      <c r="B195" s="169"/>
      <c r="C195" s="169"/>
      <c r="D195" s="169"/>
      <c r="E195" s="169"/>
      <c r="F195" s="169"/>
      <c r="G195" s="169"/>
      <c r="H195" s="169"/>
      <c r="I195" s="169"/>
      <c r="J195" s="97"/>
      <c r="K195" s="97"/>
      <c r="L195" s="97"/>
    </row>
    <row r="196" spans="1:12" ht="23.1" customHeight="1">
      <c r="A196" s="169" t="s">
        <v>212</v>
      </c>
      <c r="B196" s="169"/>
      <c r="C196" s="169"/>
      <c r="D196" s="169"/>
      <c r="E196" s="169"/>
      <c r="F196" s="169"/>
      <c r="G196" s="169"/>
      <c r="H196" s="169"/>
      <c r="I196" s="169"/>
      <c r="J196" s="97"/>
      <c r="K196" s="97"/>
      <c r="L196" s="97"/>
    </row>
    <row r="197" spans="1:12" ht="23.1" customHeight="1">
      <c r="A197" s="164" t="s">
        <v>265</v>
      </c>
      <c r="B197" s="164"/>
      <c r="C197" s="164"/>
      <c r="D197" s="164"/>
      <c r="E197" s="164"/>
      <c r="F197" s="164"/>
      <c r="G197" s="164"/>
      <c r="H197" s="164"/>
      <c r="I197" s="164"/>
      <c r="J197" s="97"/>
      <c r="K197" s="97"/>
      <c r="L197" s="97"/>
    </row>
    <row r="198" spans="1:12" ht="23.1" customHeight="1" thickBot="1">
      <c r="B198" s="184" t="s">
        <v>228</v>
      </c>
      <c r="C198" s="184"/>
      <c r="D198" s="184"/>
      <c r="E198" s="184"/>
      <c r="F198" s="184" t="s">
        <v>229</v>
      </c>
      <c r="G198" s="184"/>
      <c r="H198" s="184"/>
      <c r="I198" s="184"/>
      <c r="J198" s="97"/>
      <c r="K198" s="97"/>
      <c r="L198" s="97"/>
    </row>
    <row r="199" spans="1:12" ht="23.1" customHeight="1" thickBot="1">
      <c r="A199" s="115" t="s">
        <v>214</v>
      </c>
      <c r="B199" s="24" t="s">
        <v>10</v>
      </c>
      <c r="C199" s="24" t="s">
        <v>266</v>
      </c>
      <c r="D199" s="24" t="s">
        <v>267</v>
      </c>
      <c r="E199" s="24" t="s">
        <v>268</v>
      </c>
      <c r="F199" s="24" t="s">
        <v>10</v>
      </c>
      <c r="G199" s="24" t="s">
        <v>12</v>
      </c>
      <c r="H199" s="24" t="s">
        <v>267</v>
      </c>
      <c r="I199" s="24" t="s">
        <v>268</v>
      </c>
      <c r="J199" s="97"/>
      <c r="K199" s="97"/>
      <c r="L199" s="97"/>
    </row>
    <row r="200" spans="1:12" ht="23.1" customHeight="1">
      <c r="A200" s="17" t="s">
        <v>549</v>
      </c>
      <c r="B200" s="16"/>
      <c r="C200" s="16">
        <f>C193</f>
        <v>3232521362809</v>
      </c>
      <c r="D200" s="16">
        <f t="shared" ref="D200:H200" si="25">D193</f>
        <v>-279909059381</v>
      </c>
      <c r="E200" s="16">
        <f t="shared" si="25"/>
        <v>132536273698</v>
      </c>
      <c r="F200" s="16"/>
      <c r="G200" s="16">
        <f t="shared" si="25"/>
        <v>13669483635624</v>
      </c>
      <c r="H200" s="16">
        <f t="shared" si="25"/>
        <v>-9315380333341</v>
      </c>
      <c r="I200" s="16">
        <f>I193</f>
        <v>72839083544</v>
      </c>
      <c r="J200" s="97"/>
      <c r="K200" s="97"/>
      <c r="L200" s="97"/>
    </row>
    <row r="201" spans="1:12" ht="23.1" customHeight="1">
      <c r="A201" s="17" t="s">
        <v>384</v>
      </c>
      <c r="B201" s="16">
        <v>0</v>
      </c>
      <c r="C201" s="16">
        <v>0</v>
      </c>
      <c r="D201" s="16">
        <v>0</v>
      </c>
      <c r="E201" s="16">
        <f t="shared" ref="E201:E224" si="26">D201-C201</f>
        <v>0</v>
      </c>
      <c r="F201" s="16">
        <v>-14068000</v>
      </c>
      <c r="G201" s="16">
        <v>8550755629</v>
      </c>
      <c r="H201" s="16">
        <v>8548553258</v>
      </c>
      <c r="I201" s="16">
        <f t="shared" ref="I201:I224" si="27">H201-G201</f>
        <v>-2202371</v>
      </c>
      <c r="J201" s="97"/>
      <c r="K201" s="97"/>
      <c r="L201" s="97"/>
    </row>
    <row r="202" spans="1:12" ht="23.1" customHeight="1">
      <c r="A202" s="17" t="s">
        <v>385</v>
      </c>
      <c r="B202" s="16">
        <v>22682000</v>
      </c>
      <c r="C202" s="16">
        <v>28598315867</v>
      </c>
      <c r="D202" s="16">
        <v>27667994823</v>
      </c>
      <c r="E202" s="16">
        <f t="shared" si="26"/>
        <v>-930321044</v>
      </c>
      <c r="F202" s="16">
        <v>0</v>
      </c>
      <c r="G202" s="16">
        <v>30900172056</v>
      </c>
      <c r="H202" s="16">
        <v>29969258201</v>
      </c>
      <c r="I202" s="16">
        <f t="shared" si="27"/>
        <v>-930913855</v>
      </c>
      <c r="J202" s="97"/>
      <c r="K202" s="97"/>
      <c r="L202" s="97"/>
    </row>
    <row r="203" spans="1:12" ht="23.1" customHeight="1">
      <c r="A203" s="17" t="s">
        <v>386</v>
      </c>
      <c r="B203" s="16">
        <v>399907000</v>
      </c>
      <c r="C203" s="16">
        <v>453153080648</v>
      </c>
      <c r="D203" s="16">
        <v>546277226169</v>
      </c>
      <c r="E203" s="16">
        <f t="shared" si="26"/>
        <v>93124145521</v>
      </c>
      <c r="F203" s="16">
        <v>0</v>
      </c>
      <c r="G203" s="16">
        <v>480148770120</v>
      </c>
      <c r="H203" s="16">
        <v>573023402484</v>
      </c>
      <c r="I203" s="16">
        <f t="shared" si="27"/>
        <v>92874632364</v>
      </c>
      <c r="J203" s="97"/>
      <c r="K203" s="97"/>
      <c r="L203" s="97"/>
    </row>
    <row r="204" spans="1:12" ht="23.1" customHeight="1">
      <c r="A204" s="17" t="s">
        <v>387</v>
      </c>
      <c r="B204" s="16">
        <v>3781000</v>
      </c>
      <c r="C204" s="16">
        <v>11223927000</v>
      </c>
      <c r="D204" s="16">
        <v>13824257194</v>
      </c>
      <c r="E204" s="16">
        <f t="shared" si="26"/>
        <v>2600330194</v>
      </c>
      <c r="F204" s="16">
        <v>0</v>
      </c>
      <c r="G204" s="16">
        <v>9818178793</v>
      </c>
      <c r="H204" s="16">
        <v>10631827592</v>
      </c>
      <c r="I204" s="16">
        <f t="shared" si="27"/>
        <v>813648799</v>
      </c>
      <c r="J204" s="97"/>
      <c r="K204" s="97"/>
      <c r="L204" s="97"/>
    </row>
    <row r="205" spans="1:12" ht="23.1" customHeight="1">
      <c r="A205" s="17" t="s">
        <v>388</v>
      </c>
      <c r="B205" s="16">
        <v>-10292000</v>
      </c>
      <c r="C205" s="16">
        <v>7836051740</v>
      </c>
      <c r="D205" s="16">
        <v>7834033480</v>
      </c>
      <c r="E205" s="16">
        <f t="shared" si="26"/>
        <v>-2018260</v>
      </c>
      <c r="F205" s="16">
        <v>-11470000</v>
      </c>
      <c r="G205" s="16">
        <v>8642494036</v>
      </c>
      <c r="H205" s="16">
        <v>8640268072</v>
      </c>
      <c r="I205" s="16">
        <f t="shared" si="27"/>
        <v>-2225964</v>
      </c>
      <c r="J205" s="97"/>
      <c r="K205" s="97"/>
      <c r="L205" s="97"/>
    </row>
    <row r="206" spans="1:12" ht="23.1" customHeight="1">
      <c r="A206" s="17" t="s">
        <v>389</v>
      </c>
      <c r="B206" s="16">
        <v>0</v>
      </c>
      <c r="C206" s="16">
        <v>0</v>
      </c>
      <c r="D206" s="16">
        <v>0</v>
      </c>
      <c r="E206" s="16">
        <f t="shared" si="26"/>
        <v>0</v>
      </c>
      <c r="F206" s="16">
        <v>-13328000</v>
      </c>
      <c r="G206" s="16">
        <v>2134915133</v>
      </c>
      <c r="H206" s="16">
        <v>2134365266</v>
      </c>
      <c r="I206" s="16">
        <f t="shared" si="27"/>
        <v>-549867</v>
      </c>
      <c r="J206" s="97"/>
      <c r="K206" s="97"/>
      <c r="L206" s="97"/>
    </row>
    <row r="207" spans="1:12" ht="23.1" customHeight="1">
      <c r="A207" s="17" t="s">
        <v>390</v>
      </c>
      <c r="B207" s="16">
        <v>0</v>
      </c>
      <c r="C207" s="16">
        <v>0</v>
      </c>
      <c r="D207" s="16">
        <v>0</v>
      </c>
      <c r="E207" s="16">
        <f t="shared" si="26"/>
        <v>0</v>
      </c>
      <c r="F207" s="16">
        <v>-515000</v>
      </c>
      <c r="G207" s="16">
        <v>283177065</v>
      </c>
      <c r="H207" s="16">
        <v>283104130</v>
      </c>
      <c r="I207" s="16">
        <f t="shared" si="27"/>
        <v>-72935</v>
      </c>
      <c r="J207" s="97"/>
      <c r="K207" s="97"/>
      <c r="L207" s="97"/>
    </row>
    <row r="208" spans="1:12" ht="23.1" customHeight="1">
      <c r="A208" s="17" t="s">
        <v>391</v>
      </c>
      <c r="B208" s="16">
        <v>101834000</v>
      </c>
      <c r="C208" s="16">
        <v>-3555185853</v>
      </c>
      <c r="D208" s="16">
        <v>2933307294</v>
      </c>
      <c r="E208" s="16">
        <f t="shared" si="26"/>
        <v>6488493147</v>
      </c>
      <c r="F208" s="16">
        <v>0</v>
      </c>
      <c r="G208" s="16">
        <v>6485907228</v>
      </c>
      <c r="H208" s="16">
        <v>12971814456</v>
      </c>
      <c r="I208" s="16">
        <f t="shared" si="27"/>
        <v>6485907228</v>
      </c>
      <c r="J208" s="97"/>
      <c r="K208" s="97"/>
      <c r="L208" s="97"/>
    </row>
    <row r="209" spans="1:12" ht="23.1" customHeight="1">
      <c r="A209" s="17" t="s">
        <v>392</v>
      </c>
      <c r="B209" s="16">
        <v>0</v>
      </c>
      <c r="C209" s="16">
        <v>0</v>
      </c>
      <c r="D209" s="16">
        <v>0</v>
      </c>
      <c r="E209" s="16">
        <f t="shared" si="26"/>
        <v>0</v>
      </c>
      <c r="F209" s="16">
        <v>10000000</v>
      </c>
      <c r="G209" s="16">
        <v>5277205159</v>
      </c>
      <c r="H209" s="16">
        <v>-459469542</v>
      </c>
      <c r="I209" s="16">
        <f t="shared" si="27"/>
        <v>-5736674701</v>
      </c>
      <c r="J209" s="97"/>
      <c r="K209" s="97"/>
      <c r="L209" s="97"/>
    </row>
    <row r="210" spans="1:12" ht="23.1" customHeight="1">
      <c r="A210" s="17" t="s">
        <v>393</v>
      </c>
      <c r="B210" s="16">
        <v>0</v>
      </c>
      <c r="C210" s="16">
        <v>0</v>
      </c>
      <c r="D210" s="16">
        <v>0</v>
      </c>
      <c r="E210" s="16">
        <f t="shared" si="26"/>
        <v>0</v>
      </c>
      <c r="F210" s="16">
        <v>0</v>
      </c>
      <c r="G210" s="16">
        <v>11409019755</v>
      </c>
      <c r="H210" s="16">
        <v>14574968061</v>
      </c>
      <c r="I210" s="16">
        <f t="shared" si="27"/>
        <v>3165948306</v>
      </c>
      <c r="J210" s="97"/>
      <c r="K210" s="97"/>
      <c r="L210" s="97"/>
    </row>
    <row r="211" spans="1:12" ht="23.1" customHeight="1">
      <c r="A211" s="17" t="s">
        <v>394</v>
      </c>
      <c r="B211" s="16">
        <v>0</v>
      </c>
      <c r="C211" s="16">
        <v>0</v>
      </c>
      <c r="D211" s="16">
        <v>0</v>
      </c>
      <c r="E211" s="16">
        <f t="shared" si="26"/>
        <v>0</v>
      </c>
      <c r="F211" s="16">
        <v>-53000</v>
      </c>
      <c r="G211" s="16">
        <v>21194541</v>
      </c>
      <c r="H211" s="16">
        <v>21189082</v>
      </c>
      <c r="I211" s="16">
        <f t="shared" si="27"/>
        <v>-5459</v>
      </c>
      <c r="J211" s="97"/>
      <c r="K211" s="97"/>
      <c r="L211" s="97"/>
    </row>
    <row r="212" spans="1:12" ht="23.1" customHeight="1">
      <c r="A212" s="17" t="s">
        <v>395</v>
      </c>
      <c r="B212" s="16">
        <v>-3000000</v>
      </c>
      <c r="C212" s="16">
        <v>1604586721</v>
      </c>
      <c r="D212" s="16">
        <v>1604173442</v>
      </c>
      <c r="E212" s="16">
        <f t="shared" si="26"/>
        <v>-413279</v>
      </c>
      <c r="F212" s="16">
        <v>-29204000</v>
      </c>
      <c r="G212" s="16">
        <v>19508657305</v>
      </c>
      <c r="H212" s="16">
        <v>19503632610</v>
      </c>
      <c r="I212" s="16">
        <f t="shared" si="27"/>
        <v>-5024695</v>
      </c>
      <c r="J212" s="97"/>
      <c r="K212" s="97"/>
      <c r="L212" s="97"/>
    </row>
    <row r="213" spans="1:12" ht="23.1" customHeight="1">
      <c r="A213" s="17" t="s">
        <v>396</v>
      </c>
      <c r="B213" s="16">
        <v>0</v>
      </c>
      <c r="C213" s="16">
        <v>0</v>
      </c>
      <c r="D213" s="16">
        <v>0</v>
      </c>
      <c r="E213" s="16">
        <f t="shared" si="26"/>
        <v>0</v>
      </c>
      <c r="F213" s="16">
        <v>-5306000</v>
      </c>
      <c r="G213" s="16">
        <v>1488887499</v>
      </c>
      <c r="H213" s="16">
        <v>1394007855</v>
      </c>
      <c r="I213" s="16">
        <f t="shared" si="27"/>
        <v>-94879644</v>
      </c>
      <c r="J213" s="97"/>
      <c r="K213" s="97"/>
      <c r="L213" s="97"/>
    </row>
    <row r="214" spans="1:12" ht="23.1" customHeight="1">
      <c r="A214" s="17" t="s">
        <v>397</v>
      </c>
      <c r="B214" s="16">
        <v>0</v>
      </c>
      <c r="C214" s="16">
        <v>0</v>
      </c>
      <c r="D214" s="16">
        <v>0</v>
      </c>
      <c r="E214" s="16">
        <f t="shared" si="26"/>
        <v>0</v>
      </c>
      <c r="F214" s="16">
        <v>205000</v>
      </c>
      <c r="G214" s="16">
        <v>326196000</v>
      </c>
      <c r="H214" s="16">
        <v>334396138</v>
      </c>
      <c r="I214" s="16">
        <f t="shared" si="27"/>
        <v>8200138</v>
      </c>
      <c r="J214" s="97"/>
      <c r="K214" s="97"/>
      <c r="L214" s="97"/>
    </row>
    <row r="215" spans="1:12" ht="23.1" customHeight="1">
      <c r="A215" s="17" t="s">
        <v>398</v>
      </c>
      <c r="B215" s="16">
        <v>0</v>
      </c>
      <c r="C215" s="16">
        <v>0</v>
      </c>
      <c r="D215" s="16">
        <v>0</v>
      </c>
      <c r="E215" s="16">
        <f t="shared" si="26"/>
        <v>0</v>
      </c>
      <c r="F215" s="16">
        <v>3000</v>
      </c>
      <c r="G215" s="16">
        <v>5071950</v>
      </c>
      <c r="H215" s="16">
        <v>5277154</v>
      </c>
      <c r="I215" s="16">
        <f t="shared" si="27"/>
        <v>205204</v>
      </c>
      <c r="J215" s="97"/>
      <c r="K215" s="97"/>
      <c r="L215" s="97"/>
    </row>
    <row r="216" spans="1:12" ht="23.1" customHeight="1">
      <c r="A216" s="17" t="s">
        <v>399</v>
      </c>
      <c r="B216" s="16">
        <v>-4926000</v>
      </c>
      <c r="C216" s="16">
        <v>1676882130</v>
      </c>
      <c r="D216" s="16">
        <v>1676450260</v>
      </c>
      <c r="E216" s="16">
        <f t="shared" si="26"/>
        <v>-431870</v>
      </c>
      <c r="F216" s="16">
        <v>-8576000</v>
      </c>
      <c r="G216" s="16">
        <v>2120217945</v>
      </c>
      <c r="H216" s="16">
        <v>2119671890</v>
      </c>
      <c r="I216" s="16">
        <f t="shared" si="27"/>
        <v>-546055</v>
      </c>
      <c r="J216" s="97"/>
      <c r="K216" s="97"/>
      <c r="L216" s="97"/>
    </row>
    <row r="217" spans="1:12" ht="23.1" customHeight="1">
      <c r="A217" s="17" t="s">
        <v>400</v>
      </c>
      <c r="B217" s="16">
        <v>-2080000</v>
      </c>
      <c r="C217" s="16">
        <v>1071723960</v>
      </c>
      <c r="D217" s="16">
        <v>1071447920</v>
      </c>
      <c r="E217" s="16">
        <f t="shared" si="26"/>
        <v>-276040</v>
      </c>
      <c r="F217" s="16">
        <v>-15091000</v>
      </c>
      <c r="G217" s="16">
        <v>3223090864</v>
      </c>
      <c r="H217" s="16">
        <v>3222260728</v>
      </c>
      <c r="I217" s="16">
        <f t="shared" si="27"/>
        <v>-830136</v>
      </c>
      <c r="J217" s="97"/>
      <c r="K217" s="97"/>
      <c r="L217" s="97"/>
    </row>
    <row r="218" spans="1:12" ht="23.1" customHeight="1">
      <c r="A218" s="17" t="s">
        <v>401</v>
      </c>
      <c r="B218" s="16">
        <v>-7329000</v>
      </c>
      <c r="C218" s="16">
        <v>3848654581</v>
      </c>
      <c r="D218" s="16">
        <v>4058524890</v>
      </c>
      <c r="E218" s="16">
        <f t="shared" si="26"/>
        <v>209870309</v>
      </c>
      <c r="F218" s="16">
        <v>-14451000</v>
      </c>
      <c r="G218" s="16">
        <v>6041539791</v>
      </c>
      <c r="H218" s="16">
        <v>6250845310</v>
      </c>
      <c r="I218" s="16">
        <f t="shared" si="27"/>
        <v>209305519</v>
      </c>
      <c r="J218" s="97"/>
      <c r="K218" s="97"/>
      <c r="L218" s="97"/>
    </row>
    <row r="219" spans="1:12" ht="23.1" customHeight="1">
      <c r="A219" s="17" t="s">
        <v>402</v>
      </c>
      <c r="B219" s="16">
        <v>289000</v>
      </c>
      <c r="C219" s="16">
        <v>1489627049</v>
      </c>
      <c r="D219" s="16">
        <v>2973174060</v>
      </c>
      <c r="E219" s="16">
        <f t="shared" si="26"/>
        <v>1483547011</v>
      </c>
      <c r="F219" s="16">
        <v>-211000</v>
      </c>
      <c r="G219" s="16">
        <v>1519619324</v>
      </c>
      <c r="H219" s="16">
        <v>3003158610</v>
      </c>
      <c r="I219" s="16">
        <f t="shared" si="27"/>
        <v>1483539286</v>
      </c>
      <c r="J219" s="97"/>
      <c r="K219" s="97"/>
      <c r="L219" s="97"/>
    </row>
    <row r="220" spans="1:12" ht="23.1" customHeight="1">
      <c r="A220" s="17" t="s">
        <v>403</v>
      </c>
      <c r="B220" s="16">
        <v>-9287000</v>
      </c>
      <c r="C220" s="16">
        <v>3181200703</v>
      </c>
      <c r="D220" s="16">
        <v>3180381406</v>
      </c>
      <c r="E220" s="16">
        <f t="shared" si="26"/>
        <v>-819297</v>
      </c>
      <c r="F220" s="16">
        <v>-11124000</v>
      </c>
      <c r="G220" s="16">
        <v>3402645679</v>
      </c>
      <c r="H220" s="16">
        <v>3401769358</v>
      </c>
      <c r="I220" s="16">
        <f t="shared" si="27"/>
        <v>-876321</v>
      </c>
      <c r="J220" s="97"/>
      <c r="K220" s="97"/>
      <c r="L220" s="97"/>
    </row>
    <row r="221" spans="1:12" ht="23.1" customHeight="1">
      <c r="A221" s="17" t="s">
        <v>404</v>
      </c>
      <c r="B221" s="16">
        <v>10000</v>
      </c>
      <c r="C221" s="16">
        <v>-88902662</v>
      </c>
      <c r="D221" s="16">
        <v>-155753627</v>
      </c>
      <c r="E221" s="16">
        <f t="shared" si="26"/>
        <v>-66850965</v>
      </c>
      <c r="F221" s="16">
        <v>-493000</v>
      </c>
      <c r="G221" s="16">
        <v>9440646734</v>
      </c>
      <c r="H221" s="16">
        <v>10182989504</v>
      </c>
      <c r="I221" s="16">
        <f t="shared" si="27"/>
        <v>742342770</v>
      </c>
      <c r="J221" s="97"/>
      <c r="K221" s="97"/>
      <c r="L221" s="97"/>
    </row>
    <row r="222" spans="1:12" ht="23.1" customHeight="1">
      <c r="A222" s="17" t="s">
        <v>405</v>
      </c>
      <c r="B222" s="16">
        <v>2688000</v>
      </c>
      <c r="C222" s="16">
        <v>-13412559328</v>
      </c>
      <c r="D222" s="16">
        <v>-24133122656</v>
      </c>
      <c r="E222" s="16">
        <f t="shared" si="26"/>
        <v>-10720563328</v>
      </c>
      <c r="F222" s="16">
        <v>0</v>
      </c>
      <c r="G222" s="16">
        <v>-10722848433</v>
      </c>
      <c r="H222" s="16">
        <v>-21445696866</v>
      </c>
      <c r="I222" s="16">
        <f t="shared" si="27"/>
        <v>-10722848433</v>
      </c>
      <c r="J222" s="97"/>
      <c r="K222" s="97"/>
      <c r="L222" s="97"/>
    </row>
    <row r="223" spans="1:12" ht="23.1" customHeight="1">
      <c r="A223" s="17" t="s">
        <v>406</v>
      </c>
      <c r="B223" s="16">
        <v>-26079000</v>
      </c>
      <c r="C223" s="16">
        <v>12947319393</v>
      </c>
      <c r="D223" s="16">
        <v>12943984786</v>
      </c>
      <c r="E223" s="16">
        <f t="shared" si="26"/>
        <v>-3334607</v>
      </c>
      <c r="F223" s="16">
        <v>-80017000</v>
      </c>
      <c r="G223" s="16">
        <v>44787581609</v>
      </c>
      <c r="H223" s="16">
        <v>44776046218</v>
      </c>
      <c r="I223" s="16">
        <f t="shared" si="27"/>
        <v>-11535391</v>
      </c>
      <c r="J223" s="97"/>
      <c r="K223" s="97"/>
      <c r="L223" s="97"/>
    </row>
    <row r="224" spans="1:12" ht="23.1" customHeight="1">
      <c r="A224" s="17" t="s">
        <v>407</v>
      </c>
      <c r="B224" s="16">
        <v>0</v>
      </c>
      <c r="C224" s="16">
        <v>0</v>
      </c>
      <c r="D224" s="16">
        <v>0</v>
      </c>
      <c r="E224" s="16">
        <f t="shared" si="26"/>
        <v>0</v>
      </c>
      <c r="F224" s="16">
        <v>-20000</v>
      </c>
      <c r="G224" s="16">
        <v>9797477</v>
      </c>
      <c r="H224" s="16">
        <v>9794954</v>
      </c>
      <c r="I224" s="16">
        <f t="shared" si="27"/>
        <v>-2523</v>
      </c>
      <c r="J224" s="97"/>
      <c r="K224" s="97"/>
      <c r="L224" s="97"/>
    </row>
    <row r="225" spans="1:12" ht="23.1" customHeight="1" thickBot="1">
      <c r="A225" s="17" t="s">
        <v>548</v>
      </c>
      <c r="B225" s="16"/>
      <c r="C225" s="66">
        <f>SUM(C200:C224)</f>
        <v>3742096084758</v>
      </c>
      <c r="D225" s="66">
        <f t="shared" ref="D225:H225" si="28">SUM(D200:D224)</f>
        <v>321847020060</v>
      </c>
      <c r="E225" s="66">
        <f>SUM(E200:E224)</f>
        <v>224717631190</v>
      </c>
      <c r="F225" s="16"/>
      <c r="G225" s="66">
        <f t="shared" si="28"/>
        <v>14314306528883</v>
      </c>
      <c r="H225" s="66">
        <f t="shared" si="28"/>
        <v>-8582282898818</v>
      </c>
      <c r="I225" s="66">
        <f>SUM(I200:I224)</f>
        <v>161113624808</v>
      </c>
      <c r="J225" s="97"/>
      <c r="K225" s="97"/>
      <c r="L225" s="97"/>
    </row>
    <row r="226" spans="1:12" ht="23.1" customHeight="1" thickTop="1">
      <c r="A226" s="169" t="s">
        <v>0</v>
      </c>
      <c r="B226" s="169"/>
      <c r="C226" s="169"/>
      <c r="D226" s="169"/>
      <c r="E226" s="169"/>
      <c r="F226" s="169"/>
      <c r="G226" s="169"/>
      <c r="H226" s="169"/>
      <c r="I226" s="169"/>
      <c r="J226" s="97"/>
      <c r="K226" s="97"/>
      <c r="L226" s="97"/>
    </row>
    <row r="227" spans="1:12" ht="23.1" customHeight="1">
      <c r="A227" s="169" t="s">
        <v>211</v>
      </c>
      <c r="B227" s="169"/>
      <c r="C227" s="169"/>
      <c r="D227" s="169"/>
      <c r="E227" s="169"/>
      <c r="F227" s="169"/>
      <c r="G227" s="169"/>
      <c r="H227" s="169"/>
      <c r="I227" s="169"/>
      <c r="J227" s="97"/>
      <c r="K227" s="97"/>
      <c r="L227" s="97"/>
    </row>
    <row r="228" spans="1:12" ht="23.1" customHeight="1">
      <c r="A228" s="169" t="s">
        <v>212</v>
      </c>
      <c r="B228" s="169"/>
      <c r="C228" s="169"/>
      <c r="D228" s="169"/>
      <c r="E228" s="169"/>
      <c r="F228" s="169"/>
      <c r="G228" s="169"/>
      <c r="H228" s="169"/>
      <c r="I228" s="169"/>
      <c r="J228" s="97"/>
      <c r="K228" s="97"/>
      <c r="L228" s="97"/>
    </row>
    <row r="229" spans="1:12" ht="23.1" customHeight="1">
      <c r="A229" s="164" t="s">
        <v>265</v>
      </c>
      <c r="B229" s="164"/>
      <c r="C229" s="164"/>
      <c r="D229" s="164"/>
      <c r="E229" s="164"/>
      <c r="F229" s="164"/>
      <c r="G229" s="164"/>
      <c r="H229" s="164"/>
      <c r="I229" s="164"/>
      <c r="J229" s="97"/>
      <c r="K229" s="97"/>
      <c r="L229" s="97"/>
    </row>
    <row r="230" spans="1:12" ht="23.1" customHeight="1" thickBot="1">
      <c r="B230" s="184" t="s">
        <v>228</v>
      </c>
      <c r="C230" s="184"/>
      <c r="D230" s="184"/>
      <c r="E230" s="184"/>
      <c r="F230" s="184" t="s">
        <v>229</v>
      </c>
      <c r="G230" s="184"/>
      <c r="H230" s="184"/>
      <c r="I230" s="184"/>
      <c r="J230" s="97"/>
      <c r="K230" s="97"/>
      <c r="L230" s="97"/>
    </row>
    <row r="231" spans="1:12" ht="23.1" customHeight="1" thickBot="1">
      <c r="A231" s="116" t="s">
        <v>214</v>
      </c>
      <c r="B231" s="24" t="s">
        <v>10</v>
      </c>
      <c r="C231" s="24" t="s">
        <v>266</v>
      </c>
      <c r="D231" s="24" t="s">
        <v>267</v>
      </c>
      <c r="E231" s="24" t="s">
        <v>268</v>
      </c>
      <c r="F231" s="24" t="s">
        <v>10</v>
      </c>
      <c r="G231" s="24" t="s">
        <v>12</v>
      </c>
      <c r="H231" s="24" t="s">
        <v>267</v>
      </c>
      <c r="I231" s="24" t="s">
        <v>268</v>
      </c>
      <c r="J231" s="97"/>
      <c r="K231" s="97"/>
      <c r="L231" s="97"/>
    </row>
    <row r="232" spans="1:12" ht="23.1" customHeight="1">
      <c r="A232" s="17" t="s">
        <v>549</v>
      </c>
      <c r="B232" s="16"/>
      <c r="C232" s="16">
        <f>C225</f>
        <v>3742096084758</v>
      </c>
      <c r="D232" s="16">
        <f t="shared" ref="D232:H232" si="29">D225</f>
        <v>321847020060</v>
      </c>
      <c r="E232" s="16">
        <f t="shared" si="29"/>
        <v>224717631190</v>
      </c>
      <c r="F232" s="16"/>
      <c r="G232" s="16">
        <f t="shared" si="29"/>
        <v>14314306528883</v>
      </c>
      <c r="H232" s="16">
        <f t="shared" si="29"/>
        <v>-8582282898818</v>
      </c>
      <c r="I232" s="16">
        <f>I225</f>
        <v>161113624808</v>
      </c>
      <c r="J232" s="97"/>
      <c r="K232" s="97"/>
      <c r="L232" s="97"/>
    </row>
    <row r="233" spans="1:12" ht="23.1" customHeight="1">
      <c r="A233" s="17" t="s">
        <v>408</v>
      </c>
      <c r="B233" s="16">
        <v>3000000</v>
      </c>
      <c r="C233" s="16">
        <v>-45011586</v>
      </c>
      <c r="D233" s="16">
        <v>194976828</v>
      </c>
      <c r="E233" s="16">
        <f t="shared" ref="E233:E256" si="30">D233-C233</f>
        <v>239988414</v>
      </c>
      <c r="F233" s="16">
        <v>0</v>
      </c>
      <c r="G233" s="16">
        <v>239915028</v>
      </c>
      <c r="H233" s="16">
        <v>479830056</v>
      </c>
      <c r="I233" s="16">
        <f t="shared" ref="I233:I256" si="31">H233-G233</f>
        <v>239915028</v>
      </c>
      <c r="J233" s="97"/>
      <c r="K233" s="97"/>
      <c r="L233" s="97"/>
    </row>
    <row r="234" spans="1:12" ht="23.1" customHeight="1">
      <c r="A234" s="17" t="s">
        <v>409</v>
      </c>
      <c r="B234" s="16">
        <v>0</v>
      </c>
      <c r="C234" s="16">
        <v>0</v>
      </c>
      <c r="D234" s="16">
        <v>0</v>
      </c>
      <c r="E234" s="16">
        <f t="shared" si="30"/>
        <v>0</v>
      </c>
      <c r="F234" s="16">
        <v>5002000</v>
      </c>
      <c r="G234" s="16">
        <v>4998735</v>
      </c>
      <c r="H234" s="16">
        <v>-180678556</v>
      </c>
      <c r="I234" s="16">
        <f t="shared" si="31"/>
        <v>-185677291</v>
      </c>
      <c r="J234" s="97"/>
      <c r="K234" s="97"/>
      <c r="L234" s="97"/>
    </row>
    <row r="235" spans="1:12" ht="23.1" customHeight="1">
      <c r="A235" s="17" t="s">
        <v>410</v>
      </c>
      <c r="B235" s="16">
        <v>1870000</v>
      </c>
      <c r="C235" s="16">
        <v>1288511301</v>
      </c>
      <c r="D235" s="16">
        <v>1071723047</v>
      </c>
      <c r="E235" s="16">
        <f t="shared" si="30"/>
        <v>-216788254</v>
      </c>
      <c r="F235" s="16">
        <v>0</v>
      </c>
      <c r="G235" s="16">
        <v>1583365365</v>
      </c>
      <c r="H235" s="16">
        <v>1366501175</v>
      </c>
      <c r="I235" s="16">
        <f t="shared" si="31"/>
        <v>-216864190</v>
      </c>
      <c r="J235" s="97"/>
      <c r="K235" s="97"/>
      <c r="L235" s="97"/>
    </row>
    <row r="236" spans="1:12" ht="23.1" customHeight="1">
      <c r="A236" s="17" t="s">
        <v>411</v>
      </c>
      <c r="B236" s="16">
        <v>-74954000</v>
      </c>
      <c r="C236" s="16">
        <v>3837146031</v>
      </c>
      <c r="D236" s="16">
        <v>3836158062</v>
      </c>
      <c r="E236" s="16">
        <f t="shared" si="30"/>
        <v>-987969</v>
      </c>
      <c r="F236" s="16">
        <v>-244282000</v>
      </c>
      <c r="G236" s="16">
        <v>16986995651</v>
      </c>
      <c r="H236" s="16">
        <v>16982621302</v>
      </c>
      <c r="I236" s="16">
        <f t="shared" si="31"/>
        <v>-4374349</v>
      </c>
      <c r="J236" s="97"/>
      <c r="K236" s="97"/>
      <c r="L236" s="97"/>
    </row>
    <row r="237" spans="1:12" ht="23.1" customHeight="1">
      <c r="A237" s="17" t="s">
        <v>412</v>
      </c>
      <c r="B237" s="16">
        <v>0</v>
      </c>
      <c r="C237" s="16">
        <v>0</v>
      </c>
      <c r="D237" s="16">
        <v>0</v>
      </c>
      <c r="E237" s="16">
        <f t="shared" si="30"/>
        <v>0</v>
      </c>
      <c r="F237" s="16">
        <v>5340000</v>
      </c>
      <c r="G237" s="16">
        <v>3391975247</v>
      </c>
      <c r="H237" s="16">
        <v>1935319664</v>
      </c>
      <c r="I237" s="16">
        <f t="shared" si="31"/>
        <v>-1456655583</v>
      </c>
      <c r="J237" s="97"/>
      <c r="K237" s="97"/>
      <c r="L237" s="97"/>
    </row>
    <row r="238" spans="1:12" ht="23.1" customHeight="1">
      <c r="A238" s="17" t="s">
        <v>413</v>
      </c>
      <c r="B238" s="16">
        <v>0</v>
      </c>
      <c r="C238" s="16">
        <v>0</v>
      </c>
      <c r="D238" s="16">
        <v>0</v>
      </c>
      <c r="E238" s="16">
        <f t="shared" si="30"/>
        <v>0</v>
      </c>
      <c r="F238" s="16">
        <v>-200000</v>
      </c>
      <c r="G238" s="16">
        <v>99974250</v>
      </c>
      <c r="H238" s="16">
        <v>99948500</v>
      </c>
      <c r="I238" s="16">
        <f t="shared" si="31"/>
        <v>-25750</v>
      </c>
      <c r="J238" s="97"/>
      <c r="K238" s="97"/>
      <c r="L238" s="97"/>
    </row>
    <row r="239" spans="1:12" ht="23.1" customHeight="1">
      <c r="A239" s="17" t="s">
        <v>414</v>
      </c>
      <c r="B239" s="16">
        <v>0</v>
      </c>
      <c r="C239" s="16">
        <v>0</v>
      </c>
      <c r="D239" s="16">
        <v>0</v>
      </c>
      <c r="E239" s="16">
        <f t="shared" si="30"/>
        <v>0</v>
      </c>
      <c r="F239" s="16">
        <v>7400000</v>
      </c>
      <c r="G239" s="16">
        <v>7398133</v>
      </c>
      <c r="H239" s="16">
        <v>-570154288</v>
      </c>
      <c r="I239" s="16">
        <f t="shared" si="31"/>
        <v>-577552421</v>
      </c>
      <c r="J239" s="97"/>
      <c r="K239" s="97"/>
      <c r="L239" s="97"/>
    </row>
    <row r="240" spans="1:12" ht="23.1" customHeight="1">
      <c r="A240" s="17" t="s">
        <v>415</v>
      </c>
      <c r="B240" s="16">
        <v>200000</v>
      </c>
      <c r="C240" s="16">
        <v>0</v>
      </c>
      <c r="D240" s="16">
        <v>4000000</v>
      </c>
      <c r="E240" s="16">
        <f t="shared" si="30"/>
        <v>4000000</v>
      </c>
      <c r="F240" s="16">
        <v>0</v>
      </c>
      <c r="G240" s="16">
        <v>3998970</v>
      </c>
      <c r="H240" s="16">
        <v>7997940</v>
      </c>
      <c r="I240" s="16">
        <f t="shared" si="31"/>
        <v>3998970</v>
      </c>
      <c r="J240" s="97"/>
      <c r="K240" s="97"/>
      <c r="L240" s="97"/>
    </row>
    <row r="241" spans="1:12" ht="23.1" customHeight="1">
      <c r="A241" s="17" t="s">
        <v>416</v>
      </c>
      <c r="B241" s="16">
        <v>0</v>
      </c>
      <c r="C241" s="16">
        <v>0</v>
      </c>
      <c r="D241" s="16">
        <v>0</v>
      </c>
      <c r="E241" s="16">
        <f t="shared" si="30"/>
        <v>0</v>
      </c>
      <c r="F241" s="16">
        <v>0</v>
      </c>
      <c r="G241" s="16">
        <v>-1051583</v>
      </c>
      <c r="H241" s="16">
        <v>-2103166</v>
      </c>
      <c r="I241" s="16">
        <f t="shared" si="31"/>
        <v>-1051583</v>
      </c>
      <c r="J241" s="97"/>
      <c r="K241" s="97"/>
      <c r="L241" s="97"/>
    </row>
    <row r="242" spans="1:12" ht="23.1" customHeight="1">
      <c r="A242" s="17" t="s">
        <v>417</v>
      </c>
      <c r="B242" s="16">
        <v>0</v>
      </c>
      <c r="C242" s="16">
        <v>0</v>
      </c>
      <c r="D242" s="16">
        <v>0</v>
      </c>
      <c r="E242" s="16">
        <f t="shared" si="30"/>
        <v>0</v>
      </c>
      <c r="F242" s="16">
        <v>-4200000</v>
      </c>
      <c r="G242" s="16">
        <v>784997831</v>
      </c>
      <c r="H242" s="16">
        <v>784795662</v>
      </c>
      <c r="I242" s="16">
        <f t="shared" si="31"/>
        <v>-202169</v>
      </c>
      <c r="J242" s="97"/>
      <c r="K242" s="97"/>
      <c r="L242" s="97"/>
    </row>
    <row r="243" spans="1:12" ht="23.1" customHeight="1">
      <c r="A243" s="17" t="s">
        <v>418</v>
      </c>
      <c r="B243" s="16">
        <v>0</v>
      </c>
      <c r="C243" s="16">
        <v>0</v>
      </c>
      <c r="D243" s="16">
        <v>0</v>
      </c>
      <c r="E243" s="16">
        <f t="shared" si="30"/>
        <v>0</v>
      </c>
      <c r="F243" s="16">
        <v>24130000</v>
      </c>
      <c r="G243" s="16">
        <v>-12393377314</v>
      </c>
      <c r="H243" s="16">
        <v>-21021384537</v>
      </c>
      <c r="I243" s="16">
        <f t="shared" si="31"/>
        <v>-8628007223</v>
      </c>
      <c r="J243" s="97"/>
      <c r="K243" s="97"/>
      <c r="L243" s="97"/>
    </row>
    <row r="244" spans="1:12" ht="23.1" customHeight="1">
      <c r="A244" s="17" t="s">
        <v>419</v>
      </c>
      <c r="B244" s="16">
        <v>26186000</v>
      </c>
      <c r="C244" s="16">
        <v>33272100635</v>
      </c>
      <c r="D244" s="16">
        <v>36394825476</v>
      </c>
      <c r="E244" s="16">
        <f t="shared" si="30"/>
        <v>3122724841</v>
      </c>
      <c r="F244" s="16">
        <v>0</v>
      </c>
      <c r="G244" s="16">
        <v>37684554219</v>
      </c>
      <c r="H244" s="16">
        <v>40806142644</v>
      </c>
      <c r="I244" s="16">
        <f t="shared" si="31"/>
        <v>3121588425</v>
      </c>
      <c r="J244" s="97"/>
      <c r="K244" s="97"/>
      <c r="L244" s="97"/>
    </row>
    <row r="245" spans="1:12" ht="23.1" customHeight="1">
      <c r="A245" s="17" t="s">
        <v>124</v>
      </c>
      <c r="B245" s="16">
        <v>4597000</v>
      </c>
      <c r="C245" s="16">
        <v>15178727480</v>
      </c>
      <c r="D245" s="16">
        <v>27700491741</v>
      </c>
      <c r="E245" s="16">
        <f t="shared" si="30"/>
        <v>12521764261</v>
      </c>
      <c r="F245" s="16">
        <v>4636000</v>
      </c>
      <c r="G245" s="16">
        <v>15221916358</v>
      </c>
      <c r="H245" s="16">
        <v>27764390957</v>
      </c>
      <c r="I245" s="16">
        <f t="shared" si="31"/>
        <v>12542474599</v>
      </c>
      <c r="J245" s="97"/>
      <c r="K245" s="97"/>
      <c r="L245" s="97"/>
    </row>
    <row r="246" spans="1:12" ht="23.1" customHeight="1">
      <c r="A246" s="17" t="s">
        <v>420</v>
      </c>
      <c r="B246" s="16">
        <v>0</v>
      </c>
      <c r="C246" s="16">
        <v>0</v>
      </c>
      <c r="D246" s="16">
        <v>0</v>
      </c>
      <c r="E246" s="16">
        <f t="shared" si="30"/>
        <v>0</v>
      </c>
      <c r="F246" s="16">
        <v>-45000</v>
      </c>
      <c r="G246" s="16">
        <v>1799537</v>
      </c>
      <c r="H246" s="16">
        <v>1799074</v>
      </c>
      <c r="I246" s="16">
        <f t="shared" si="31"/>
        <v>-463</v>
      </c>
      <c r="J246" s="97"/>
      <c r="K246" s="97"/>
      <c r="L246" s="97"/>
    </row>
    <row r="247" spans="1:12" ht="23.1" customHeight="1">
      <c r="A247" s="17" t="s">
        <v>421</v>
      </c>
      <c r="B247" s="16">
        <v>0</v>
      </c>
      <c r="C247" s="16">
        <v>0</v>
      </c>
      <c r="D247" s="16">
        <v>0</v>
      </c>
      <c r="E247" s="16">
        <f t="shared" si="30"/>
        <v>0</v>
      </c>
      <c r="F247" s="16">
        <v>369000</v>
      </c>
      <c r="G247" s="16">
        <v>-408673500</v>
      </c>
      <c r="H247" s="16">
        <v>-390086557</v>
      </c>
      <c r="I247" s="16">
        <f t="shared" si="31"/>
        <v>18586943</v>
      </c>
      <c r="J247" s="97"/>
      <c r="K247" s="97"/>
      <c r="L247" s="97"/>
    </row>
    <row r="248" spans="1:12" ht="23.1" customHeight="1">
      <c r="A248" s="17" t="s">
        <v>422</v>
      </c>
      <c r="B248" s="16">
        <v>0</v>
      </c>
      <c r="C248" s="16">
        <v>0</v>
      </c>
      <c r="D248" s="16">
        <v>0</v>
      </c>
      <c r="E248" s="16">
        <f t="shared" si="30"/>
        <v>0</v>
      </c>
      <c r="F248" s="16">
        <v>-7156000</v>
      </c>
      <c r="G248" s="16">
        <v>1607930876</v>
      </c>
      <c r="H248" s="16">
        <v>1607516752</v>
      </c>
      <c r="I248" s="16">
        <f t="shared" si="31"/>
        <v>-414124</v>
      </c>
      <c r="J248" s="97"/>
      <c r="K248" s="97"/>
      <c r="L248" s="97"/>
    </row>
    <row r="249" spans="1:12" ht="23.1" customHeight="1">
      <c r="A249" s="17" t="s">
        <v>423</v>
      </c>
      <c r="B249" s="16">
        <v>0</v>
      </c>
      <c r="C249" s="16">
        <v>0</v>
      </c>
      <c r="D249" s="16">
        <v>0</v>
      </c>
      <c r="E249" s="16">
        <f t="shared" si="30"/>
        <v>0</v>
      </c>
      <c r="F249" s="16">
        <v>-7260000</v>
      </c>
      <c r="G249" s="16">
        <v>1979210244</v>
      </c>
      <c r="H249" s="16">
        <v>1978700488</v>
      </c>
      <c r="I249" s="16">
        <f t="shared" si="31"/>
        <v>-509756</v>
      </c>
      <c r="J249" s="97"/>
      <c r="K249" s="97"/>
      <c r="L249" s="97"/>
    </row>
    <row r="250" spans="1:12" ht="23.1" customHeight="1">
      <c r="A250" s="17" t="s">
        <v>424</v>
      </c>
      <c r="B250" s="16">
        <v>-7255000</v>
      </c>
      <c r="C250" s="16">
        <v>1446964353</v>
      </c>
      <c r="D250" s="16">
        <v>1446591706</v>
      </c>
      <c r="E250" s="16">
        <f t="shared" si="30"/>
        <v>-372647</v>
      </c>
      <c r="F250" s="16">
        <v>-8769000</v>
      </c>
      <c r="G250" s="16">
        <v>1703752220</v>
      </c>
      <c r="H250" s="16">
        <v>1703313440</v>
      </c>
      <c r="I250" s="16">
        <f t="shared" si="31"/>
        <v>-438780</v>
      </c>
      <c r="J250" s="97"/>
      <c r="K250" s="97"/>
      <c r="L250" s="97"/>
    </row>
    <row r="251" spans="1:12" ht="23.1" customHeight="1">
      <c r="A251" s="17" t="s">
        <v>425</v>
      </c>
      <c r="B251" s="16">
        <v>6859000</v>
      </c>
      <c r="C251" s="16">
        <v>22986873000</v>
      </c>
      <c r="D251" s="16">
        <v>31394456765</v>
      </c>
      <c r="E251" s="16">
        <f t="shared" si="30"/>
        <v>8407583765</v>
      </c>
      <c r="F251" s="16">
        <v>0</v>
      </c>
      <c r="G251" s="16">
        <v>24214262893</v>
      </c>
      <c r="H251" s="16">
        <v>32621530551</v>
      </c>
      <c r="I251" s="16">
        <f t="shared" si="31"/>
        <v>8407267658</v>
      </c>
      <c r="J251" s="97"/>
      <c r="K251" s="97"/>
      <c r="L251" s="97"/>
    </row>
    <row r="252" spans="1:12" ht="23.1" customHeight="1">
      <c r="A252" s="17" t="s">
        <v>426</v>
      </c>
      <c r="B252" s="16">
        <v>13419000</v>
      </c>
      <c r="C252" s="16">
        <v>-7803900</v>
      </c>
      <c r="D252" s="16">
        <v>447144604</v>
      </c>
      <c r="E252" s="16">
        <f t="shared" si="30"/>
        <v>454948504</v>
      </c>
      <c r="F252" s="16">
        <v>0</v>
      </c>
      <c r="G252" s="16">
        <v>684880844</v>
      </c>
      <c r="H252" s="16">
        <v>1381069588</v>
      </c>
      <c r="I252" s="16">
        <f t="shared" si="31"/>
        <v>696188744</v>
      </c>
      <c r="J252" s="97"/>
      <c r="K252" s="97"/>
      <c r="L252" s="97"/>
    </row>
    <row r="253" spans="1:12" ht="23.1" customHeight="1">
      <c r="A253" s="17" t="s">
        <v>427</v>
      </c>
      <c r="B253" s="16">
        <v>0</v>
      </c>
      <c r="C253" s="16">
        <v>0</v>
      </c>
      <c r="D253" s="16">
        <v>0</v>
      </c>
      <c r="E253" s="16">
        <f t="shared" si="30"/>
        <v>0</v>
      </c>
      <c r="F253" s="16">
        <v>1000000</v>
      </c>
      <c r="G253" s="16">
        <v>3199176000</v>
      </c>
      <c r="H253" s="16">
        <v>6097274502</v>
      </c>
      <c r="I253" s="16">
        <f t="shared" si="31"/>
        <v>2898098502</v>
      </c>
      <c r="J253" s="97"/>
      <c r="K253" s="97"/>
      <c r="L253" s="97"/>
    </row>
    <row r="254" spans="1:12" ht="23.1" customHeight="1">
      <c r="A254" s="17" t="s">
        <v>428</v>
      </c>
      <c r="B254" s="16">
        <v>0</v>
      </c>
      <c r="C254" s="16">
        <v>0</v>
      </c>
      <c r="D254" s="16">
        <v>0</v>
      </c>
      <c r="E254" s="16">
        <f t="shared" si="30"/>
        <v>0</v>
      </c>
      <c r="F254" s="16">
        <v>0</v>
      </c>
      <c r="G254" s="16">
        <v>4160053</v>
      </c>
      <c r="H254" s="16">
        <v>4162412</v>
      </c>
      <c r="I254" s="16">
        <f t="shared" si="31"/>
        <v>2359</v>
      </c>
      <c r="J254" s="97"/>
      <c r="K254" s="97"/>
      <c r="L254" s="97"/>
    </row>
    <row r="255" spans="1:12" ht="23.1" customHeight="1">
      <c r="A255" s="17" t="s">
        <v>429</v>
      </c>
      <c r="B255" s="16">
        <v>0</v>
      </c>
      <c r="C255" s="16">
        <v>0</v>
      </c>
      <c r="D255" s="16">
        <v>0</v>
      </c>
      <c r="E255" s="16">
        <f t="shared" si="30"/>
        <v>0</v>
      </c>
      <c r="F255" s="16">
        <v>-399000</v>
      </c>
      <c r="G255" s="16">
        <v>121668663</v>
      </c>
      <c r="H255" s="16">
        <v>121637326</v>
      </c>
      <c r="I255" s="16">
        <f t="shared" si="31"/>
        <v>-31337</v>
      </c>
      <c r="J255" s="97"/>
      <c r="K255" s="97"/>
      <c r="L255" s="97"/>
    </row>
    <row r="256" spans="1:12" ht="23.1" customHeight="1">
      <c r="A256" s="17" t="s">
        <v>430</v>
      </c>
      <c r="B256" s="16">
        <v>0</v>
      </c>
      <c r="C256" s="16">
        <v>0</v>
      </c>
      <c r="D256" s="16">
        <v>0</v>
      </c>
      <c r="E256" s="16">
        <f t="shared" si="30"/>
        <v>0</v>
      </c>
      <c r="F256" s="16">
        <v>1782000</v>
      </c>
      <c r="G256" s="16">
        <v>3919390500</v>
      </c>
      <c r="H256" s="16">
        <v>7057840979</v>
      </c>
      <c r="I256" s="16">
        <f t="shared" si="31"/>
        <v>3138450479</v>
      </c>
      <c r="J256" s="97"/>
      <c r="K256" s="97"/>
      <c r="L256" s="97"/>
    </row>
    <row r="257" spans="1:12" ht="23.1" customHeight="1" thickBot="1">
      <c r="A257" s="17" t="s">
        <v>548</v>
      </c>
      <c r="B257" s="16"/>
      <c r="C257" s="66">
        <f>SUM(C232:C256)</f>
        <v>3820053592072</v>
      </c>
      <c r="D257" s="66">
        <f t="shared" ref="D257:H257" si="32">SUM(D232:D256)</f>
        <v>424337388289</v>
      </c>
      <c r="E257" s="66">
        <f>SUM(E232:E256)</f>
        <v>249250492105</v>
      </c>
      <c r="F257" s="16"/>
      <c r="G257" s="66">
        <f t="shared" si="32"/>
        <v>14414949748103</v>
      </c>
      <c r="H257" s="66">
        <f t="shared" si="32"/>
        <v>-8461644912910</v>
      </c>
      <c r="I257" s="66">
        <f>SUM(I232:I256)</f>
        <v>181108391496</v>
      </c>
      <c r="J257" s="97"/>
      <c r="K257" s="97"/>
      <c r="L257" s="97"/>
    </row>
    <row r="258" spans="1:12" ht="23.1" customHeight="1" thickTop="1">
      <c r="A258" s="169" t="s">
        <v>0</v>
      </c>
      <c r="B258" s="169"/>
      <c r="C258" s="169"/>
      <c r="D258" s="169"/>
      <c r="E258" s="169"/>
      <c r="F258" s="169"/>
      <c r="G258" s="169"/>
      <c r="H258" s="169"/>
      <c r="I258" s="169"/>
      <c r="J258" s="97"/>
      <c r="K258" s="97"/>
      <c r="L258" s="97"/>
    </row>
    <row r="259" spans="1:12" ht="23.1" customHeight="1">
      <c r="A259" s="169" t="s">
        <v>211</v>
      </c>
      <c r="B259" s="169"/>
      <c r="C259" s="169"/>
      <c r="D259" s="169"/>
      <c r="E259" s="169"/>
      <c r="F259" s="169"/>
      <c r="G259" s="169"/>
      <c r="H259" s="169"/>
      <c r="I259" s="169"/>
      <c r="J259" s="97"/>
      <c r="K259" s="97"/>
      <c r="L259" s="97"/>
    </row>
    <row r="260" spans="1:12" ht="23.1" customHeight="1">
      <c r="A260" s="169" t="s">
        <v>212</v>
      </c>
      <c r="B260" s="169"/>
      <c r="C260" s="169"/>
      <c r="D260" s="169"/>
      <c r="E260" s="169"/>
      <c r="F260" s="169"/>
      <c r="G260" s="169"/>
      <c r="H260" s="169"/>
      <c r="I260" s="169"/>
      <c r="J260" s="97"/>
      <c r="K260" s="97"/>
      <c r="L260" s="97"/>
    </row>
    <row r="261" spans="1:12" ht="23.1" customHeight="1">
      <c r="A261" s="164" t="s">
        <v>265</v>
      </c>
      <c r="B261" s="164"/>
      <c r="C261" s="164"/>
      <c r="D261" s="164"/>
      <c r="E261" s="164"/>
      <c r="F261" s="164"/>
      <c r="G261" s="164"/>
      <c r="H261" s="164"/>
      <c r="I261" s="164"/>
      <c r="J261" s="97"/>
      <c r="K261" s="97"/>
      <c r="L261" s="97"/>
    </row>
    <row r="262" spans="1:12" ht="23.1" customHeight="1" thickBot="1">
      <c r="B262" s="184" t="s">
        <v>228</v>
      </c>
      <c r="C262" s="184"/>
      <c r="D262" s="184"/>
      <c r="E262" s="184"/>
      <c r="F262" s="184" t="s">
        <v>229</v>
      </c>
      <c r="G262" s="184"/>
      <c r="H262" s="184"/>
      <c r="I262" s="184"/>
      <c r="J262" s="97"/>
      <c r="K262" s="97"/>
      <c r="L262" s="97"/>
    </row>
    <row r="263" spans="1:12" ht="23.1" customHeight="1" thickBot="1">
      <c r="A263" s="116" t="s">
        <v>214</v>
      </c>
      <c r="B263" s="24" t="s">
        <v>10</v>
      </c>
      <c r="C263" s="24" t="s">
        <v>266</v>
      </c>
      <c r="D263" s="24" t="s">
        <v>267</v>
      </c>
      <c r="E263" s="24" t="s">
        <v>268</v>
      </c>
      <c r="F263" s="24" t="s">
        <v>10</v>
      </c>
      <c r="G263" s="24" t="s">
        <v>12</v>
      </c>
      <c r="H263" s="24" t="s">
        <v>267</v>
      </c>
      <c r="I263" s="24" t="s">
        <v>268</v>
      </c>
      <c r="J263" s="97"/>
      <c r="K263" s="97"/>
      <c r="L263" s="97"/>
    </row>
    <row r="264" spans="1:12" ht="23.1" customHeight="1">
      <c r="A264" s="17" t="s">
        <v>549</v>
      </c>
      <c r="B264" s="16"/>
      <c r="C264" s="16">
        <f>C257</f>
        <v>3820053592072</v>
      </c>
      <c r="D264" s="16">
        <f t="shared" ref="D264:H264" si="33">D257</f>
        <v>424337388289</v>
      </c>
      <c r="E264" s="16">
        <f t="shared" si="33"/>
        <v>249250492105</v>
      </c>
      <c r="F264" s="16"/>
      <c r="G264" s="16">
        <f t="shared" si="33"/>
        <v>14414949748103</v>
      </c>
      <c r="H264" s="16">
        <f t="shared" si="33"/>
        <v>-8461644912910</v>
      </c>
      <c r="I264" s="99">
        <f>I257</f>
        <v>181108391496</v>
      </c>
      <c r="J264" s="97"/>
      <c r="K264" s="97"/>
      <c r="L264" s="97"/>
    </row>
    <row r="265" spans="1:12" ht="23.1" customHeight="1">
      <c r="A265" s="17" t="s">
        <v>431</v>
      </c>
      <c r="B265" s="16">
        <v>0</v>
      </c>
      <c r="C265" s="16">
        <v>0</v>
      </c>
      <c r="D265" s="16">
        <v>0</v>
      </c>
      <c r="E265" s="16">
        <f t="shared" ref="E265:E288" si="34">D265-C265</f>
        <v>0</v>
      </c>
      <c r="F265" s="16">
        <v>0</v>
      </c>
      <c r="G265" s="16">
        <v>6665465</v>
      </c>
      <c r="H265" s="16">
        <v>13330930</v>
      </c>
      <c r="I265" s="16">
        <f t="shared" ref="I265:I288" si="35">H265-G265</f>
        <v>6665465</v>
      </c>
      <c r="J265" s="97"/>
      <c r="K265" s="97"/>
      <c r="L265" s="97"/>
    </row>
    <row r="266" spans="1:12" ht="23.1" customHeight="1">
      <c r="A266" s="17" t="s">
        <v>114</v>
      </c>
      <c r="B266" s="16">
        <v>5400000</v>
      </c>
      <c r="C266" s="16">
        <v>3787625428</v>
      </c>
      <c r="D266" s="16">
        <v>9393338508</v>
      </c>
      <c r="E266" s="16">
        <f t="shared" si="34"/>
        <v>5605713080</v>
      </c>
      <c r="F266" s="16">
        <v>5401000</v>
      </c>
      <c r="G266" s="16">
        <v>3789824862</v>
      </c>
      <c r="H266" s="16">
        <v>9396049909</v>
      </c>
      <c r="I266" s="16">
        <f t="shared" si="35"/>
        <v>5606225047</v>
      </c>
      <c r="J266" s="97"/>
      <c r="K266" s="97"/>
      <c r="L266" s="97"/>
    </row>
    <row r="267" spans="1:12" ht="23.1" customHeight="1">
      <c r="A267" s="17" t="s">
        <v>432</v>
      </c>
      <c r="B267" s="16">
        <v>0</v>
      </c>
      <c r="C267" s="16">
        <v>0</v>
      </c>
      <c r="D267" s="16">
        <v>0</v>
      </c>
      <c r="E267" s="16">
        <f t="shared" si="34"/>
        <v>0</v>
      </c>
      <c r="F267" s="16">
        <v>-8004000</v>
      </c>
      <c r="G267" s="16">
        <v>4199918246</v>
      </c>
      <c r="H267" s="16">
        <v>4198836492</v>
      </c>
      <c r="I267" s="16">
        <f t="shared" si="35"/>
        <v>-1081754</v>
      </c>
      <c r="J267" s="97"/>
      <c r="K267" s="97"/>
      <c r="L267" s="97"/>
    </row>
    <row r="268" spans="1:12" ht="23.1" customHeight="1">
      <c r="A268" s="17" t="s">
        <v>112</v>
      </c>
      <c r="B268" s="16">
        <v>4270000</v>
      </c>
      <c r="C268" s="16">
        <v>8389633359</v>
      </c>
      <c r="D268" s="16">
        <v>12856093790</v>
      </c>
      <c r="E268" s="16">
        <f t="shared" si="34"/>
        <v>4466460431</v>
      </c>
      <c r="F268" s="16">
        <v>4301000</v>
      </c>
      <c r="G268" s="16">
        <v>8482609412</v>
      </c>
      <c r="H268" s="16">
        <v>12962245780</v>
      </c>
      <c r="I268" s="16">
        <f t="shared" si="35"/>
        <v>4479636368</v>
      </c>
      <c r="J268" s="97"/>
      <c r="K268" s="97"/>
      <c r="L268" s="97"/>
    </row>
    <row r="269" spans="1:12" ht="23.1" customHeight="1">
      <c r="A269" s="17" t="s">
        <v>113</v>
      </c>
      <c r="B269" s="16">
        <v>2702000</v>
      </c>
      <c r="C269" s="16">
        <v>-1912788954</v>
      </c>
      <c r="D269" s="16">
        <v>1214311718</v>
      </c>
      <c r="E269" s="16">
        <f t="shared" si="34"/>
        <v>3127100672</v>
      </c>
      <c r="F269" s="16">
        <v>3003000</v>
      </c>
      <c r="G269" s="16">
        <v>-1166481173</v>
      </c>
      <c r="H269" s="16">
        <v>2076582311</v>
      </c>
      <c r="I269" s="16">
        <f t="shared" si="35"/>
        <v>3243063484</v>
      </c>
      <c r="J269" s="97"/>
      <c r="K269" s="97"/>
      <c r="L269" s="97"/>
    </row>
    <row r="270" spans="1:12" ht="23.1" customHeight="1">
      <c r="A270" s="17" t="s">
        <v>433</v>
      </c>
      <c r="B270" s="16">
        <v>0</v>
      </c>
      <c r="C270" s="16">
        <v>0</v>
      </c>
      <c r="D270" s="16">
        <v>0</v>
      </c>
      <c r="E270" s="16">
        <f t="shared" si="34"/>
        <v>0</v>
      </c>
      <c r="F270" s="16">
        <v>556000</v>
      </c>
      <c r="G270" s="16">
        <v>761523859</v>
      </c>
      <c r="H270" s="16">
        <v>994606002</v>
      </c>
      <c r="I270" s="16">
        <f t="shared" si="35"/>
        <v>233082143</v>
      </c>
      <c r="J270" s="97"/>
      <c r="K270" s="97"/>
      <c r="L270" s="97"/>
    </row>
    <row r="271" spans="1:12" ht="23.1" customHeight="1">
      <c r="A271" s="17" t="s">
        <v>434</v>
      </c>
      <c r="B271" s="16">
        <v>0</v>
      </c>
      <c r="C271" s="16">
        <v>0</v>
      </c>
      <c r="D271" s="16">
        <v>0</v>
      </c>
      <c r="E271" s="16">
        <f t="shared" si="34"/>
        <v>0</v>
      </c>
      <c r="F271" s="16">
        <v>96000</v>
      </c>
      <c r="G271" s="16">
        <v>-70098043</v>
      </c>
      <c r="H271" s="16">
        <v>-98340086</v>
      </c>
      <c r="I271" s="16">
        <f t="shared" si="35"/>
        <v>-28242043</v>
      </c>
      <c r="J271" s="97"/>
      <c r="K271" s="97"/>
      <c r="L271" s="97"/>
    </row>
    <row r="272" spans="1:12" ht="23.1" customHeight="1">
      <c r="A272" s="17" t="s">
        <v>435</v>
      </c>
      <c r="B272" s="16">
        <v>0</v>
      </c>
      <c r="C272" s="16">
        <v>0</v>
      </c>
      <c r="D272" s="16">
        <v>0</v>
      </c>
      <c r="E272" s="16">
        <f t="shared" si="34"/>
        <v>0</v>
      </c>
      <c r="F272" s="16">
        <v>-25418000</v>
      </c>
      <c r="G272" s="16">
        <v>11586816661</v>
      </c>
      <c r="H272" s="16">
        <v>11583832322</v>
      </c>
      <c r="I272" s="16">
        <f t="shared" si="35"/>
        <v>-2984339</v>
      </c>
      <c r="J272" s="97"/>
      <c r="K272" s="97"/>
      <c r="L272" s="97"/>
    </row>
    <row r="273" spans="1:12" ht="23.1" customHeight="1">
      <c r="A273" s="17" t="s">
        <v>436</v>
      </c>
      <c r="B273" s="16">
        <v>-22000</v>
      </c>
      <c r="C273" s="16">
        <v>4238911</v>
      </c>
      <c r="D273" s="16">
        <v>4237822</v>
      </c>
      <c r="E273" s="16">
        <f t="shared" si="34"/>
        <v>-1089</v>
      </c>
      <c r="F273" s="16">
        <v>-163900000</v>
      </c>
      <c r="G273" s="16">
        <v>49350111677</v>
      </c>
      <c r="H273" s="16">
        <v>49337401354</v>
      </c>
      <c r="I273" s="16">
        <f t="shared" si="35"/>
        <v>-12710323</v>
      </c>
      <c r="J273" s="97"/>
      <c r="K273" s="97"/>
      <c r="L273" s="97"/>
    </row>
    <row r="274" spans="1:12" ht="23.1" customHeight="1">
      <c r="A274" s="17" t="s">
        <v>118</v>
      </c>
      <c r="B274" s="16">
        <v>14385000</v>
      </c>
      <c r="C274" s="16">
        <v>0</v>
      </c>
      <c r="D274" s="16">
        <v>-2908942462</v>
      </c>
      <c r="E274" s="16">
        <f t="shared" si="34"/>
        <v>-2908942462</v>
      </c>
      <c r="F274" s="16">
        <v>14485000</v>
      </c>
      <c r="G274" s="16">
        <v>37314997</v>
      </c>
      <c r="H274" s="16">
        <v>-2854317618</v>
      </c>
      <c r="I274" s="16">
        <f t="shared" si="35"/>
        <v>-2891632615</v>
      </c>
      <c r="J274" s="97"/>
      <c r="K274" s="97"/>
      <c r="L274" s="97"/>
    </row>
    <row r="275" spans="1:12" ht="23.1" customHeight="1">
      <c r="A275" s="17" t="s">
        <v>437</v>
      </c>
      <c r="B275" s="16">
        <v>14385000</v>
      </c>
      <c r="C275" s="16">
        <v>-3001500</v>
      </c>
      <c r="D275" s="16">
        <v>1261135614</v>
      </c>
      <c r="E275" s="16">
        <f t="shared" si="34"/>
        <v>1264137114</v>
      </c>
      <c r="F275" s="16">
        <v>5852000</v>
      </c>
      <c r="G275" s="16">
        <v>1631053748</v>
      </c>
      <c r="H275" s="16">
        <v>2682526822</v>
      </c>
      <c r="I275" s="16">
        <f t="shared" si="35"/>
        <v>1051473074</v>
      </c>
      <c r="J275" s="97"/>
      <c r="K275" s="97"/>
      <c r="L275" s="97"/>
    </row>
    <row r="276" spans="1:12" ht="23.1" customHeight="1">
      <c r="A276" s="17" t="s">
        <v>438</v>
      </c>
      <c r="B276" s="16">
        <v>0</v>
      </c>
      <c r="C276" s="16">
        <v>0</v>
      </c>
      <c r="D276" s="16">
        <v>0</v>
      </c>
      <c r="E276" s="16">
        <f t="shared" si="34"/>
        <v>0</v>
      </c>
      <c r="F276" s="16">
        <v>23418000</v>
      </c>
      <c r="G276" s="16">
        <v>-51537709425</v>
      </c>
      <c r="H276" s="16">
        <v>-51057216266</v>
      </c>
      <c r="I276" s="16">
        <f t="shared" si="35"/>
        <v>480493159</v>
      </c>
      <c r="J276" s="97"/>
      <c r="K276" s="97"/>
      <c r="L276" s="97"/>
    </row>
    <row r="277" spans="1:12" ht="23.1" customHeight="1">
      <c r="A277" s="17" t="s">
        <v>439</v>
      </c>
      <c r="B277" s="16">
        <v>0</v>
      </c>
      <c r="C277" s="16">
        <v>0</v>
      </c>
      <c r="D277" s="16">
        <v>0</v>
      </c>
      <c r="E277" s="16">
        <f t="shared" si="34"/>
        <v>0</v>
      </c>
      <c r="F277" s="16">
        <v>476000</v>
      </c>
      <c r="G277" s="16">
        <v>-295195989</v>
      </c>
      <c r="H277" s="16">
        <v>-428551978</v>
      </c>
      <c r="I277" s="16">
        <f t="shared" si="35"/>
        <v>-133355989</v>
      </c>
      <c r="J277" s="97"/>
      <c r="K277" s="97"/>
      <c r="L277" s="97"/>
    </row>
    <row r="278" spans="1:12" ht="23.1" customHeight="1">
      <c r="A278" s="17" t="s">
        <v>121</v>
      </c>
      <c r="B278" s="16">
        <v>0</v>
      </c>
      <c r="C278" s="16">
        <v>0</v>
      </c>
      <c r="D278" s="16">
        <v>0</v>
      </c>
      <c r="E278" s="16">
        <f t="shared" si="34"/>
        <v>0</v>
      </c>
      <c r="F278" s="16">
        <v>1000</v>
      </c>
      <c r="G278" s="16">
        <v>1399640</v>
      </c>
      <c r="H278" s="16">
        <v>2508547</v>
      </c>
      <c r="I278" s="16">
        <f t="shared" si="35"/>
        <v>1108907</v>
      </c>
      <c r="J278" s="97"/>
      <c r="K278" s="97"/>
      <c r="L278" s="97"/>
    </row>
    <row r="279" spans="1:12" ht="23.1" customHeight="1">
      <c r="A279" s="17" t="s">
        <v>440</v>
      </c>
      <c r="B279" s="16">
        <v>-91929000</v>
      </c>
      <c r="C279" s="16">
        <v>14990445489</v>
      </c>
      <c r="D279" s="16">
        <v>14986584978</v>
      </c>
      <c r="E279" s="16">
        <f t="shared" si="34"/>
        <v>-3860511</v>
      </c>
      <c r="F279" s="16">
        <v>-107379000</v>
      </c>
      <c r="G279" s="16">
        <v>17512295986</v>
      </c>
      <c r="H279" s="16">
        <v>17507785972</v>
      </c>
      <c r="I279" s="16">
        <f t="shared" si="35"/>
        <v>-4510014</v>
      </c>
      <c r="J279" s="97"/>
      <c r="K279" s="97"/>
      <c r="L279" s="97"/>
    </row>
    <row r="280" spans="1:12" ht="23.1" customHeight="1">
      <c r="A280" s="17" t="s">
        <v>441</v>
      </c>
      <c r="B280" s="16">
        <v>6910000</v>
      </c>
      <c r="C280" s="16">
        <v>501824700</v>
      </c>
      <c r="D280" s="16">
        <v>1357774461</v>
      </c>
      <c r="E280" s="16">
        <f t="shared" si="34"/>
        <v>855949761</v>
      </c>
      <c r="F280" s="16">
        <v>0</v>
      </c>
      <c r="G280" s="16">
        <v>1221929231</v>
      </c>
      <c r="H280" s="16">
        <v>2077693523</v>
      </c>
      <c r="I280" s="16">
        <f t="shared" si="35"/>
        <v>855764292</v>
      </c>
      <c r="J280" s="97"/>
      <c r="K280" s="97"/>
      <c r="L280" s="97"/>
    </row>
    <row r="281" spans="1:12" ht="23.1" customHeight="1">
      <c r="A281" s="17" t="s">
        <v>442</v>
      </c>
      <c r="B281" s="16">
        <v>-20938000</v>
      </c>
      <c r="C281" s="16">
        <v>4470573573</v>
      </c>
      <c r="D281" s="16">
        <v>4469422146</v>
      </c>
      <c r="E281" s="16">
        <f t="shared" si="34"/>
        <v>-1151427</v>
      </c>
      <c r="F281" s="16">
        <v>-42147000</v>
      </c>
      <c r="G281" s="16">
        <v>7728699406</v>
      </c>
      <c r="H281" s="16">
        <v>7726708812</v>
      </c>
      <c r="I281" s="16">
        <f t="shared" si="35"/>
        <v>-1990594</v>
      </c>
      <c r="J281" s="97"/>
      <c r="K281" s="97"/>
      <c r="L281" s="97"/>
    </row>
    <row r="282" spans="1:12" ht="23.1" customHeight="1">
      <c r="A282" s="17" t="s">
        <v>443</v>
      </c>
      <c r="B282" s="16">
        <v>0</v>
      </c>
      <c r="C282" s="16">
        <v>0</v>
      </c>
      <c r="D282" s="16">
        <v>0</v>
      </c>
      <c r="E282" s="16">
        <f t="shared" si="34"/>
        <v>0</v>
      </c>
      <c r="F282" s="16">
        <v>-2000</v>
      </c>
      <c r="G282" s="16">
        <v>1979493</v>
      </c>
      <c r="H282" s="16">
        <v>1978986</v>
      </c>
      <c r="I282" s="16">
        <f t="shared" si="35"/>
        <v>-507</v>
      </c>
      <c r="J282" s="97"/>
      <c r="K282" s="97"/>
      <c r="L282" s="97"/>
    </row>
    <row r="283" spans="1:12" ht="23.1" customHeight="1">
      <c r="A283" s="17" t="s">
        <v>444</v>
      </c>
      <c r="B283" s="16">
        <v>0</v>
      </c>
      <c r="C283" s="16">
        <v>0</v>
      </c>
      <c r="D283" s="16">
        <v>0</v>
      </c>
      <c r="E283" s="16">
        <f t="shared" si="34"/>
        <v>0</v>
      </c>
      <c r="F283" s="16">
        <v>-7375000</v>
      </c>
      <c r="G283" s="16">
        <v>6457008935</v>
      </c>
      <c r="H283" s="16">
        <v>6455345870</v>
      </c>
      <c r="I283" s="16">
        <f t="shared" si="35"/>
        <v>-1663065</v>
      </c>
      <c r="J283" s="97"/>
      <c r="K283" s="97"/>
      <c r="L283" s="97"/>
    </row>
    <row r="284" spans="1:12" ht="23.1" customHeight="1">
      <c r="A284" s="17" t="s">
        <v>445</v>
      </c>
      <c r="B284" s="16">
        <v>461000</v>
      </c>
      <c r="C284" s="16">
        <v>2304999816</v>
      </c>
      <c r="D284" s="16">
        <v>4688369632</v>
      </c>
      <c r="E284" s="16">
        <f t="shared" si="34"/>
        <v>2383369816</v>
      </c>
      <c r="F284" s="16">
        <v>0</v>
      </c>
      <c r="G284" s="16">
        <v>2383349638</v>
      </c>
      <c r="H284" s="16">
        <v>4766699276</v>
      </c>
      <c r="I284" s="16">
        <f t="shared" si="35"/>
        <v>2383349638</v>
      </c>
      <c r="J284" s="97"/>
      <c r="K284" s="97"/>
      <c r="L284" s="97"/>
    </row>
    <row r="285" spans="1:12" ht="23.1" customHeight="1">
      <c r="A285" s="17" t="s">
        <v>446</v>
      </c>
      <c r="B285" s="16">
        <v>4347000</v>
      </c>
      <c r="C285" s="16">
        <v>3978000</v>
      </c>
      <c r="D285" s="16">
        <v>277658450</v>
      </c>
      <c r="E285" s="16">
        <f t="shared" si="34"/>
        <v>273680450</v>
      </c>
      <c r="F285" s="16">
        <v>0</v>
      </c>
      <c r="G285" s="16">
        <v>276003959</v>
      </c>
      <c r="H285" s="16">
        <v>549614368</v>
      </c>
      <c r="I285" s="16">
        <f t="shared" si="35"/>
        <v>273610409</v>
      </c>
      <c r="J285" s="97"/>
      <c r="K285" s="97"/>
      <c r="L285" s="97"/>
    </row>
    <row r="286" spans="1:12" ht="23.1" customHeight="1">
      <c r="A286" s="17" t="s">
        <v>447</v>
      </c>
      <c r="B286" s="16">
        <v>0</v>
      </c>
      <c r="C286" s="16">
        <v>0</v>
      </c>
      <c r="D286" s="16">
        <v>0</v>
      </c>
      <c r="E286" s="16">
        <f t="shared" si="34"/>
        <v>0</v>
      </c>
      <c r="F286" s="16">
        <v>1007000</v>
      </c>
      <c r="G286" s="16">
        <v>-3140251200</v>
      </c>
      <c r="H286" s="16">
        <v>-3133344300</v>
      </c>
      <c r="I286" s="16">
        <f t="shared" si="35"/>
        <v>6906900</v>
      </c>
      <c r="J286" s="97"/>
      <c r="K286" s="97"/>
      <c r="L286" s="97"/>
    </row>
    <row r="287" spans="1:12" ht="23.1" customHeight="1">
      <c r="A287" s="17" t="s">
        <v>448</v>
      </c>
      <c r="B287" s="16">
        <v>0</v>
      </c>
      <c r="C287" s="16">
        <v>0</v>
      </c>
      <c r="D287" s="16">
        <v>0</v>
      </c>
      <c r="E287" s="16">
        <f t="shared" si="34"/>
        <v>0</v>
      </c>
      <c r="F287" s="16">
        <v>1000</v>
      </c>
      <c r="G287" s="16">
        <v>-3001500</v>
      </c>
      <c r="H287" s="16">
        <v>-2995792</v>
      </c>
      <c r="I287" s="16">
        <f t="shared" si="35"/>
        <v>5708</v>
      </c>
      <c r="J287" s="97"/>
      <c r="K287" s="97"/>
      <c r="L287" s="97"/>
    </row>
    <row r="288" spans="1:12" ht="23.1" customHeight="1">
      <c r="A288" s="17" t="s">
        <v>125</v>
      </c>
      <c r="B288" s="16">
        <v>0</v>
      </c>
      <c r="C288" s="16">
        <v>0</v>
      </c>
      <c r="D288" s="16">
        <v>0</v>
      </c>
      <c r="E288" s="16">
        <f t="shared" si="34"/>
        <v>0</v>
      </c>
      <c r="F288" s="16">
        <v>1000</v>
      </c>
      <c r="G288" s="16">
        <v>2249422</v>
      </c>
      <c r="H288" s="16">
        <v>3597948</v>
      </c>
      <c r="I288" s="16">
        <f t="shared" si="35"/>
        <v>1348526</v>
      </c>
      <c r="J288" s="97"/>
      <c r="K288" s="97"/>
      <c r="L288" s="97"/>
    </row>
    <row r="289" spans="1:12" ht="23.1" customHeight="1" thickBot="1">
      <c r="A289" s="17" t="s">
        <v>548</v>
      </c>
      <c r="B289" s="16"/>
      <c r="C289" s="66">
        <f>SUM(C264:C288)</f>
        <v>3852591120894</v>
      </c>
      <c r="D289" s="66">
        <f t="shared" ref="D289:H289" si="36">SUM(D264:D288)</f>
        <v>471937372946</v>
      </c>
      <c r="E289" s="66">
        <f>SUM(E264:E288)</f>
        <v>264312947940</v>
      </c>
      <c r="F289" s="16"/>
      <c r="G289" s="66">
        <f t="shared" si="36"/>
        <v>14474167765410</v>
      </c>
      <c r="H289" s="66">
        <f t="shared" si="36"/>
        <v>-8386882333726</v>
      </c>
      <c r="I289" s="66">
        <f>SUM(I264:I288)</f>
        <v>196652953373</v>
      </c>
      <c r="J289" s="97"/>
      <c r="K289" s="97"/>
      <c r="L289" s="97"/>
    </row>
    <row r="290" spans="1:12" ht="23.1" customHeight="1" thickTop="1">
      <c r="A290" s="169" t="s">
        <v>0</v>
      </c>
      <c r="B290" s="169"/>
      <c r="C290" s="169"/>
      <c r="D290" s="169"/>
      <c r="E290" s="169"/>
      <c r="F290" s="169"/>
      <c r="G290" s="169"/>
      <c r="H290" s="169"/>
      <c r="I290" s="169"/>
      <c r="J290" s="97"/>
      <c r="K290" s="97"/>
      <c r="L290" s="97"/>
    </row>
    <row r="291" spans="1:12" ht="23.1" customHeight="1">
      <c r="A291" s="169" t="s">
        <v>211</v>
      </c>
      <c r="B291" s="169"/>
      <c r="C291" s="169"/>
      <c r="D291" s="169"/>
      <c r="E291" s="169"/>
      <c r="F291" s="169"/>
      <c r="G291" s="169"/>
      <c r="H291" s="169"/>
      <c r="I291" s="169"/>
      <c r="J291" s="97"/>
      <c r="K291" s="97"/>
      <c r="L291" s="97"/>
    </row>
    <row r="292" spans="1:12" ht="23.1" customHeight="1">
      <c r="A292" s="169" t="s">
        <v>212</v>
      </c>
      <c r="B292" s="169"/>
      <c r="C292" s="169"/>
      <c r="D292" s="169"/>
      <c r="E292" s="169"/>
      <c r="F292" s="169"/>
      <c r="G292" s="169"/>
      <c r="H292" s="169"/>
      <c r="I292" s="169"/>
      <c r="J292" s="97"/>
      <c r="K292" s="97"/>
      <c r="L292" s="97"/>
    </row>
    <row r="293" spans="1:12" ht="23.1" customHeight="1">
      <c r="A293" s="164" t="s">
        <v>265</v>
      </c>
      <c r="B293" s="164"/>
      <c r="C293" s="164"/>
      <c r="D293" s="164"/>
      <c r="E293" s="164"/>
      <c r="F293" s="164"/>
      <c r="G293" s="164"/>
      <c r="H293" s="164"/>
      <c r="I293" s="164"/>
      <c r="J293" s="97"/>
      <c r="K293" s="97"/>
      <c r="L293" s="97"/>
    </row>
    <row r="294" spans="1:12" ht="23.1" customHeight="1" thickBot="1">
      <c r="B294" s="184" t="s">
        <v>228</v>
      </c>
      <c r="C294" s="184"/>
      <c r="D294" s="184"/>
      <c r="E294" s="184"/>
      <c r="F294" s="184" t="s">
        <v>229</v>
      </c>
      <c r="G294" s="184"/>
      <c r="H294" s="184"/>
      <c r="I294" s="184"/>
      <c r="J294" s="97"/>
      <c r="K294" s="97"/>
      <c r="L294" s="97"/>
    </row>
    <row r="295" spans="1:12" ht="23.1" customHeight="1" thickBot="1">
      <c r="A295" s="116" t="s">
        <v>214</v>
      </c>
      <c r="B295" s="24" t="s">
        <v>10</v>
      </c>
      <c r="C295" s="24" t="s">
        <v>266</v>
      </c>
      <c r="D295" s="24" t="s">
        <v>267</v>
      </c>
      <c r="E295" s="24" t="s">
        <v>268</v>
      </c>
      <c r="F295" s="24" t="s">
        <v>10</v>
      </c>
      <c r="G295" s="24" t="s">
        <v>12</v>
      </c>
      <c r="H295" s="24" t="s">
        <v>267</v>
      </c>
      <c r="I295" s="24" t="s">
        <v>268</v>
      </c>
      <c r="J295" s="97"/>
      <c r="K295" s="97"/>
      <c r="L295" s="97"/>
    </row>
    <row r="296" spans="1:12" ht="23.1" customHeight="1">
      <c r="A296" s="17" t="s">
        <v>549</v>
      </c>
      <c r="B296" s="16"/>
      <c r="C296" s="16">
        <f>C289</f>
        <v>3852591120894</v>
      </c>
      <c r="D296" s="16">
        <f t="shared" ref="D296:E296" si="37">D289</f>
        <v>471937372946</v>
      </c>
      <c r="E296" s="16">
        <f t="shared" si="37"/>
        <v>264312947940</v>
      </c>
      <c r="F296" s="16"/>
      <c r="G296" s="16">
        <f>G289</f>
        <v>14474167765410</v>
      </c>
      <c r="H296" s="16">
        <f t="shared" ref="H296" si="38">H289</f>
        <v>-8386882333726</v>
      </c>
      <c r="I296" s="16">
        <f>I289</f>
        <v>196652953373</v>
      </c>
      <c r="J296" s="97"/>
      <c r="K296" s="97"/>
      <c r="L296" s="97"/>
    </row>
    <row r="297" spans="1:12" ht="23.1" customHeight="1">
      <c r="A297" s="17" t="s">
        <v>449</v>
      </c>
      <c r="B297" s="16">
        <v>4500000</v>
      </c>
      <c r="C297" s="16">
        <v>-6842741549</v>
      </c>
      <c r="D297" s="16">
        <v>-12200483098</v>
      </c>
      <c r="E297" s="16">
        <f t="shared" ref="E297:E320" si="39">D297-C297</f>
        <v>-5357741549</v>
      </c>
      <c r="F297" s="16">
        <v>0</v>
      </c>
      <c r="G297" s="16">
        <v>-5358123936</v>
      </c>
      <c r="H297" s="16">
        <v>-10716247872</v>
      </c>
      <c r="I297" s="16">
        <f t="shared" ref="I297:I320" si="40">H297-G297</f>
        <v>-5358123936</v>
      </c>
      <c r="J297" s="97"/>
      <c r="K297" s="97"/>
      <c r="L297" s="97"/>
    </row>
    <row r="298" spans="1:12" ht="23.1" customHeight="1">
      <c r="A298" s="17" t="s">
        <v>450</v>
      </c>
      <c r="B298" s="16">
        <v>153000</v>
      </c>
      <c r="C298" s="16">
        <v>0</v>
      </c>
      <c r="D298" s="16">
        <v>41085000</v>
      </c>
      <c r="E298" s="16">
        <f t="shared" si="39"/>
        <v>41085000</v>
      </c>
      <c r="F298" s="16">
        <v>0</v>
      </c>
      <c r="G298" s="16">
        <v>41074427</v>
      </c>
      <c r="H298" s="16">
        <v>82148854</v>
      </c>
      <c r="I298" s="16">
        <f t="shared" si="40"/>
        <v>41074427</v>
      </c>
      <c r="J298" s="97"/>
      <c r="K298" s="97"/>
      <c r="L298" s="97"/>
    </row>
    <row r="299" spans="1:12" ht="23.1" customHeight="1">
      <c r="A299" s="17" t="s">
        <v>451</v>
      </c>
      <c r="B299" s="16">
        <v>0</v>
      </c>
      <c r="C299" s="16">
        <v>0</v>
      </c>
      <c r="D299" s="16">
        <v>0</v>
      </c>
      <c r="E299" s="16">
        <f t="shared" si="39"/>
        <v>0</v>
      </c>
      <c r="F299" s="16">
        <v>2412000</v>
      </c>
      <c r="G299" s="16">
        <v>-574462068</v>
      </c>
      <c r="H299" s="16">
        <v>-880141852</v>
      </c>
      <c r="I299" s="16">
        <f t="shared" si="40"/>
        <v>-305679784</v>
      </c>
      <c r="J299" s="97"/>
      <c r="K299" s="97"/>
      <c r="L299" s="97"/>
    </row>
    <row r="300" spans="1:12" ht="23.1" customHeight="1">
      <c r="A300" s="17" t="s">
        <v>452</v>
      </c>
      <c r="B300" s="16">
        <v>-2000000</v>
      </c>
      <c r="C300" s="16">
        <v>384900867</v>
      </c>
      <c r="D300" s="16">
        <v>384801734</v>
      </c>
      <c r="E300" s="16">
        <f t="shared" si="39"/>
        <v>-99133</v>
      </c>
      <c r="F300" s="16">
        <v>-113574000</v>
      </c>
      <c r="G300" s="16">
        <v>31399655841</v>
      </c>
      <c r="H300" s="16">
        <v>31391568682</v>
      </c>
      <c r="I300" s="16">
        <f t="shared" si="40"/>
        <v>-8087159</v>
      </c>
      <c r="J300" s="97"/>
      <c r="K300" s="97"/>
      <c r="L300" s="97"/>
    </row>
    <row r="301" spans="1:12" ht="23.1" customHeight="1">
      <c r="A301" s="17" t="s">
        <v>453</v>
      </c>
      <c r="B301" s="16">
        <v>-271000</v>
      </c>
      <c r="C301" s="16">
        <v>29802325</v>
      </c>
      <c r="D301" s="16">
        <v>29794650</v>
      </c>
      <c r="E301" s="16">
        <f t="shared" si="39"/>
        <v>-7675</v>
      </c>
      <c r="F301" s="16">
        <v>-136150000</v>
      </c>
      <c r="G301" s="16">
        <v>24136784485</v>
      </c>
      <c r="H301" s="16">
        <v>24130567970</v>
      </c>
      <c r="I301" s="16">
        <f t="shared" si="40"/>
        <v>-6216515</v>
      </c>
      <c r="J301" s="97"/>
      <c r="K301" s="97"/>
      <c r="L301" s="97"/>
    </row>
    <row r="302" spans="1:12" ht="23.1" customHeight="1">
      <c r="A302" s="17" t="s">
        <v>454</v>
      </c>
      <c r="B302" s="16">
        <v>-4091000</v>
      </c>
      <c r="C302" s="16">
        <v>1348966570</v>
      </c>
      <c r="D302" s="16">
        <v>1348619140</v>
      </c>
      <c r="E302" s="16">
        <f t="shared" si="39"/>
        <v>-347430</v>
      </c>
      <c r="F302" s="16">
        <v>-27878000</v>
      </c>
      <c r="G302" s="16">
        <v>12652480278</v>
      </c>
      <c r="H302" s="16">
        <v>12649221556</v>
      </c>
      <c r="I302" s="16">
        <f t="shared" si="40"/>
        <v>-3258722</v>
      </c>
      <c r="J302" s="97"/>
      <c r="K302" s="97"/>
      <c r="L302" s="97"/>
    </row>
    <row r="303" spans="1:12" ht="23.1" customHeight="1">
      <c r="A303" s="17" t="s">
        <v>455</v>
      </c>
      <c r="B303" s="16">
        <v>2370000</v>
      </c>
      <c r="C303" s="16">
        <v>-59432392</v>
      </c>
      <c r="D303" s="16">
        <v>337311032</v>
      </c>
      <c r="E303" s="16">
        <f t="shared" si="39"/>
        <v>396743424</v>
      </c>
      <c r="F303" s="16">
        <v>-24236000</v>
      </c>
      <c r="G303" s="16">
        <v>1521584495</v>
      </c>
      <c r="H303" s="16">
        <v>1917920806</v>
      </c>
      <c r="I303" s="16">
        <f t="shared" si="40"/>
        <v>396336311</v>
      </c>
      <c r="J303" s="97"/>
      <c r="K303" s="97"/>
      <c r="L303" s="97"/>
    </row>
    <row r="304" spans="1:12" ht="23.1" customHeight="1">
      <c r="A304" s="17" t="s">
        <v>456</v>
      </c>
      <c r="B304" s="16">
        <v>37673000</v>
      </c>
      <c r="C304" s="16">
        <v>50734670900</v>
      </c>
      <c r="D304" s="16">
        <v>59212593329</v>
      </c>
      <c r="E304" s="16">
        <f t="shared" si="39"/>
        <v>8477922429</v>
      </c>
      <c r="F304" s="16">
        <v>0</v>
      </c>
      <c r="G304" s="16">
        <v>57455409967</v>
      </c>
      <c r="H304" s="16">
        <v>65931601463</v>
      </c>
      <c r="I304" s="16">
        <f t="shared" si="40"/>
        <v>8476191496</v>
      </c>
      <c r="J304" s="97"/>
      <c r="K304" s="97"/>
      <c r="L304" s="97"/>
    </row>
    <row r="305" spans="1:12" ht="23.1" customHeight="1">
      <c r="A305" s="17" t="s">
        <v>457</v>
      </c>
      <c r="B305" s="16">
        <v>0</v>
      </c>
      <c r="C305" s="16">
        <v>0</v>
      </c>
      <c r="D305" s="16">
        <v>0</v>
      </c>
      <c r="E305" s="16">
        <f t="shared" si="39"/>
        <v>0</v>
      </c>
      <c r="F305" s="16">
        <v>3000</v>
      </c>
      <c r="G305" s="16">
        <v>6563700</v>
      </c>
      <c r="H305" s="16">
        <v>7006511</v>
      </c>
      <c r="I305" s="16">
        <f t="shared" si="40"/>
        <v>442811</v>
      </c>
      <c r="J305" s="97"/>
      <c r="K305" s="97"/>
      <c r="L305" s="97"/>
    </row>
    <row r="306" spans="1:12" ht="23.1" customHeight="1">
      <c r="A306" s="17" t="s">
        <v>458</v>
      </c>
      <c r="B306" s="16">
        <v>0</v>
      </c>
      <c r="C306" s="16">
        <v>0</v>
      </c>
      <c r="D306" s="16">
        <v>0</v>
      </c>
      <c r="E306" s="16">
        <f t="shared" si="39"/>
        <v>0</v>
      </c>
      <c r="F306" s="16">
        <v>3582000</v>
      </c>
      <c r="G306" s="16">
        <v>8873048782</v>
      </c>
      <c r="H306" s="16">
        <v>11576173265</v>
      </c>
      <c r="I306" s="16">
        <f t="shared" si="40"/>
        <v>2703124483</v>
      </c>
      <c r="J306" s="97"/>
      <c r="K306" s="97"/>
      <c r="L306" s="97"/>
    </row>
    <row r="307" spans="1:12" ht="23.1" customHeight="1">
      <c r="A307" s="17" t="s">
        <v>459</v>
      </c>
      <c r="B307" s="16">
        <v>0</v>
      </c>
      <c r="C307" s="16">
        <v>0</v>
      </c>
      <c r="D307" s="16">
        <v>0</v>
      </c>
      <c r="E307" s="16">
        <f t="shared" si="39"/>
        <v>0</v>
      </c>
      <c r="F307" s="16">
        <v>50000</v>
      </c>
      <c r="G307" s="16">
        <v>667517109</v>
      </c>
      <c r="H307" s="16">
        <v>782932905</v>
      </c>
      <c r="I307" s="16">
        <f t="shared" si="40"/>
        <v>115415796</v>
      </c>
      <c r="J307" s="97"/>
      <c r="K307" s="97"/>
      <c r="L307" s="97"/>
    </row>
    <row r="308" spans="1:12" ht="23.1" customHeight="1">
      <c r="A308" s="17" t="s">
        <v>460</v>
      </c>
      <c r="B308" s="16">
        <v>-19030000</v>
      </c>
      <c r="C308" s="16">
        <v>1638260091</v>
      </c>
      <c r="D308" s="16">
        <v>1637838182</v>
      </c>
      <c r="E308" s="16">
        <f t="shared" si="39"/>
        <v>-421909</v>
      </c>
      <c r="F308" s="16">
        <v>-36503000</v>
      </c>
      <c r="G308" s="16">
        <v>4044190494</v>
      </c>
      <c r="H308" s="16">
        <v>4043148988</v>
      </c>
      <c r="I308" s="16">
        <f t="shared" si="40"/>
        <v>-1041506</v>
      </c>
      <c r="J308" s="97"/>
      <c r="K308" s="97"/>
      <c r="L308" s="97"/>
    </row>
    <row r="309" spans="1:12" ht="23.1" customHeight="1">
      <c r="A309" s="17" t="s">
        <v>461</v>
      </c>
      <c r="B309" s="16">
        <v>0</v>
      </c>
      <c r="C309" s="16">
        <v>0</v>
      </c>
      <c r="D309" s="16">
        <v>0</v>
      </c>
      <c r="E309" s="16">
        <f t="shared" si="39"/>
        <v>0</v>
      </c>
      <c r="F309" s="16">
        <v>-452000</v>
      </c>
      <c r="G309" s="16">
        <v>349969867</v>
      </c>
      <c r="H309" s="16">
        <v>349879734</v>
      </c>
      <c r="I309" s="16">
        <f t="shared" si="40"/>
        <v>-90133</v>
      </c>
      <c r="J309" s="97"/>
      <c r="K309" s="97"/>
      <c r="L309" s="97"/>
    </row>
    <row r="310" spans="1:12" ht="23.1" customHeight="1">
      <c r="A310" s="17" t="s">
        <v>462</v>
      </c>
      <c r="B310" s="16">
        <v>14321000</v>
      </c>
      <c r="C310" s="16">
        <v>1152000414</v>
      </c>
      <c r="D310" s="16">
        <v>3613939099</v>
      </c>
      <c r="E310" s="16">
        <f t="shared" si="39"/>
        <v>2461938685</v>
      </c>
      <c r="F310" s="16">
        <v>0</v>
      </c>
      <c r="G310" s="16">
        <v>3358782031</v>
      </c>
      <c r="H310" s="16">
        <v>5820152333</v>
      </c>
      <c r="I310" s="16">
        <f t="shared" si="40"/>
        <v>2461370302</v>
      </c>
      <c r="J310" s="97"/>
      <c r="K310" s="97"/>
      <c r="L310" s="97"/>
    </row>
    <row r="311" spans="1:12" ht="23.1" customHeight="1">
      <c r="A311" s="17" t="s">
        <v>463</v>
      </c>
      <c r="B311" s="16">
        <v>12063000</v>
      </c>
      <c r="C311" s="16">
        <v>16995623</v>
      </c>
      <c r="D311" s="16">
        <v>1184607246</v>
      </c>
      <c r="E311" s="16">
        <f t="shared" si="39"/>
        <v>1167611623</v>
      </c>
      <c r="F311" s="16">
        <v>0</v>
      </c>
      <c r="G311" s="16">
        <v>1167315372</v>
      </c>
      <c r="H311" s="16">
        <v>2334630744</v>
      </c>
      <c r="I311" s="16">
        <f t="shared" si="40"/>
        <v>1167315372</v>
      </c>
      <c r="J311" s="97"/>
      <c r="K311" s="97"/>
      <c r="L311" s="97"/>
    </row>
    <row r="312" spans="1:12" ht="23.1" customHeight="1">
      <c r="A312" s="17" t="s">
        <v>464</v>
      </c>
      <c r="B312" s="16">
        <v>0</v>
      </c>
      <c r="C312" s="16">
        <v>0</v>
      </c>
      <c r="D312" s="16">
        <v>0</v>
      </c>
      <c r="E312" s="16">
        <f t="shared" si="39"/>
        <v>0</v>
      </c>
      <c r="F312" s="16">
        <v>-8863000</v>
      </c>
      <c r="G312" s="16">
        <v>1014486782</v>
      </c>
      <c r="H312" s="16">
        <v>1014225564</v>
      </c>
      <c r="I312" s="16">
        <f t="shared" si="40"/>
        <v>-261218</v>
      </c>
      <c r="J312" s="97"/>
      <c r="K312" s="97"/>
      <c r="L312" s="97"/>
    </row>
    <row r="313" spans="1:12" ht="23.1" customHeight="1">
      <c r="A313" s="17" t="s">
        <v>465</v>
      </c>
      <c r="B313" s="16">
        <v>-2339000</v>
      </c>
      <c r="C313" s="16">
        <v>82871685</v>
      </c>
      <c r="D313" s="16">
        <v>82850370</v>
      </c>
      <c r="E313" s="16">
        <f t="shared" si="39"/>
        <v>-21315</v>
      </c>
      <c r="F313" s="16">
        <v>-27800000</v>
      </c>
      <c r="G313" s="16">
        <v>2799378078</v>
      </c>
      <c r="H313" s="16">
        <v>2798657156</v>
      </c>
      <c r="I313" s="16">
        <f t="shared" si="40"/>
        <v>-720922</v>
      </c>
      <c r="J313" s="97"/>
      <c r="K313" s="97"/>
      <c r="L313" s="97"/>
    </row>
    <row r="314" spans="1:12" ht="23.1" customHeight="1">
      <c r="A314" s="17" t="s">
        <v>466</v>
      </c>
      <c r="B314" s="16">
        <v>0</v>
      </c>
      <c r="C314" s="16">
        <v>0</v>
      </c>
      <c r="D314" s="16">
        <v>0</v>
      </c>
      <c r="E314" s="16">
        <f t="shared" si="39"/>
        <v>0</v>
      </c>
      <c r="F314" s="16">
        <v>-1000000</v>
      </c>
      <c r="G314" s="16">
        <v>499871250</v>
      </c>
      <c r="H314" s="16">
        <v>499742500</v>
      </c>
      <c r="I314" s="16">
        <f t="shared" si="40"/>
        <v>-128750</v>
      </c>
      <c r="J314" s="97"/>
      <c r="K314" s="97"/>
      <c r="L314" s="97"/>
    </row>
    <row r="315" spans="1:12" ht="23.1" customHeight="1">
      <c r="A315" s="17" t="s">
        <v>467</v>
      </c>
      <c r="B315" s="16">
        <v>0</v>
      </c>
      <c r="C315" s="16">
        <v>0</v>
      </c>
      <c r="D315" s="16">
        <v>0</v>
      </c>
      <c r="E315" s="16">
        <f t="shared" si="39"/>
        <v>0</v>
      </c>
      <c r="F315" s="16">
        <v>-150000</v>
      </c>
      <c r="G315" s="16">
        <v>180153599</v>
      </c>
      <c r="H315" s="16">
        <v>180107198</v>
      </c>
      <c r="I315" s="16">
        <f t="shared" si="40"/>
        <v>-46401</v>
      </c>
      <c r="J315" s="97"/>
      <c r="K315" s="97"/>
      <c r="L315" s="97"/>
    </row>
    <row r="316" spans="1:12" ht="23.1" customHeight="1">
      <c r="A316" s="17" t="s">
        <v>468</v>
      </c>
      <c r="B316" s="16">
        <v>-46112000</v>
      </c>
      <c r="C316" s="16">
        <v>5456116823</v>
      </c>
      <c r="D316" s="16">
        <v>5454711646</v>
      </c>
      <c r="E316" s="16">
        <f t="shared" si="39"/>
        <v>-1405177</v>
      </c>
      <c r="F316" s="16">
        <v>-58664000</v>
      </c>
      <c r="G316" s="16">
        <v>7907945368</v>
      </c>
      <c r="H316" s="16">
        <v>7905908736</v>
      </c>
      <c r="I316" s="16">
        <f t="shared" si="40"/>
        <v>-2036632</v>
      </c>
      <c r="J316" s="97"/>
      <c r="K316" s="97"/>
      <c r="L316" s="97"/>
    </row>
    <row r="317" spans="1:12" ht="23.1" customHeight="1">
      <c r="A317" s="17" t="s">
        <v>469</v>
      </c>
      <c r="B317" s="16">
        <v>0</v>
      </c>
      <c r="C317" s="16">
        <v>0</v>
      </c>
      <c r="D317" s="16">
        <v>0</v>
      </c>
      <c r="E317" s="16">
        <f t="shared" si="39"/>
        <v>0</v>
      </c>
      <c r="F317" s="16">
        <v>-32214000</v>
      </c>
      <c r="G317" s="16">
        <v>25954764666</v>
      </c>
      <c r="H317" s="16">
        <v>25951024312</v>
      </c>
      <c r="I317" s="16">
        <f t="shared" si="40"/>
        <v>-3740354</v>
      </c>
      <c r="J317" s="97"/>
      <c r="K317" s="97"/>
      <c r="L317" s="97"/>
    </row>
    <row r="318" spans="1:12" ht="23.1" customHeight="1">
      <c r="A318" s="17" t="s">
        <v>470</v>
      </c>
      <c r="B318" s="16">
        <v>5170000</v>
      </c>
      <c r="C318" s="16">
        <v>435282219</v>
      </c>
      <c r="D318" s="16">
        <v>792669329</v>
      </c>
      <c r="E318" s="16">
        <f t="shared" si="39"/>
        <v>357387110</v>
      </c>
      <c r="F318" s="16">
        <v>0</v>
      </c>
      <c r="G318" s="16">
        <v>900632362</v>
      </c>
      <c r="H318" s="16">
        <v>1257899615</v>
      </c>
      <c r="I318" s="16">
        <f t="shared" si="40"/>
        <v>357267253</v>
      </c>
      <c r="J318" s="97"/>
      <c r="K318" s="97"/>
      <c r="L318" s="97"/>
    </row>
    <row r="319" spans="1:12" ht="23.1" customHeight="1">
      <c r="A319" s="17" t="s">
        <v>471</v>
      </c>
      <c r="B319" s="16">
        <v>4000000</v>
      </c>
      <c r="C319" s="16">
        <v>87864075</v>
      </c>
      <c r="D319" s="16">
        <v>475752859</v>
      </c>
      <c r="E319" s="16">
        <f t="shared" si="39"/>
        <v>387888784</v>
      </c>
      <c r="F319" s="16">
        <v>0</v>
      </c>
      <c r="G319" s="16">
        <v>447771376</v>
      </c>
      <c r="H319" s="16">
        <v>835567461</v>
      </c>
      <c r="I319" s="16">
        <f t="shared" si="40"/>
        <v>387796085</v>
      </c>
      <c r="J319" s="97"/>
      <c r="K319" s="97"/>
      <c r="L319" s="97"/>
    </row>
    <row r="320" spans="1:12" ht="23.1" customHeight="1">
      <c r="A320" s="17" t="s">
        <v>472</v>
      </c>
      <c r="B320" s="16">
        <v>4330000</v>
      </c>
      <c r="C320" s="16">
        <v>-174024720</v>
      </c>
      <c r="D320" s="16">
        <v>-36289440</v>
      </c>
      <c r="E320" s="16">
        <f t="shared" si="39"/>
        <v>137735280</v>
      </c>
      <c r="F320" s="16">
        <v>0</v>
      </c>
      <c r="G320" s="16">
        <v>137655019</v>
      </c>
      <c r="H320" s="16">
        <v>275310038</v>
      </c>
      <c r="I320" s="16">
        <f t="shared" si="40"/>
        <v>137655019</v>
      </c>
      <c r="J320" s="97"/>
      <c r="K320" s="97"/>
      <c r="L320" s="97"/>
    </row>
    <row r="321" spans="1:12" ht="23.1" customHeight="1" thickBot="1">
      <c r="A321" s="17" t="s">
        <v>548</v>
      </c>
      <c r="B321" s="16"/>
      <c r="C321" s="66">
        <f>SUM(C296:C320)</f>
        <v>3906882653825</v>
      </c>
      <c r="D321" s="66">
        <f>SUM(D296:D320)</f>
        <v>534297174024</v>
      </c>
      <c r="E321" s="66">
        <f>SUM(E296:E320)</f>
        <v>272381216087</v>
      </c>
      <c r="F321" s="16"/>
      <c r="G321" s="66">
        <f t="shared" ref="G321:H321" si="41">SUM(G296:G320)</f>
        <v>14653752214754</v>
      </c>
      <c r="H321" s="66">
        <f t="shared" si="41"/>
        <v>-8196743327059</v>
      </c>
      <c r="I321" s="66">
        <f>SUM(I296:I320)</f>
        <v>207207510696</v>
      </c>
      <c r="J321" s="97"/>
      <c r="K321" s="97"/>
      <c r="L321" s="97"/>
    </row>
    <row r="322" spans="1:12" ht="23.1" customHeight="1" thickTop="1">
      <c r="A322" s="169" t="s">
        <v>0</v>
      </c>
      <c r="B322" s="169"/>
      <c r="C322" s="169"/>
      <c r="D322" s="169"/>
      <c r="E322" s="169"/>
      <c r="F322" s="169"/>
      <c r="G322" s="169"/>
      <c r="H322" s="169"/>
      <c r="I322" s="169"/>
      <c r="J322" s="97"/>
      <c r="K322" s="97"/>
      <c r="L322" s="97"/>
    </row>
    <row r="323" spans="1:12" ht="23.1" customHeight="1">
      <c r="A323" s="169" t="s">
        <v>211</v>
      </c>
      <c r="B323" s="169"/>
      <c r="C323" s="169"/>
      <c r="D323" s="169"/>
      <c r="E323" s="169"/>
      <c r="F323" s="169"/>
      <c r="G323" s="169"/>
      <c r="H323" s="169"/>
      <c r="I323" s="169"/>
      <c r="J323" s="97"/>
      <c r="K323" s="97"/>
      <c r="L323" s="97"/>
    </row>
    <row r="324" spans="1:12" ht="23.1" customHeight="1">
      <c r="A324" s="169" t="s">
        <v>212</v>
      </c>
      <c r="B324" s="169"/>
      <c r="C324" s="169"/>
      <c r="D324" s="169"/>
      <c r="E324" s="169"/>
      <c r="F324" s="169"/>
      <c r="G324" s="169"/>
      <c r="H324" s="169"/>
      <c r="I324" s="169"/>
      <c r="J324" s="97"/>
      <c r="K324" s="97"/>
      <c r="L324" s="97"/>
    </row>
    <row r="325" spans="1:12" ht="23.1" customHeight="1">
      <c r="A325" s="164" t="s">
        <v>265</v>
      </c>
      <c r="B325" s="164"/>
      <c r="C325" s="164"/>
      <c r="D325" s="164"/>
      <c r="E325" s="164"/>
      <c r="F325" s="164"/>
      <c r="G325" s="164"/>
      <c r="H325" s="164"/>
      <c r="I325" s="164"/>
      <c r="J325" s="97"/>
      <c r="K325" s="97"/>
      <c r="L325" s="97"/>
    </row>
    <row r="326" spans="1:12" ht="23.1" customHeight="1" thickBot="1">
      <c r="B326" s="184" t="s">
        <v>228</v>
      </c>
      <c r="C326" s="184"/>
      <c r="D326" s="184"/>
      <c r="E326" s="184"/>
      <c r="F326" s="184" t="s">
        <v>229</v>
      </c>
      <c r="G326" s="184"/>
      <c r="H326" s="184"/>
      <c r="I326" s="184"/>
      <c r="J326" s="97"/>
      <c r="K326" s="97"/>
      <c r="L326" s="97"/>
    </row>
    <row r="327" spans="1:12" ht="23.1" customHeight="1" thickBot="1">
      <c r="A327" s="116" t="s">
        <v>214</v>
      </c>
      <c r="B327" s="24" t="s">
        <v>10</v>
      </c>
      <c r="C327" s="24" t="s">
        <v>266</v>
      </c>
      <c r="D327" s="24" t="s">
        <v>267</v>
      </c>
      <c r="E327" s="24" t="s">
        <v>268</v>
      </c>
      <c r="F327" s="24" t="s">
        <v>10</v>
      </c>
      <c r="G327" s="24" t="s">
        <v>12</v>
      </c>
      <c r="H327" s="24" t="s">
        <v>267</v>
      </c>
      <c r="I327" s="24" t="s">
        <v>268</v>
      </c>
      <c r="J327" s="97"/>
      <c r="K327" s="97"/>
      <c r="L327" s="97"/>
    </row>
    <row r="328" spans="1:12" ht="23.1" customHeight="1">
      <c r="A328" s="17" t="s">
        <v>548</v>
      </c>
      <c r="B328" s="16"/>
      <c r="C328" s="16">
        <f>C321</f>
        <v>3906882653825</v>
      </c>
      <c r="D328" s="16">
        <f t="shared" ref="D328:H328" si="42">D321</f>
        <v>534297174024</v>
      </c>
      <c r="E328" s="16">
        <f t="shared" si="42"/>
        <v>272381216087</v>
      </c>
      <c r="F328" s="16"/>
      <c r="G328" s="16">
        <f t="shared" si="42"/>
        <v>14653752214754</v>
      </c>
      <c r="H328" s="16">
        <f t="shared" si="42"/>
        <v>-8196743327059</v>
      </c>
      <c r="I328" s="16">
        <f>I321</f>
        <v>207207510696</v>
      </c>
      <c r="J328" s="97"/>
      <c r="K328" s="97"/>
      <c r="L328" s="97"/>
    </row>
    <row r="329" spans="1:12" ht="23.1" customHeight="1">
      <c r="A329" s="17" t="s">
        <v>473</v>
      </c>
      <c r="B329" s="16">
        <v>6213000</v>
      </c>
      <c r="C329" s="16">
        <v>20019782250</v>
      </c>
      <c r="D329" s="16">
        <v>27204538206</v>
      </c>
      <c r="E329" s="16">
        <f t="shared" ref="E329:E352" si="43">D329-C329</f>
        <v>7184755956</v>
      </c>
      <c r="F329" s="16">
        <v>0</v>
      </c>
      <c r="G329" s="16">
        <v>22009883695</v>
      </c>
      <c r="H329" s="16">
        <v>29194127096</v>
      </c>
      <c r="I329" s="16">
        <f t="shared" ref="I329:I352" si="44">H329-G329</f>
        <v>7184243401</v>
      </c>
      <c r="J329" s="97"/>
      <c r="K329" s="97"/>
      <c r="L329" s="97"/>
    </row>
    <row r="330" spans="1:12" ht="23.1" customHeight="1">
      <c r="A330" s="17" t="s">
        <v>474</v>
      </c>
      <c r="B330" s="16">
        <v>-54304000</v>
      </c>
      <c r="C330" s="16">
        <v>6845746961</v>
      </c>
      <c r="D330" s="16">
        <v>6843983922</v>
      </c>
      <c r="E330" s="16">
        <f t="shared" si="43"/>
        <v>-1763039</v>
      </c>
      <c r="F330" s="16">
        <v>-74271000</v>
      </c>
      <c r="G330" s="16">
        <v>13968033554</v>
      </c>
      <c r="H330" s="16">
        <v>13964436108</v>
      </c>
      <c r="I330" s="16">
        <f t="shared" si="44"/>
        <v>-3597446</v>
      </c>
      <c r="J330" s="97"/>
      <c r="K330" s="97"/>
      <c r="L330" s="97"/>
    </row>
    <row r="331" spans="1:12" ht="23.1" customHeight="1">
      <c r="A331" s="17" t="s">
        <v>475</v>
      </c>
      <c r="B331" s="16">
        <v>-11557000</v>
      </c>
      <c r="C331" s="16">
        <v>1749298386</v>
      </c>
      <c r="D331" s="16">
        <v>1980266291</v>
      </c>
      <c r="E331" s="16">
        <f t="shared" si="43"/>
        <v>230967905</v>
      </c>
      <c r="F331" s="16">
        <v>-36570000</v>
      </c>
      <c r="G331" s="16">
        <v>7629929801</v>
      </c>
      <c r="H331" s="16">
        <v>7859383121</v>
      </c>
      <c r="I331" s="16">
        <f t="shared" si="44"/>
        <v>229453320</v>
      </c>
      <c r="J331" s="97"/>
      <c r="K331" s="97"/>
      <c r="L331" s="97"/>
    </row>
    <row r="332" spans="1:12" ht="23.1" customHeight="1">
      <c r="A332" s="17" t="s">
        <v>476</v>
      </c>
      <c r="B332" s="16">
        <v>-10690000</v>
      </c>
      <c r="C332" s="16">
        <v>3275816279</v>
      </c>
      <c r="D332" s="16">
        <v>3274972558</v>
      </c>
      <c r="E332" s="16">
        <f t="shared" si="43"/>
        <v>-843721</v>
      </c>
      <c r="F332" s="16">
        <v>-13349000</v>
      </c>
      <c r="G332" s="16">
        <v>4239339111</v>
      </c>
      <c r="H332" s="16">
        <v>4238247222</v>
      </c>
      <c r="I332" s="16">
        <f t="shared" si="44"/>
        <v>-1091889</v>
      </c>
      <c r="J332" s="97"/>
      <c r="K332" s="97"/>
      <c r="L332" s="97"/>
    </row>
    <row r="333" spans="1:12" ht="23.1" customHeight="1">
      <c r="A333" s="17" t="s">
        <v>477</v>
      </c>
      <c r="B333" s="16">
        <v>0</v>
      </c>
      <c r="C333" s="16">
        <v>0</v>
      </c>
      <c r="D333" s="16">
        <v>0</v>
      </c>
      <c r="E333" s="16">
        <f t="shared" si="43"/>
        <v>0</v>
      </c>
      <c r="F333" s="16">
        <v>120000</v>
      </c>
      <c r="G333" s="16">
        <v>153849150</v>
      </c>
      <c r="H333" s="16">
        <v>123534858</v>
      </c>
      <c r="I333" s="16">
        <f t="shared" si="44"/>
        <v>-30314292</v>
      </c>
      <c r="J333" s="97"/>
      <c r="K333" s="97"/>
      <c r="L333" s="97"/>
    </row>
    <row r="334" spans="1:12" ht="23.1" customHeight="1">
      <c r="A334" s="17" t="s">
        <v>478</v>
      </c>
      <c r="B334" s="16">
        <v>0</v>
      </c>
      <c r="C334" s="16">
        <v>0</v>
      </c>
      <c r="D334" s="16">
        <v>0</v>
      </c>
      <c r="E334" s="16">
        <f t="shared" si="43"/>
        <v>0</v>
      </c>
      <c r="F334" s="16">
        <v>5000</v>
      </c>
      <c r="G334" s="16">
        <v>9447750</v>
      </c>
      <c r="H334" s="16">
        <v>8665944</v>
      </c>
      <c r="I334" s="16">
        <f t="shared" si="44"/>
        <v>-781806</v>
      </c>
      <c r="J334" s="97"/>
      <c r="K334" s="97"/>
      <c r="L334" s="97"/>
    </row>
    <row r="335" spans="1:12" ht="23.1" customHeight="1">
      <c r="A335" s="17" t="s">
        <v>111</v>
      </c>
      <c r="B335" s="16">
        <v>130000</v>
      </c>
      <c r="C335" s="16">
        <v>1026735548</v>
      </c>
      <c r="D335" s="16">
        <v>1954045749</v>
      </c>
      <c r="E335" s="16">
        <f t="shared" si="43"/>
        <v>927310201</v>
      </c>
      <c r="F335" s="16">
        <v>130000</v>
      </c>
      <c r="G335" s="16">
        <v>1026735548</v>
      </c>
      <c r="H335" s="16">
        <v>1954045749</v>
      </c>
      <c r="I335" s="16">
        <f t="shared" si="44"/>
        <v>927310201</v>
      </c>
      <c r="J335" s="97"/>
      <c r="K335" s="97"/>
      <c r="L335" s="97"/>
    </row>
    <row r="336" spans="1:12" ht="23.1" customHeight="1">
      <c r="A336" s="17" t="s">
        <v>127</v>
      </c>
      <c r="B336" s="16">
        <v>461000</v>
      </c>
      <c r="C336" s="16">
        <v>15209084</v>
      </c>
      <c r="D336" s="16">
        <v>15201257</v>
      </c>
      <c r="E336" s="16">
        <f t="shared" si="43"/>
        <v>-7827</v>
      </c>
      <c r="F336" s="16">
        <v>461000</v>
      </c>
      <c r="G336" s="16">
        <v>15209084</v>
      </c>
      <c r="H336" s="16">
        <v>15201257</v>
      </c>
      <c r="I336" s="16">
        <f t="shared" si="44"/>
        <v>-7827</v>
      </c>
      <c r="J336" s="97"/>
      <c r="K336" s="97"/>
      <c r="L336" s="97"/>
    </row>
    <row r="337" spans="1:12" ht="23.1" customHeight="1">
      <c r="A337" s="17" t="s">
        <v>479</v>
      </c>
      <c r="B337" s="16">
        <v>-13350000</v>
      </c>
      <c r="C337" s="16">
        <v>11575346595</v>
      </c>
      <c r="D337" s="16">
        <v>11572365190</v>
      </c>
      <c r="E337" s="16">
        <f t="shared" si="43"/>
        <v>-2981405</v>
      </c>
      <c r="F337" s="16">
        <v>-13350000</v>
      </c>
      <c r="G337" s="16">
        <v>11575346595</v>
      </c>
      <c r="H337" s="16">
        <v>11572365190</v>
      </c>
      <c r="I337" s="16">
        <f t="shared" si="44"/>
        <v>-2981405</v>
      </c>
      <c r="J337" s="97"/>
      <c r="K337" s="97"/>
      <c r="L337" s="97"/>
    </row>
    <row r="338" spans="1:12" ht="23.1" customHeight="1">
      <c r="A338" s="17" t="s">
        <v>480</v>
      </c>
      <c r="B338" s="16">
        <v>-8000000</v>
      </c>
      <c r="C338" s="16">
        <v>1802535738</v>
      </c>
      <c r="D338" s="16">
        <v>1802071476</v>
      </c>
      <c r="E338" s="16">
        <f t="shared" si="43"/>
        <v>-464262</v>
      </c>
      <c r="F338" s="16">
        <v>-8000000</v>
      </c>
      <c r="G338" s="16">
        <v>1802535738</v>
      </c>
      <c r="H338" s="16">
        <v>1802071476</v>
      </c>
      <c r="I338" s="16">
        <f t="shared" si="44"/>
        <v>-464262</v>
      </c>
      <c r="J338" s="97"/>
      <c r="K338" s="97"/>
      <c r="L338" s="97"/>
    </row>
    <row r="339" spans="1:12" ht="23.1" customHeight="1">
      <c r="A339" s="17" t="s">
        <v>481</v>
      </c>
      <c r="B339" s="16">
        <v>-17000000</v>
      </c>
      <c r="C339" s="16">
        <v>6702303749</v>
      </c>
      <c r="D339" s="16">
        <v>6700577498</v>
      </c>
      <c r="E339" s="16">
        <f t="shared" si="43"/>
        <v>-1726251</v>
      </c>
      <c r="F339" s="16">
        <v>-17000000</v>
      </c>
      <c r="G339" s="16">
        <v>6702303749</v>
      </c>
      <c r="H339" s="16">
        <v>6700577498</v>
      </c>
      <c r="I339" s="16">
        <f t="shared" si="44"/>
        <v>-1726251</v>
      </c>
      <c r="J339" s="97"/>
      <c r="K339" s="97"/>
      <c r="L339" s="97"/>
    </row>
    <row r="340" spans="1:12" ht="23.1" customHeight="1">
      <c r="A340" s="17" t="s">
        <v>117</v>
      </c>
      <c r="B340" s="16">
        <v>13419000</v>
      </c>
      <c r="C340" s="16">
        <v>0</v>
      </c>
      <c r="D340" s="16">
        <v>-1427616420</v>
      </c>
      <c r="E340" s="16">
        <f t="shared" si="43"/>
        <v>-1427616420</v>
      </c>
      <c r="F340" s="16">
        <v>13419000</v>
      </c>
      <c r="G340" s="16">
        <v>0</v>
      </c>
      <c r="H340" s="16">
        <v>-1427616420</v>
      </c>
      <c r="I340" s="16">
        <f t="shared" si="44"/>
        <v>-1427616420</v>
      </c>
      <c r="J340" s="97"/>
      <c r="K340" s="97"/>
      <c r="L340" s="97"/>
    </row>
    <row r="341" spans="1:12" ht="23.1" customHeight="1">
      <c r="A341" s="17" t="s">
        <v>482</v>
      </c>
      <c r="B341" s="16">
        <v>-1952000</v>
      </c>
      <c r="C341" s="16">
        <v>1201364686</v>
      </c>
      <c r="D341" s="16">
        <v>1315318552</v>
      </c>
      <c r="E341" s="16">
        <f t="shared" si="43"/>
        <v>113953866</v>
      </c>
      <c r="F341" s="16">
        <v>-1952000</v>
      </c>
      <c r="G341" s="16">
        <v>1201364686</v>
      </c>
      <c r="H341" s="16">
        <v>1315318552</v>
      </c>
      <c r="I341" s="16">
        <f t="shared" si="44"/>
        <v>113953866</v>
      </c>
      <c r="J341" s="97"/>
      <c r="K341" s="97"/>
      <c r="L341" s="97"/>
    </row>
    <row r="342" spans="1:12" ht="23.1" customHeight="1">
      <c r="A342" s="17" t="s">
        <v>483</v>
      </c>
      <c r="B342" s="16">
        <v>-138138000</v>
      </c>
      <c r="C342" s="16">
        <v>22814790582</v>
      </c>
      <c r="D342" s="16">
        <v>22834473574</v>
      </c>
      <c r="E342" s="16">
        <f t="shared" si="43"/>
        <v>19682992</v>
      </c>
      <c r="F342" s="16">
        <v>-138138000</v>
      </c>
      <c r="G342" s="16">
        <v>22814790582</v>
      </c>
      <c r="H342" s="16">
        <v>22834473574</v>
      </c>
      <c r="I342" s="16">
        <f t="shared" si="44"/>
        <v>19682992</v>
      </c>
      <c r="J342" s="97"/>
      <c r="K342" s="97"/>
      <c r="L342" s="97"/>
    </row>
    <row r="343" spans="1:12" ht="23.1" customHeight="1">
      <c r="A343" s="17" t="s">
        <v>123</v>
      </c>
      <c r="B343" s="16">
        <v>380000</v>
      </c>
      <c r="C343" s="16">
        <v>1977770595</v>
      </c>
      <c r="D343" s="16">
        <v>3518428663</v>
      </c>
      <c r="E343" s="16">
        <f t="shared" si="43"/>
        <v>1540658068</v>
      </c>
      <c r="F343" s="16">
        <v>380000</v>
      </c>
      <c r="G343" s="16">
        <v>1977770595</v>
      </c>
      <c r="H343" s="16">
        <v>3518428663</v>
      </c>
      <c r="I343" s="16">
        <f t="shared" si="44"/>
        <v>1540658068</v>
      </c>
      <c r="J343" s="97"/>
      <c r="K343" s="97"/>
      <c r="L343" s="97"/>
    </row>
    <row r="344" spans="1:12" ht="23.1" customHeight="1">
      <c r="A344" s="17" t="s">
        <v>484</v>
      </c>
      <c r="B344" s="16">
        <v>-24356000</v>
      </c>
      <c r="C344" s="16">
        <v>4120134985</v>
      </c>
      <c r="D344" s="16">
        <v>4119073970</v>
      </c>
      <c r="E344" s="16">
        <f t="shared" si="43"/>
        <v>-1061015</v>
      </c>
      <c r="F344" s="16">
        <v>-24356000</v>
      </c>
      <c r="G344" s="16">
        <v>4120134985</v>
      </c>
      <c r="H344" s="16">
        <v>4119073970</v>
      </c>
      <c r="I344" s="16">
        <f t="shared" si="44"/>
        <v>-1061015</v>
      </c>
      <c r="J344" s="97"/>
      <c r="K344" s="97"/>
      <c r="L344" s="97"/>
    </row>
    <row r="345" spans="1:12" ht="23.1" customHeight="1">
      <c r="A345" s="17" t="s">
        <v>485</v>
      </c>
      <c r="B345" s="16">
        <v>-125527000</v>
      </c>
      <c r="C345" s="16">
        <v>11112590654</v>
      </c>
      <c r="D345" s="16">
        <v>11109729308</v>
      </c>
      <c r="E345" s="16">
        <f t="shared" si="43"/>
        <v>-2861346</v>
      </c>
      <c r="F345" s="16">
        <v>-125527000</v>
      </c>
      <c r="G345" s="16">
        <v>11112590654</v>
      </c>
      <c r="H345" s="16">
        <v>11109729308</v>
      </c>
      <c r="I345" s="16">
        <f t="shared" si="44"/>
        <v>-2861346</v>
      </c>
      <c r="J345" s="97"/>
      <c r="K345" s="97"/>
      <c r="L345" s="97"/>
    </row>
    <row r="346" spans="1:12" ht="23.1" customHeight="1">
      <c r="A346" s="17" t="s">
        <v>486</v>
      </c>
      <c r="B346" s="16">
        <v>-7170000</v>
      </c>
      <c r="C346" s="16">
        <v>1396560326</v>
      </c>
      <c r="D346" s="16">
        <v>1396200652</v>
      </c>
      <c r="E346" s="16">
        <f t="shared" si="43"/>
        <v>-359674</v>
      </c>
      <c r="F346" s="16">
        <v>-7170000</v>
      </c>
      <c r="G346" s="16">
        <v>1396560326</v>
      </c>
      <c r="H346" s="16">
        <v>1396200652</v>
      </c>
      <c r="I346" s="16">
        <f t="shared" si="44"/>
        <v>-359674</v>
      </c>
      <c r="J346" s="97"/>
      <c r="K346" s="97"/>
      <c r="L346" s="97"/>
    </row>
    <row r="347" spans="1:12" ht="23.1" customHeight="1">
      <c r="A347" s="17" t="s">
        <v>487</v>
      </c>
      <c r="B347" s="16">
        <v>-10609000</v>
      </c>
      <c r="C347" s="16">
        <v>3956024149</v>
      </c>
      <c r="D347" s="16">
        <v>3955005298</v>
      </c>
      <c r="E347" s="16">
        <f t="shared" si="43"/>
        <v>-1018851</v>
      </c>
      <c r="F347" s="16">
        <v>-10609000</v>
      </c>
      <c r="G347" s="16">
        <v>3956024149</v>
      </c>
      <c r="H347" s="16">
        <v>3955005298</v>
      </c>
      <c r="I347" s="16">
        <f t="shared" si="44"/>
        <v>-1018851</v>
      </c>
      <c r="J347" s="97"/>
      <c r="K347" s="97"/>
      <c r="L347" s="97"/>
    </row>
    <row r="348" spans="1:12" ht="23.1" customHeight="1">
      <c r="A348" s="17" t="s">
        <v>115</v>
      </c>
      <c r="B348" s="16">
        <v>7000000</v>
      </c>
      <c r="C348" s="16">
        <v>0</v>
      </c>
      <c r="D348" s="16">
        <v>-310579936</v>
      </c>
      <c r="E348" s="16">
        <f t="shared" si="43"/>
        <v>-310579936</v>
      </c>
      <c r="F348" s="16">
        <v>7000000</v>
      </c>
      <c r="G348" s="16">
        <v>0</v>
      </c>
      <c r="H348" s="16">
        <v>-310579936</v>
      </c>
      <c r="I348" s="16">
        <f t="shared" si="44"/>
        <v>-310579936</v>
      </c>
      <c r="J348" s="97"/>
      <c r="K348" s="97"/>
      <c r="L348" s="97"/>
    </row>
    <row r="349" spans="1:12" ht="23.1" customHeight="1">
      <c r="A349" s="17" t="s">
        <v>488</v>
      </c>
      <c r="B349" s="16">
        <v>-30521000</v>
      </c>
      <c r="C349" s="16">
        <v>3169197921</v>
      </c>
      <c r="D349" s="16">
        <v>3168381842</v>
      </c>
      <c r="E349" s="16">
        <f t="shared" si="43"/>
        <v>-816079</v>
      </c>
      <c r="F349" s="16">
        <v>-30521000</v>
      </c>
      <c r="G349" s="16">
        <v>3169197921</v>
      </c>
      <c r="H349" s="16">
        <v>3168381842</v>
      </c>
      <c r="I349" s="16">
        <f t="shared" si="44"/>
        <v>-816079</v>
      </c>
      <c r="J349" s="97"/>
      <c r="K349" s="97"/>
      <c r="L349" s="97"/>
    </row>
    <row r="350" spans="1:12" ht="23.1" customHeight="1">
      <c r="A350" s="17" t="s">
        <v>489</v>
      </c>
      <c r="B350" s="16">
        <v>-77859000</v>
      </c>
      <c r="C350" s="16">
        <v>3389763242</v>
      </c>
      <c r="D350" s="16">
        <v>3388890484</v>
      </c>
      <c r="E350" s="16">
        <f t="shared" si="43"/>
        <v>-872758</v>
      </c>
      <c r="F350" s="16">
        <v>-77859000</v>
      </c>
      <c r="G350" s="16">
        <v>3389763242</v>
      </c>
      <c r="H350" s="16">
        <v>3388890484</v>
      </c>
      <c r="I350" s="16">
        <f t="shared" si="44"/>
        <v>-872758</v>
      </c>
      <c r="J350" s="97"/>
      <c r="K350" s="97"/>
      <c r="L350" s="97"/>
    </row>
    <row r="351" spans="1:12" ht="23.1" customHeight="1">
      <c r="A351" s="17" t="s">
        <v>490</v>
      </c>
      <c r="B351" s="16">
        <v>-8365000</v>
      </c>
      <c r="C351" s="16">
        <v>1663831472</v>
      </c>
      <c r="D351" s="16">
        <v>1663402944</v>
      </c>
      <c r="E351" s="16">
        <f t="shared" si="43"/>
        <v>-428528</v>
      </c>
      <c r="F351" s="16">
        <v>-8365000</v>
      </c>
      <c r="G351" s="16">
        <v>1663831472</v>
      </c>
      <c r="H351" s="16">
        <v>1663402944</v>
      </c>
      <c r="I351" s="16">
        <f t="shared" si="44"/>
        <v>-428528</v>
      </c>
      <c r="J351" s="97"/>
      <c r="K351" s="97"/>
      <c r="L351" s="97"/>
    </row>
    <row r="352" spans="1:12" ht="23.1" customHeight="1">
      <c r="A352" s="17" t="s">
        <v>491</v>
      </c>
      <c r="B352" s="16">
        <v>-2584000</v>
      </c>
      <c r="C352" s="16">
        <v>2201672929</v>
      </c>
      <c r="D352" s="16">
        <v>2201105858</v>
      </c>
      <c r="E352" s="16">
        <f t="shared" si="43"/>
        <v>-567071</v>
      </c>
      <c r="F352" s="16">
        <v>-2584000</v>
      </c>
      <c r="G352" s="16">
        <v>2201672929</v>
      </c>
      <c r="H352" s="16">
        <v>2201105858</v>
      </c>
      <c r="I352" s="16">
        <f t="shared" si="44"/>
        <v>-567071</v>
      </c>
      <c r="J352" s="97"/>
      <c r="K352" s="97"/>
      <c r="L352" s="97"/>
    </row>
    <row r="353" spans="1:12" ht="23.1" customHeight="1" thickBot="1">
      <c r="A353" s="17" t="s">
        <v>548</v>
      </c>
      <c r="B353" s="16"/>
      <c r="C353" s="66">
        <f>SUM(C328:C352)</f>
        <v>4016899129956</v>
      </c>
      <c r="D353" s="66">
        <f t="shared" ref="D353:H353" si="45">SUM(D328:D352)</f>
        <v>652577010960</v>
      </c>
      <c r="E353" s="66">
        <f>SUM(E328:E352)</f>
        <v>280644576892</v>
      </c>
      <c r="F353" s="16"/>
      <c r="G353" s="66">
        <f t="shared" si="45"/>
        <v>14779888530070</v>
      </c>
      <c r="H353" s="66">
        <f t="shared" si="45"/>
        <v>-8062378856751</v>
      </c>
      <c r="I353" s="66">
        <f>SUM(I328:I352)</f>
        <v>215435665688</v>
      </c>
      <c r="J353" s="97"/>
      <c r="K353" s="97"/>
      <c r="L353" s="97"/>
    </row>
    <row r="354" spans="1:12" ht="23.1" customHeight="1" thickTop="1">
      <c r="A354" s="169" t="s">
        <v>0</v>
      </c>
      <c r="B354" s="169"/>
      <c r="C354" s="169"/>
      <c r="D354" s="169"/>
      <c r="E354" s="169"/>
      <c r="F354" s="169"/>
      <c r="G354" s="169"/>
      <c r="H354" s="169"/>
      <c r="I354" s="169"/>
      <c r="J354" s="97"/>
      <c r="K354" s="97"/>
      <c r="L354" s="97"/>
    </row>
    <row r="355" spans="1:12" ht="23.1" customHeight="1">
      <c r="A355" s="169" t="s">
        <v>211</v>
      </c>
      <c r="B355" s="169"/>
      <c r="C355" s="169"/>
      <c r="D355" s="169"/>
      <c r="E355" s="169"/>
      <c r="F355" s="169"/>
      <c r="G355" s="169"/>
      <c r="H355" s="169"/>
      <c r="I355" s="169"/>
      <c r="J355" s="97"/>
      <c r="K355" s="97"/>
      <c r="L355" s="97"/>
    </row>
    <row r="356" spans="1:12" ht="23.1" customHeight="1">
      <c r="A356" s="169" t="s">
        <v>212</v>
      </c>
      <c r="B356" s="169"/>
      <c r="C356" s="169"/>
      <c r="D356" s="169"/>
      <c r="E356" s="169"/>
      <c r="F356" s="169"/>
      <c r="G356" s="169"/>
      <c r="H356" s="169"/>
      <c r="I356" s="169"/>
      <c r="J356" s="97"/>
      <c r="K356" s="97"/>
      <c r="L356" s="97"/>
    </row>
    <row r="357" spans="1:12" ht="23.1" customHeight="1">
      <c r="A357" s="164" t="s">
        <v>265</v>
      </c>
      <c r="B357" s="164"/>
      <c r="C357" s="164"/>
      <c r="D357" s="164"/>
      <c r="E357" s="164"/>
      <c r="F357" s="164"/>
      <c r="G357" s="164"/>
      <c r="H357" s="164"/>
      <c r="I357" s="164"/>
      <c r="J357" s="97"/>
      <c r="K357" s="97"/>
      <c r="L357" s="97"/>
    </row>
    <row r="358" spans="1:12" ht="23.1" customHeight="1" thickBot="1">
      <c r="B358" s="184" t="s">
        <v>228</v>
      </c>
      <c r="C358" s="184"/>
      <c r="D358" s="184"/>
      <c r="E358" s="184"/>
      <c r="F358" s="184" t="s">
        <v>229</v>
      </c>
      <c r="G358" s="184"/>
      <c r="H358" s="184"/>
      <c r="I358" s="184"/>
      <c r="J358" s="97"/>
      <c r="K358" s="97"/>
      <c r="L358" s="97"/>
    </row>
    <row r="359" spans="1:12" ht="23.1" customHeight="1" thickBot="1">
      <c r="A359" s="116" t="s">
        <v>214</v>
      </c>
      <c r="B359" s="24" t="s">
        <v>10</v>
      </c>
      <c r="C359" s="24" t="s">
        <v>266</v>
      </c>
      <c r="D359" s="24" t="s">
        <v>267</v>
      </c>
      <c r="E359" s="24" t="s">
        <v>268</v>
      </c>
      <c r="F359" s="24" t="s">
        <v>10</v>
      </c>
      <c r="G359" s="24" t="s">
        <v>12</v>
      </c>
      <c r="H359" s="24" t="s">
        <v>267</v>
      </c>
      <c r="I359" s="24" t="s">
        <v>268</v>
      </c>
      <c r="J359" s="97"/>
      <c r="K359" s="97"/>
      <c r="L359" s="97"/>
    </row>
    <row r="360" spans="1:12" ht="23.1" customHeight="1">
      <c r="A360" s="17" t="s">
        <v>548</v>
      </c>
      <c r="B360" s="16"/>
      <c r="C360" s="16">
        <f>C353</f>
        <v>4016899129956</v>
      </c>
      <c r="D360" s="16">
        <f t="shared" ref="D360:H360" si="46">D353</f>
        <v>652577010960</v>
      </c>
      <c r="E360" s="16">
        <f t="shared" si="46"/>
        <v>280644576892</v>
      </c>
      <c r="F360" s="16"/>
      <c r="G360" s="16">
        <f t="shared" si="46"/>
        <v>14779888530070</v>
      </c>
      <c r="H360" s="16">
        <f t="shared" si="46"/>
        <v>-8062378856751</v>
      </c>
      <c r="I360" s="16">
        <f>I353</f>
        <v>215435665688</v>
      </c>
      <c r="J360" s="97"/>
      <c r="K360" s="97"/>
      <c r="L360" s="97"/>
    </row>
    <row r="361" spans="1:12" ht="23.1" customHeight="1">
      <c r="A361" s="17" t="s">
        <v>492</v>
      </c>
      <c r="B361" s="16">
        <v>-26838000</v>
      </c>
      <c r="C361" s="16">
        <v>1454237656</v>
      </c>
      <c r="D361" s="16">
        <v>1444225512</v>
      </c>
      <c r="E361" s="16">
        <f t="shared" ref="E361:E377" si="47">D361-C361</f>
        <v>-10012144</v>
      </c>
      <c r="F361" s="16">
        <v>-26838000</v>
      </c>
      <c r="G361" s="16">
        <v>1454237656</v>
      </c>
      <c r="H361" s="16">
        <v>1444225512</v>
      </c>
      <c r="I361" s="16">
        <f t="shared" ref="I361" si="48">H361-G361</f>
        <v>-10012144</v>
      </c>
      <c r="J361" s="97"/>
      <c r="K361" s="97"/>
      <c r="L361" s="97"/>
    </row>
    <row r="362" spans="1:12" ht="23.1" customHeight="1">
      <c r="A362" s="17" t="s">
        <v>493</v>
      </c>
      <c r="B362" s="16">
        <v>-5425000</v>
      </c>
      <c r="C362" s="16">
        <v>703460852</v>
      </c>
      <c r="D362" s="16">
        <v>703279704</v>
      </c>
      <c r="E362" s="16">
        <f t="shared" si="47"/>
        <v>-181148</v>
      </c>
      <c r="F362" s="16">
        <v>-5425000</v>
      </c>
      <c r="G362" s="16">
        <v>703460852</v>
      </c>
      <c r="H362" s="16">
        <v>703279704</v>
      </c>
      <c r="I362" s="16">
        <v>-181148</v>
      </c>
      <c r="J362" s="97"/>
      <c r="K362" s="97"/>
      <c r="L362" s="97"/>
    </row>
    <row r="363" spans="1:12" ht="23.1" customHeight="1">
      <c r="A363" s="17" t="s">
        <v>494</v>
      </c>
      <c r="B363" s="16">
        <v>-25507000</v>
      </c>
      <c r="C363" s="16">
        <v>1929489077</v>
      </c>
      <c r="D363" s="16">
        <v>1928992154</v>
      </c>
      <c r="E363" s="16">
        <f t="shared" si="47"/>
        <v>-496923</v>
      </c>
      <c r="F363" s="16">
        <v>-25507000</v>
      </c>
      <c r="G363" s="16">
        <v>1929489077</v>
      </c>
      <c r="H363" s="16">
        <v>1928992154</v>
      </c>
      <c r="I363" s="16">
        <v>-496923</v>
      </c>
      <c r="J363" s="97"/>
      <c r="K363" s="97"/>
      <c r="L363" s="97"/>
    </row>
    <row r="364" spans="1:12" ht="23.1" customHeight="1">
      <c r="A364" s="17" t="s">
        <v>495</v>
      </c>
      <c r="B364" s="16">
        <v>-27188000</v>
      </c>
      <c r="C364" s="16">
        <v>7558039475</v>
      </c>
      <c r="D364" s="16">
        <v>7556092950</v>
      </c>
      <c r="E364" s="16">
        <f t="shared" si="47"/>
        <v>-1946525</v>
      </c>
      <c r="F364" s="16">
        <v>-27188000</v>
      </c>
      <c r="G364" s="16">
        <v>7558039475</v>
      </c>
      <c r="H364" s="16">
        <v>7556092950</v>
      </c>
      <c r="I364" s="16">
        <v>-1946525</v>
      </c>
      <c r="J364" s="97"/>
      <c r="K364" s="97"/>
      <c r="L364" s="97"/>
    </row>
    <row r="365" spans="1:12" ht="23.1" customHeight="1">
      <c r="A365" s="17" t="s">
        <v>496</v>
      </c>
      <c r="B365" s="16">
        <v>-6453000</v>
      </c>
      <c r="C365" s="16">
        <v>441718122</v>
      </c>
      <c r="D365" s="16">
        <v>447315007</v>
      </c>
      <c r="E365" s="16">
        <f t="shared" si="47"/>
        <v>5596885</v>
      </c>
      <c r="F365" s="16">
        <v>-6453000</v>
      </c>
      <c r="G365" s="16">
        <v>441718122</v>
      </c>
      <c r="H365" s="16">
        <v>447315007</v>
      </c>
      <c r="I365" s="16">
        <v>5596885</v>
      </c>
      <c r="J365" s="97"/>
      <c r="K365" s="97"/>
      <c r="L365" s="97"/>
    </row>
    <row r="366" spans="1:12" ht="23.1" customHeight="1">
      <c r="A366" s="17" t="s">
        <v>497</v>
      </c>
      <c r="B366" s="16">
        <v>1558000</v>
      </c>
      <c r="C366" s="16">
        <v>-3498610658</v>
      </c>
      <c r="D366" s="16">
        <v>-5704081316</v>
      </c>
      <c r="E366" s="16">
        <f t="shared" si="47"/>
        <v>-2205470658</v>
      </c>
      <c r="F366" s="16">
        <v>1558000</v>
      </c>
      <c r="G366" s="16">
        <v>-3498610658</v>
      </c>
      <c r="H366" s="16">
        <v>-5704081316</v>
      </c>
      <c r="I366" s="16">
        <v>-2205470658</v>
      </c>
      <c r="J366" s="97"/>
      <c r="K366" s="97"/>
      <c r="L366" s="97"/>
    </row>
    <row r="367" spans="1:12" ht="23.1" customHeight="1">
      <c r="A367" s="17" t="s">
        <v>498</v>
      </c>
      <c r="B367" s="16">
        <v>-10000</v>
      </c>
      <c r="C367" s="16">
        <v>2499357</v>
      </c>
      <c r="D367" s="16">
        <v>2498714</v>
      </c>
      <c r="E367" s="16">
        <f t="shared" si="47"/>
        <v>-643</v>
      </c>
      <c r="F367" s="16">
        <v>-10000</v>
      </c>
      <c r="G367" s="16">
        <v>2499357</v>
      </c>
      <c r="H367" s="16">
        <v>2498714</v>
      </c>
      <c r="I367" s="16">
        <v>-643</v>
      </c>
      <c r="J367" s="97"/>
      <c r="K367" s="97"/>
      <c r="L367" s="97"/>
    </row>
    <row r="368" spans="1:12" ht="23.1" customHeight="1">
      <c r="A368" s="17" t="s">
        <v>499</v>
      </c>
      <c r="B368" s="16">
        <v>-1968000</v>
      </c>
      <c r="C368" s="16">
        <v>540580774</v>
      </c>
      <c r="D368" s="16">
        <v>540441548</v>
      </c>
      <c r="E368" s="16">
        <f t="shared" si="47"/>
        <v>-139226</v>
      </c>
      <c r="F368" s="16">
        <v>-1968000</v>
      </c>
      <c r="G368" s="16">
        <v>540580774</v>
      </c>
      <c r="H368" s="16">
        <v>540441548</v>
      </c>
      <c r="I368" s="16">
        <v>-139226</v>
      </c>
      <c r="J368" s="97"/>
      <c r="K368" s="97"/>
      <c r="L368" s="97"/>
    </row>
    <row r="369" spans="1:12" ht="23.1" customHeight="1">
      <c r="A369" s="17" t="s">
        <v>500</v>
      </c>
      <c r="B369" s="16">
        <v>-5096000</v>
      </c>
      <c r="C369" s="16">
        <v>1891052940</v>
      </c>
      <c r="D369" s="16">
        <v>1890565880</v>
      </c>
      <c r="E369" s="16">
        <f t="shared" si="47"/>
        <v>-487060</v>
      </c>
      <c r="F369" s="16">
        <v>-5096000</v>
      </c>
      <c r="G369" s="16">
        <v>1891052940</v>
      </c>
      <c r="H369" s="16">
        <v>1890565880</v>
      </c>
      <c r="I369" s="16">
        <v>-487060</v>
      </c>
      <c r="J369" s="97"/>
      <c r="K369" s="97"/>
      <c r="L369" s="97"/>
    </row>
    <row r="370" spans="1:12" ht="23.1" customHeight="1">
      <c r="A370" s="17" t="s">
        <v>501</v>
      </c>
      <c r="B370" s="16">
        <v>-1174000</v>
      </c>
      <c r="C370" s="16">
        <v>227651367</v>
      </c>
      <c r="D370" s="16">
        <v>227592734</v>
      </c>
      <c r="E370" s="16">
        <f t="shared" si="47"/>
        <v>-58633</v>
      </c>
      <c r="F370" s="16">
        <v>-1174000</v>
      </c>
      <c r="G370" s="16">
        <v>227651367</v>
      </c>
      <c r="H370" s="16">
        <v>227592734</v>
      </c>
      <c r="I370" s="16">
        <v>-58633</v>
      </c>
      <c r="J370" s="97"/>
      <c r="K370" s="97"/>
      <c r="L370" s="97"/>
    </row>
    <row r="371" spans="1:12" ht="23.1" customHeight="1">
      <c r="A371" s="17" t="s">
        <v>502</v>
      </c>
      <c r="B371" s="16">
        <v>-3000000</v>
      </c>
      <c r="C371" s="16">
        <v>1004741213</v>
      </c>
      <c r="D371" s="16">
        <v>1004482426</v>
      </c>
      <c r="E371" s="16">
        <f t="shared" si="47"/>
        <v>-258787</v>
      </c>
      <c r="F371" s="16">
        <v>-3000000</v>
      </c>
      <c r="G371" s="16">
        <v>1004741213</v>
      </c>
      <c r="H371" s="16">
        <v>1004482426</v>
      </c>
      <c r="I371" s="16">
        <v>-258787</v>
      </c>
      <c r="J371" s="97"/>
      <c r="K371" s="97"/>
      <c r="L371" s="97"/>
    </row>
    <row r="372" spans="1:12" ht="23.1" customHeight="1">
      <c r="A372" s="17" t="s">
        <v>503</v>
      </c>
      <c r="B372" s="16">
        <v>-3110000</v>
      </c>
      <c r="C372" s="16">
        <v>4419476698</v>
      </c>
      <c r="D372" s="16">
        <v>4418338396</v>
      </c>
      <c r="E372" s="16">
        <f t="shared" si="47"/>
        <v>-1138302</v>
      </c>
      <c r="F372" s="16">
        <v>-3110000</v>
      </c>
      <c r="G372" s="16">
        <v>4419476698</v>
      </c>
      <c r="H372" s="16">
        <v>4418338396</v>
      </c>
      <c r="I372" s="16">
        <v>-1138302</v>
      </c>
      <c r="J372" s="97"/>
      <c r="K372" s="97"/>
      <c r="L372" s="97"/>
    </row>
    <row r="373" spans="1:12" ht="23.1" customHeight="1">
      <c r="A373" s="17" t="s">
        <v>504</v>
      </c>
      <c r="B373" s="16">
        <v>-247000</v>
      </c>
      <c r="C373" s="16">
        <v>54326010</v>
      </c>
      <c r="D373" s="16">
        <v>54312020</v>
      </c>
      <c r="E373" s="16">
        <f t="shared" si="47"/>
        <v>-13990</v>
      </c>
      <c r="F373" s="16">
        <v>-247000</v>
      </c>
      <c r="G373" s="16">
        <v>54326010</v>
      </c>
      <c r="H373" s="16">
        <v>54312020</v>
      </c>
      <c r="I373" s="16">
        <v>-13990</v>
      </c>
      <c r="J373" s="97"/>
      <c r="K373" s="97"/>
      <c r="L373" s="97"/>
    </row>
    <row r="374" spans="1:12" ht="23.1" customHeight="1">
      <c r="A374" s="17" t="s">
        <v>505</v>
      </c>
      <c r="B374" s="16">
        <v>-4999000</v>
      </c>
      <c r="C374" s="16">
        <v>821664390</v>
      </c>
      <c r="D374" s="16">
        <v>821452780</v>
      </c>
      <c r="E374" s="16">
        <f t="shared" si="47"/>
        <v>-211610</v>
      </c>
      <c r="F374" s="16">
        <v>-4999000</v>
      </c>
      <c r="G374" s="16">
        <v>821664390</v>
      </c>
      <c r="H374" s="16">
        <v>821452780</v>
      </c>
      <c r="I374" s="16">
        <v>-211610</v>
      </c>
      <c r="J374" s="97"/>
      <c r="K374" s="97"/>
      <c r="L374" s="97"/>
    </row>
    <row r="375" spans="1:12" ht="23.1" customHeight="1">
      <c r="A375" s="17" t="s">
        <v>506</v>
      </c>
      <c r="B375" s="16">
        <v>-1000000</v>
      </c>
      <c r="C375" s="16">
        <v>579850665</v>
      </c>
      <c r="D375" s="16">
        <v>579701330</v>
      </c>
      <c r="E375" s="16">
        <f t="shared" si="47"/>
        <v>-149335</v>
      </c>
      <c r="F375" s="16">
        <v>-1000000</v>
      </c>
      <c r="G375" s="16">
        <v>579850665</v>
      </c>
      <c r="H375" s="16">
        <v>579701330</v>
      </c>
      <c r="I375" s="16">
        <v>-149335</v>
      </c>
      <c r="J375" s="97"/>
      <c r="K375" s="97"/>
      <c r="L375" s="97"/>
    </row>
    <row r="376" spans="1:12" ht="23.1" customHeight="1">
      <c r="A376" s="17" t="s">
        <v>507</v>
      </c>
      <c r="B376" s="16">
        <v>-12869000</v>
      </c>
      <c r="C376" s="16">
        <v>609408099</v>
      </c>
      <c r="D376" s="16">
        <v>609251198</v>
      </c>
      <c r="E376" s="16">
        <f t="shared" si="47"/>
        <v>-156901</v>
      </c>
      <c r="F376" s="16">
        <v>-12869000</v>
      </c>
      <c r="G376" s="16">
        <v>609408099</v>
      </c>
      <c r="H376" s="16">
        <v>609251198</v>
      </c>
      <c r="I376" s="16">
        <v>-156901</v>
      </c>
      <c r="J376" s="97"/>
      <c r="K376" s="97"/>
      <c r="L376" s="97"/>
    </row>
    <row r="377" spans="1:12" ht="23.1" customHeight="1">
      <c r="A377" s="17" t="s">
        <v>508</v>
      </c>
      <c r="B377" s="16">
        <v>-1488000</v>
      </c>
      <c r="C377" s="16">
        <v>396897774</v>
      </c>
      <c r="D377" s="16">
        <v>396795548</v>
      </c>
      <c r="E377" s="16">
        <f t="shared" si="47"/>
        <v>-102226</v>
      </c>
      <c r="F377" s="16">
        <v>-1488000</v>
      </c>
      <c r="G377" s="16">
        <v>396897774</v>
      </c>
      <c r="H377" s="16">
        <v>396795548</v>
      </c>
      <c r="I377" s="16">
        <v>-102226</v>
      </c>
      <c r="J377" s="97"/>
      <c r="K377" s="97"/>
      <c r="L377" s="97"/>
    </row>
    <row r="378" spans="1:12" ht="23.1" customHeight="1">
      <c r="A378" s="17" t="s">
        <v>509</v>
      </c>
      <c r="B378" s="16">
        <v>130000</v>
      </c>
      <c r="C378" s="16">
        <v>896871717156</v>
      </c>
      <c r="D378" s="16">
        <v>-799755852936</v>
      </c>
      <c r="E378" s="16">
        <f t="shared" ref="E378" si="49">C378+D378</f>
        <v>97115864220</v>
      </c>
      <c r="F378" s="16">
        <v>130001</v>
      </c>
      <c r="G378" s="16">
        <v>896876409106</v>
      </c>
      <c r="H378" s="16">
        <v>-799760544886</v>
      </c>
      <c r="I378" s="16">
        <f t="shared" ref="I378" si="50">G378+H378</f>
        <v>97115864220</v>
      </c>
      <c r="J378" s="97"/>
      <c r="K378" s="97"/>
    </row>
    <row r="379" spans="1:12" ht="23.1" customHeight="1" thickBot="1">
      <c r="A379" s="17" t="s">
        <v>52</v>
      </c>
      <c r="B379" s="16"/>
      <c r="C379" s="66">
        <f>SUM(C360:C378)</f>
        <v>4932907330923</v>
      </c>
      <c r="D379" s="66">
        <f>SUM(D360:D378)</f>
        <v>-130257585391</v>
      </c>
      <c r="E379" s="66">
        <f>SUM(E360:E378)</f>
        <v>375545213886</v>
      </c>
      <c r="F379" s="16"/>
      <c r="G379" s="66">
        <f>SUM(G360:G378)</f>
        <v>15695901422987</v>
      </c>
      <c r="H379" s="66">
        <f>SUM(H360:H378)</f>
        <v>-8845218145052</v>
      </c>
      <c r="I379" s="66">
        <f>SUM(I360:I378)</f>
        <v>310336302682</v>
      </c>
      <c r="J379" s="98"/>
      <c r="K379" s="97"/>
    </row>
    <row r="380" spans="1:12" ht="23.1" customHeight="1" thickTop="1">
      <c r="A380" s="17" t="s">
        <v>53</v>
      </c>
      <c r="B380" s="27"/>
      <c r="C380" s="34"/>
      <c r="D380" s="34"/>
      <c r="E380" s="34"/>
      <c r="F380" s="27"/>
      <c r="G380" s="34"/>
      <c r="H380" s="34"/>
      <c r="I380" s="34"/>
      <c r="J380" s="97"/>
      <c r="K380" s="97"/>
    </row>
    <row r="381" spans="1:12">
      <c r="J381" s="97"/>
      <c r="K381" s="97"/>
    </row>
    <row r="382" spans="1:12">
      <c r="A382" s="200" t="s">
        <v>510</v>
      </c>
      <c r="B382" s="201"/>
      <c r="C382" s="201"/>
      <c r="D382" s="201"/>
      <c r="E382" s="201"/>
      <c r="F382" s="201"/>
      <c r="G382" s="201"/>
      <c r="H382" s="201"/>
      <c r="I382" s="202"/>
      <c r="J382" s="97"/>
      <c r="K382" s="97"/>
    </row>
    <row r="383" spans="1:12">
      <c r="I383" s="85"/>
      <c r="J383" s="98"/>
      <c r="K383" s="97"/>
    </row>
    <row r="384" spans="1:12">
      <c r="E384" s="85"/>
      <c r="J384" s="97"/>
      <c r="K384" s="97"/>
    </row>
    <row r="385" spans="5:11">
      <c r="E385" s="85"/>
      <c r="I385" s="85"/>
      <c r="J385" s="92"/>
      <c r="K385" s="97"/>
    </row>
    <row r="386" spans="5:11">
      <c r="E386" s="85"/>
      <c r="I386" s="85"/>
      <c r="J386" s="97"/>
      <c r="K386" s="97"/>
    </row>
    <row r="387" spans="5:11">
      <c r="E387" s="85"/>
      <c r="I387" s="85"/>
      <c r="J387" s="97"/>
    </row>
    <row r="388" spans="5:11">
      <c r="E388" s="85"/>
      <c r="I388" s="85"/>
    </row>
    <row r="389" spans="5:11">
      <c r="E389" s="85"/>
      <c r="I389" s="16"/>
      <c r="J389" s="92"/>
    </row>
    <row r="390" spans="5:11">
      <c r="E390" s="85"/>
      <c r="I390" s="16"/>
      <c r="J390" s="92"/>
    </row>
    <row r="391" spans="5:11">
      <c r="E391" s="85"/>
      <c r="H391" s="96"/>
      <c r="I391" s="16"/>
      <c r="J391" s="92"/>
    </row>
    <row r="392" spans="5:11">
      <c r="G392" s="85"/>
      <c r="I392" s="16"/>
      <c r="J392" s="92"/>
    </row>
    <row r="393" spans="5:11">
      <c r="E393" s="85"/>
      <c r="I393" s="16"/>
    </row>
    <row r="394" spans="5:11">
      <c r="E394" s="85"/>
      <c r="I394" s="16"/>
    </row>
    <row r="395" spans="5:11">
      <c r="E395" s="85"/>
      <c r="I395" s="16"/>
    </row>
    <row r="396" spans="5:11">
      <c r="E396" s="85"/>
      <c r="I396" s="16"/>
    </row>
    <row r="397" spans="5:11">
      <c r="E397" s="85"/>
      <c r="I397" s="16"/>
    </row>
    <row r="398" spans="5:11">
      <c r="E398" s="85"/>
      <c r="I398" s="16"/>
    </row>
    <row r="399" spans="5:11">
      <c r="I399" s="16"/>
    </row>
    <row r="400" spans="5:11">
      <c r="I400" s="16"/>
    </row>
    <row r="401" spans="9:9">
      <c r="I401" s="16"/>
    </row>
    <row r="402" spans="9:9">
      <c r="I402" s="16"/>
    </row>
  </sheetData>
  <mergeCells count="85">
    <mergeCell ref="A1:I1"/>
    <mergeCell ref="A2:I2"/>
    <mergeCell ref="A3:I3"/>
    <mergeCell ref="A382:I382"/>
    <mergeCell ref="B5:E5"/>
    <mergeCell ref="F5:I5"/>
    <mergeCell ref="A4:E4"/>
    <mergeCell ref="F4:I4"/>
    <mergeCell ref="A34:I34"/>
    <mergeCell ref="A35:I35"/>
    <mergeCell ref="A36:I36"/>
    <mergeCell ref="A37:E37"/>
    <mergeCell ref="F37:I37"/>
    <mergeCell ref="B38:E38"/>
    <mergeCell ref="F38:I38"/>
    <mergeCell ref="A66:I66"/>
    <mergeCell ref="A67:I67"/>
    <mergeCell ref="A68:I68"/>
    <mergeCell ref="A69:E69"/>
    <mergeCell ref="F69:I69"/>
    <mergeCell ref="B70:E70"/>
    <mergeCell ref="F70:I70"/>
    <mergeCell ref="A98:I98"/>
    <mergeCell ref="A99:I99"/>
    <mergeCell ref="A100:I100"/>
    <mergeCell ref="A101:E101"/>
    <mergeCell ref="F101:I101"/>
    <mergeCell ref="B102:E102"/>
    <mergeCell ref="F102:I102"/>
    <mergeCell ref="A130:I130"/>
    <mergeCell ref="A131:I131"/>
    <mergeCell ref="A132:I132"/>
    <mergeCell ref="A133:E133"/>
    <mergeCell ref="F133:I133"/>
    <mergeCell ref="B134:E134"/>
    <mergeCell ref="F134:I134"/>
    <mergeCell ref="A162:I162"/>
    <mergeCell ref="A163:I163"/>
    <mergeCell ref="A164:I164"/>
    <mergeCell ref="A165:E165"/>
    <mergeCell ref="F165:I165"/>
    <mergeCell ref="B166:E166"/>
    <mergeCell ref="F166:I166"/>
    <mergeCell ref="A194:I194"/>
    <mergeCell ref="A195:I195"/>
    <mergeCell ref="A196:I196"/>
    <mergeCell ref="A197:E197"/>
    <mergeCell ref="F197:I197"/>
    <mergeCell ref="B198:E198"/>
    <mergeCell ref="F198:I198"/>
    <mergeCell ref="A226:I226"/>
    <mergeCell ref="A227:I227"/>
    <mergeCell ref="A228:I228"/>
    <mergeCell ref="A229:E229"/>
    <mergeCell ref="F229:I229"/>
    <mergeCell ref="B230:E230"/>
    <mergeCell ref="F230:I230"/>
    <mergeCell ref="A258:I258"/>
    <mergeCell ref="A259:I259"/>
    <mergeCell ref="A260:I260"/>
    <mergeCell ref="A261:E261"/>
    <mergeCell ref="F261:I261"/>
    <mergeCell ref="B262:E262"/>
    <mergeCell ref="F262:I262"/>
    <mergeCell ref="A290:I290"/>
    <mergeCell ref="A291:I291"/>
    <mergeCell ref="A292:I292"/>
    <mergeCell ref="A293:E293"/>
    <mergeCell ref="F293:I293"/>
    <mergeCell ref="B294:E294"/>
    <mergeCell ref="F294:I294"/>
    <mergeCell ref="A322:I322"/>
    <mergeCell ref="A323:I323"/>
    <mergeCell ref="A324:I324"/>
    <mergeCell ref="A325:E325"/>
    <mergeCell ref="F325:I325"/>
    <mergeCell ref="B326:E326"/>
    <mergeCell ref="F326:I326"/>
    <mergeCell ref="A354:I354"/>
    <mergeCell ref="A355:I355"/>
    <mergeCell ref="A356:I356"/>
    <mergeCell ref="A357:E357"/>
    <mergeCell ref="F357:I357"/>
    <mergeCell ref="B358:E358"/>
    <mergeCell ref="F358:I35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5" verticalDpi="4294967295" r:id="rId1"/>
  <headerFooter differentOddEven="1" differentFirst="1"/>
  <rowBreaks count="11" manualBreakCount="11">
    <brk id="33" max="8" man="1"/>
    <brk id="65" max="8" man="1"/>
    <brk id="97" max="8" man="1"/>
    <brk id="129" max="8" man="1"/>
    <brk id="161" max="8" man="1"/>
    <brk id="193" max="8" man="1"/>
    <brk id="225" max="8" man="1"/>
    <brk id="257" max="8" man="1"/>
    <brk id="289" max="8" man="1"/>
    <brk id="321" max="8" man="1"/>
    <brk id="353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9"/>
  <sheetViews>
    <sheetView rightToLeft="1" view="pageBreakPreview" topLeftCell="C1" zoomScaleNormal="106" zoomScaleSheetLayoutView="100" workbookViewId="0">
      <selection activeCell="L8" sqref="L8"/>
    </sheetView>
  </sheetViews>
  <sheetFormatPr defaultColWidth="9" defaultRowHeight="18.75"/>
  <cols>
    <col min="1" max="1" width="35.25" style="17" bestFit="1" customWidth="1"/>
    <col min="2" max="2" width="14.25" style="28" customWidth="1"/>
    <col min="3" max="3" width="13" style="28" customWidth="1"/>
    <col min="4" max="4" width="17.25" style="28" customWidth="1"/>
    <col min="5" max="5" width="14.75" style="28" bestFit="1" customWidth="1"/>
    <col min="6" max="6" width="14.5" style="28" bestFit="1" customWidth="1"/>
    <col min="7" max="7" width="15.125" style="28" customWidth="1"/>
    <col min="8" max="8" width="16" style="28" bestFit="1" customWidth="1"/>
    <col min="9" max="9" width="13.125" style="28" customWidth="1"/>
    <col min="10" max="10" width="17.625" style="28" customWidth="1"/>
    <col min="11" max="11" width="14.625" style="29" bestFit="1" customWidth="1"/>
    <col min="12" max="16384" width="9" style="29"/>
  </cols>
  <sheetData>
    <row r="1" spans="1:12" ht="2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2" ht="21">
      <c r="A2" s="163" t="s">
        <v>211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2" ht="21">
      <c r="A3" s="163" t="s">
        <v>3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2">
      <c r="A4" s="164" t="s">
        <v>237</v>
      </c>
      <c r="B4" s="164"/>
      <c r="C4" s="164"/>
      <c r="D4" s="164"/>
      <c r="E4" s="164"/>
    </row>
    <row r="5" spans="1:12" ht="16.5" customHeight="1" thickBot="1">
      <c r="B5" s="165"/>
      <c r="C5" s="165"/>
      <c r="D5" s="165"/>
      <c r="E5" s="184" t="s">
        <v>228</v>
      </c>
      <c r="F5" s="184"/>
      <c r="G5" s="184"/>
      <c r="H5" s="184" t="s">
        <v>229</v>
      </c>
      <c r="I5" s="184"/>
      <c r="J5" s="184"/>
    </row>
    <row r="6" spans="1:12" ht="24" customHeight="1" thickBot="1">
      <c r="A6" s="26" t="s">
        <v>214</v>
      </c>
      <c r="B6" s="41" t="s">
        <v>238</v>
      </c>
      <c r="C6" s="41" t="s">
        <v>68</v>
      </c>
      <c r="D6" s="41" t="s">
        <v>147</v>
      </c>
      <c r="E6" s="41" t="s">
        <v>239</v>
      </c>
      <c r="F6" s="41" t="s">
        <v>234</v>
      </c>
      <c r="G6" s="41" t="s">
        <v>240</v>
      </c>
      <c r="H6" s="41" t="s">
        <v>239</v>
      </c>
      <c r="I6" s="41" t="s">
        <v>234</v>
      </c>
      <c r="J6" s="41" t="s">
        <v>240</v>
      </c>
    </row>
    <row r="7" spans="1:12" ht="23.1" customHeight="1">
      <c r="A7" s="17" t="s">
        <v>88</v>
      </c>
      <c r="B7" s="26" t="s">
        <v>241</v>
      </c>
      <c r="C7" s="26" t="s">
        <v>90</v>
      </c>
      <c r="D7" s="26">
        <v>23</v>
      </c>
      <c r="E7" s="16">
        <v>10521186009</v>
      </c>
      <c r="F7" s="16">
        <v>0</v>
      </c>
      <c r="G7" s="16">
        <v>10521186009</v>
      </c>
      <c r="H7" s="16">
        <v>17830922649</v>
      </c>
      <c r="I7" s="16">
        <v>0</v>
      </c>
      <c r="J7" s="16">
        <f>H7+I7</f>
        <v>17830922649</v>
      </c>
      <c r="L7" s="97"/>
    </row>
    <row r="8" spans="1:12" ht="23.1" customHeight="1">
      <c r="A8" s="17" t="s">
        <v>100</v>
      </c>
      <c r="B8" s="26" t="s">
        <v>242</v>
      </c>
      <c r="C8" s="26" t="s">
        <v>102</v>
      </c>
      <c r="D8" s="26">
        <v>23</v>
      </c>
      <c r="E8" s="16">
        <v>10155854304</v>
      </c>
      <c r="F8" s="16">
        <v>0</v>
      </c>
      <c r="G8" s="16">
        <v>10155854304</v>
      </c>
      <c r="H8" s="16">
        <v>30471862826</v>
      </c>
      <c r="I8" s="16">
        <v>0</v>
      </c>
      <c r="J8" s="16">
        <f t="shared" ref="J8:J30" si="0">H8+I8</f>
        <v>30471862826</v>
      </c>
      <c r="L8" s="97"/>
    </row>
    <row r="9" spans="1:12" ht="23.1" customHeight="1">
      <c r="A9" s="17" t="s">
        <v>106</v>
      </c>
      <c r="B9" s="26" t="s">
        <v>243</v>
      </c>
      <c r="C9" s="26" t="s">
        <v>109</v>
      </c>
      <c r="D9" s="26" t="s">
        <v>244</v>
      </c>
      <c r="E9" s="16">
        <v>46351927471</v>
      </c>
      <c r="F9" s="16">
        <v>0</v>
      </c>
      <c r="G9" s="16">
        <v>46351927471</v>
      </c>
      <c r="H9" s="16">
        <v>80410776210</v>
      </c>
      <c r="I9" s="16">
        <v>0</v>
      </c>
      <c r="J9" s="16">
        <f t="shared" si="0"/>
        <v>80410776210</v>
      </c>
      <c r="L9" s="97"/>
    </row>
    <row r="10" spans="1:12" ht="23.1" customHeight="1">
      <c r="A10" s="17" t="s">
        <v>94</v>
      </c>
      <c r="B10" s="26" t="s">
        <v>245</v>
      </c>
      <c r="C10" s="26" t="s">
        <v>96</v>
      </c>
      <c r="D10" s="26" t="s">
        <v>550</v>
      </c>
      <c r="E10" s="16">
        <v>10694008292</v>
      </c>
      <c r="F10" s="16">
        <v>0</v>
      </c>
      <c r="G10" s="16">
        <v>10694008292</v>
      </c>
      <c r="H10" s="16">
        <v>39489869566</v>
      </c>
      <c r="I10" s="16">
        <v>0</v>
      </c>
      <c r="J10" s="16">
        <f t="shared" si="0"/>
        <v>39489869566</v>
      </c>
      <c r="L10" s="97"/>
    </row>
    <row r="11" spans="1:12" ht="23.1" customHeight="1">
      <c r="A11" s="17" t="s">
        <v>72</v>
      </c>
      <c r="B11" s="26" t="s">
        <v>246</v>
      </c>
      <c r="C11" s="26" t="s">
        <v>75</v>
      </c>
      <c r="D11" s="26" t="s">
        <v>551</v>
      </c>
      <c r="E11" s="16">
        <v>3591082053</v>
      </c>
      <c r="F11" s="16">
        <v>0</v>
      </c>
      <c r="G11" s="16">
        <v>3591082053</v>
      </c>
      <c r="H11" s="16">
        <v>9272863310</v>
      </c>
      <c r="I11" s="16">
        <v>0</v>
      </c>
      <c r="J11" s="16">
        <f t="shared" si="0"/>
        <v>9272863310</v>
      </c>
      <c r="L11" s="97"/>
    </row>
    <row r="12" spans="1:12" ht="23.1" customHeight="1">
      <c r="A12" s="17" t="s">
        <v>79</v>
      </c>
      <c r="B12" s="26" t="s">
        <v>247</v>
      </c>
      <c r="C12" s="26" t="s">
        <v>81</v>
      </c>
      <c r="D12" s="26" t="s">
        <v>550</v>
      </c>
      <c r="E12" s="16">
        <v>18356790369</v>
      </c>
      <c r="F12" s="16">
        <v>0</v>
      </c>
      <c r="G12" s="16">
        <v>18356790369</v>
      </c>
      <c r="H12" s="16">
        <v>48386005104</v>
      </c>
      <c r="I12" s="16">
        <v>0</v>
      </c>
      <c r="J12" s="16">
        <f t="shared" si="0"/>
        <v>48386005104</v>
      </c>
      <c r="L12" s="97"/>
    </row>
    <row r="13" spans="1:12" ht="23.1" customHeight="1">
      <c r="A13" s="17" t="s">
        <v>85</v>
      </c>
      <c r="B13" s="26" t="s">
        <v>248</v>
      </c>
      <c r="C13" s="26" t="s">
        <v>87</v>
      </c>
      <c r="D13" s="26">
        <v>23</v>
      </c>
      <c r="E13" s="16">
        <v>11024875878</v>
      </c>
      <c r="F13" s="16">
        <v>0</v>
      </c>
      <c r="G13" s="16">
        <v>11024875878</v>
      </c>
      <c r="H13" s="16">
        <v>38840378323</v>
      </c>
      <c r="I13" s="16">
        <v>0</v>
      </c>
      <c r="J13" s="16">
        <f t="shared" si="0"/>
        <v>38840378323</v>
      </c>
      <c r="L13" s="97"/>
    </row>
    <row r="14" spans="1:12" ht="23.1" customHeight="1">
      <c r="A14" s="17" t="s">
        <v>249</v>
      </c>
      <c r="B14" s="26" t="s">
        <v>250</v>
      </c>
      <c r="C14" s="26" t="s">
        <v>96</v>
      </c>
      <c r="D14" s="26">
        <v>23</v>
      </c>
      <c r="E14" s="16">
        <v>0</v>
      </c>
      <c r="F14" s="16">
        <v>0</v>
      </c>
      <c r="G14" s="16">
        <v>0</v>
      </c>
      <c r="H14" s="16">
        <v>125976707541</v>
      </c>
      <c r="I14" s="16">
        <v>0</v>
      </c>
      <c r="J14" s="16">
        <f t="shared" si="0"/>
        <v>125976707541</v>
      </c>
      <c r="L14" s="97"/>
    </row>
    <row r="15" spans="1:12" ht="23.1" customHeight="1">
      <c r="A15" s="17" t="s">
        <v>76</v>
      </c>
      <c r="B15" s="26" t="s">
        <v>251</v>
      </c>
      <c r="C15" s="26" t="s">
        <v>78</v>
      </c>
      <c r="D15" s="26">
        <v>23</v>
      </c>
      <c r="E15" s="16">
        <v>12946350414</v>
      </c>
      <c r="F15" s="16">
        <v>0</v>
      </c>
      <c r="G15" s="16">
        <v>12946350414</v>
      </c>
      <c r="H15" s="16">
        <v>23736239014</v>
      </c>
      <c r="I15" s="16">
        <v>0</v>
      </c>
      <c r="J15" s="16">
        <f t="shared" si="0"/>
        <v>23736239014</v>
      </c>
      <c r="L15" s="97"/>
    </row>
    <row r="16" spans="1:12" ht="23.1" customHeight="1">
      <c r="A16" s="17" t="s">
        <v>97</v>
      </c>
      <c r="B16" s="26" t="s">
        <v>252</v>
      </c>
      <c r="C16" s="26" t="s">
        <v>99</v>
      </c>
      <c r="D16" s="26">
        <v>23</v>
      </c>
      <c r="E16" s="16">
        <v>14603009043</v>
      </c>
      <c r="F16" s="16">
        <v>0</v>
      </c>
      <c r="G16" s="16">
        <v>14603009043</v>
      </c>
      <c r="H16" s="16">
        <v>43328982293</v>
      </c>
      <c r="I16" s="16">
        <v>0</v>
      </c>
      <c r="J16" s="16">
        <f t="shared" si="0"/>
        <v>43328982293</v>
      </c>
      <c r="L16" s="97"/>
    </row>
    <row r="17" spans="1:12" ht="23.1" customHeight="1">
      <c r="A17" s="17" t="s">
        <v>82</v>
      </c>
      <c r="B17" s="26" t="s">
        <v>253</v>
      </c>
      <c r="C17" s="26" t="s">
        <v>84</v>
      </c>
      <c r="D17" s="26">
        <v>23</v>
      </c>
      <c r="E17" s="16">
        <v>2394665600</v>
      </c>
      <c r="F17" s="16">
        <v>0</v>
      </c>
      <c r="G17" s="16">
        <v>2394665600</v>
      </c>
      <c r="H17" s="16">
        <v>7104586488</v>
      </c>
      <c r="I17" s="16">
        <v>0</v>
      </c>
      <c r="J17" s="16">
        <f t="shared" si="0"/>
        <v>7104586488</v>
      </c>
      <c r="L17" s="97"/>
    </row>
    <row r="18" spans="1:12" ht="23.1" customHeight="1">
      <c r="A18" s="17" t="s">
        <v>103</v>
      </c>
      <c r="B18" s="26" t="s">
        <v>254</v>
      </c>
      <c r="C18" s="26" t="s">
        <v>105</v>
      </c>
      <c r="D18" s="26">
        <v>23</v>
      </c>
      <c r="E18" s="16">
        <v>2931923000</v>
      </c>
      <c r="F18" s="16">
        <v>0</v>
      </c>
      <c r="G18" s="16">
        <v>2931923000</v>
      </c>
      <c r="H18" s="16">
        <v>17265352249</v>
      </c>
      <c r="I18" s="16">
        <v>0</v>
      </c>
      <c r="J18" s="16">
        <f t="shared" si="0"/>
        <v>17265352249</v>
      </c>
      <c r="L18" s="97"/>
    </row>
    <row r="19" spans="1:12" ht="23.1" customHeight="1">
      <c r="A19" s="17" t="s">
        <v>91</v>
      </c>
      <c r="B19" s="26" t="s">
        <v>252</v>
      </c>
      <c r="C19" s="26" t="s">
        <v>93</v>
      </c>
      <c r="D19" s="26">
        <v>23</v>
      </c>
      <c r="E19" s="16">
        <v>5583330806</v>
      </c>
      <c r="F19" s="16">
        <v>0</v>
      </c>
      <c r="G19" s="16">
        <v>5583330806</v>
      </c>
      <c r="H19" s="16">
        <v>29710257778</v>
      </c>
      <c r="I19" s="16">
        <v>0</v>
      </c>
      <c r="J19" s="16">
        <f t="shared" si="0"/>
        <v>29710257778</v>
      </c>
      <c r="L19" s="97"/>
    </row>
    <row r="20" spans="1:12" ht="23.1" customHeight="1">
      <c r="A20" s="17" t="s">
        <v>197</v>
      </c>
      <c r="B20" s="26" t="s">
        <v>255</v>
      </c>
      <c r="C20" s="26" t="s">
        <v>107</v>
      </c>
      <c r="D20" s="26" t="s">
        <v>107</v>
      </c>
      <c r="E20" s="16">
        <v>0</v>
      </c>
      <c r="F20" s="16">
        <v>0</v>
      </c>
      <c r="G20" s="16">
        <v>0</v>
      </c>
      <c r="H20" s="16">
        <v>10643835615</v>
      </c>
      <c r="I20" s="16">
        <v>0</v>
      </c>
      <c r="J20" s="16">
        <f t="shared" si="0"/>
        <v>10643835615</v>
      </c>
    </row>
    <row r="21" spans="1:12" ht="23.1" customHeight="1">
      <c r="A21" s="17" t="s">
        <v>195</v>
      </c>
      <c r="B21" s="26" t="s">
        <v>256</v>
      </c>
      <c r="C21" s="26" t="s">
        <v>107</v>
      </c>
      <c r="D21" s="26" t="s">
        <v>107</v>
      </c>
      <c r="E21" s="16">
        <v>493150680</v>
      </c>
      <c r="F21" s="16">
        <v>-202332</v>
      </c>
      <c r="G21" s="16">
        <v>492948348</v>
      </c>
      <c r="H21" s="16">
        <v>14120547935</v>
      </c>
      <c r="I21" s="16">
        <v>12234345</v>
      </c>
      <c r="J21" s="16">
        <f t="shared" si="0"/>
        <v>14132782280</v>
      </c>
    </row>
    <row r="22" spans="1:12" ht="23.1" customHeight="1">
      <c r="A22" s="17" t="s">
        <v>193</v>
      </c>
      <c r="B22" s="26" t="s">
        <v>257</v>
      </c>
      <c r="C22" s="26" t="s">
        <v>107</v>
      </c>
      <c r="D22" s="26" t="s">
        <v>107</v>
      </c>
      <c r="E22" s="16">
        <v>3312328765</v>
      </c>
      <c r="F22" s="16">
        <v>-1812956</v>
      </c>
      <c r="G22" s="16">
        <v>3310515809</v>
      </c>
      <c r="H22" s="16">
        <v>4273972600</v>
      </c>
      <c r="I22" s="16">
        <v>-18129563</v>
      </c>
      <c r="J22" s="16">
        <f>H22+I22</f>
        <v>4255843037</v>
      </c>
    </row>
    <row r="23" spans="1:12" ht="23.1" customHeight="1">
      <c r="A23" s="17" t="s">
        <v>191</v>
      </c>
      <c r="B23" s="26" t="s">
        <v>258</v>
      </c>
      <c r="C23" s="26" t="s">
        <v>107</v>
      </c>
      <c r="D23" s="26" t="s">
        <v>107</v>
      </c>
      <c r="E23" s="16">
        <v>460700</v>
      </c>
      <c r="F23" s="16">
        <v>0</v>
      </c>
      <c r="G23" s="16">
        <v>460700</v>
      </c>
      <c r="H23" s="16">
        <v>28997447</v>
      </c>
      <c r="I23" s="16">
        <v>0</v>
      </c>
      <c r="J23" s="16">
        <f t="shared" si="0"/>
        <v>28997447</v>
      </c>
    </row>
    <row r="24" spans="1:12" ht="23.1" customHeight="1">
      <c r="A24" s="17" t="s">
        <v>208</v>
      </c>
      <c r="B24" s="26" t="s">
        <v>107</v>
      </c>
      <c r="C24" s="26" t="s">
        <v>107</v>
      </c>
      <c r="D24" s="26" t="s">
        <v>107</v>
      </c>
      <c r="E24" s="16">
        <v>2344262294</v>
      </c>
      <c r="F24" s="16">
        <v>-15313635</v>
      </c>
      <c r="G24" s="16">
        <v>2328948659</v>
      </c>
      <c r="H24" s="16">
        <v>2344262294</v>
      </c>
      <c r="I24" s="16">
        <v>-15313635</v>
      </c>
      <c r="J24" s="16">
        <f t="shared" si="0"/>
        <v>2328948659</v>
      </c>
    </row>
    <row r="25" spans="1:12" ht="23.1" customHeight="1">
      <c r="A25" s="17" t="s">
        <v>189</v>
      </c>
      <c r="B25" s="26" t="s">
        <v>8</v>
      </c>
      <c r="C25" s="26" t="s">
        <v>107</v>
      </c>
      <c r="D25" s="26" t="s">
        <v>107</v>
      </c>
      <c r="E25" s="16">
        <v>10191780813</v>
      </c>
      <c r="F25" s="16">
        <v>30131285</v>
      </c>
      <c r="G25" s="16">
        <v>10221912098</v>
      </c>
      <c r="H25" s="16">
        <v>17753424642</v>
      </c>
      <c r="I25" s="16">
        <v>-13125190</v>
      </c>
      <c r="J25" s="16">
        <f t="shared" si="0"/>
        <v>17740299452</v>
      </c>
    </row>
    <row r="26" spans="1:12" ht="23.1" customHeight="1">
      <c r="A26" s="17" t="s">
        <v>187</v>
      </c>
      <c r="B26" s="26" t="s">
        <v>8</v>
      </c>
      <c r="C26" s="26" t="s">
        <v>107</v>
      </c>
      <c r="D26" s="26" t="s">
        <v>107</v>
      </c>
      <c r="E26" s="16">
        <v>25845</v>
      </c>
      <c r="F26" s="16">
        <v>0</v>
      </c>
      <c r="G26" s="16">
        <v>25845</v>
      </c>
      <c r="H26" s="16">
        <v>58234</v>
      </c>
      <c r="I26" s="16">
        <v>0</v>
      </c>
      <c r="J26" s="16">
        <f t="shared" si="0"/>
        <v>58234</v>
      </c>
    </row>
    <row r="27" spans="1:12" ht="23.1" customHeight="1">
      <c r="A27" s="17" t="s">
        <v>185</v>
      </c>
      <c r="B27" s="26" t="s">
        <v>8</v>
      </c>
      <c r="C27" s="26" t="s">
        <v>107</v>
      </c>
      <c r="D27" s="26" t="s">
        <v>107</v>
      </c>
      <c r="E27" s="16">
        <v>7520547960</v>
      </c>
      <c r="F27" s="16">
        <v>4452746</v>
      </c>
      <c r="G27" s="16">
        <v>7525000706</v>
      </c>
      <c r="H27" s="16">
        <v>25360958893</v>
      </c>
      <c r="I27" s="16">
        <v>-26098298</v>
      </c>
      <c r="J27" s="16">
        <f t="shared" si="0"/>
        <v>25334860595</v>
      </c>
    </row>
    <row r="28" spans="1:12" ht="23.1" customHeight="1">
      <c r="A28" s="17" t="s">
        <v>183</v>
      </c>
      <c r="B28" s="26" t="s">
        <v>259</v>
      </c>
      <c r="C28" s="26" t="s">
        <v>107</v>
      </c>
      <c r="D28" s="26" t="s">
        <v>107</v>
      </c>
      <c r="E28" s="16">
        <v>24657534240</v>
      </c>
      <c r="F28" s="16">
        <v>1850428</v>
      </c>
      <c r="G28" s="16">
        <v>24659384668</v>
      </c>
      <c r="H28" s="16">
        <v>46849315056</v>
      </c>
      <c r="I28" s="16">
        <v>-52734439</v>
      </c>
      <c r="J28" s="16">
        <f t="shared" si="0"/>
        <v>46796580617</v>
      </c>
    </row>
    <row r="29" spans="1:12" ht="23.1" customHeight="1">
      <c r="A29" s="17" t="s">
        <v>181</v>
      </c>
      <c r="B29" s="26" t="s">
        <v>6</v>
      </c>
      <c r="C29" s="26" t="s">
        <v>107</v>
      </c>
      <c r="D29" s="26" t="s">
        <v>107</v>
      </c>
      <c r="E29" s="16">
        <v>20587</v>
      </c>
      <c r="F29" s="16">
        <v>0</v>
      </c>
      <c r="G29" s="16">
        <v>20587</v>
      </c>
      <c r="H29" s="16">
        <v>41174</v>
      </c>
      <c r="I29" s="16">
        <v>0</v>
      </c>
      <c r="J29" s="16">
        <f t="shared" si="0"/>
        <v>41174</v>
      </c>
    </row>
    <row r="30" spans="1:12" ht="23.1" customHeight="1">
      <c r="A30" s="17" t="s">
        <v>179</v>
      </c>
      <c r="B30" s="26" t="s">
        <v>260</v>
      </c>
      <c r="C30" s="26" t="s">
        <v>107</v>
      </c>
      <c r="D30" s="26" t="s">
        <v>107</v>
      </c>
      <c r="E30" s="16">
        <v>0</v>
      </c>
      <c r="F30" s="16">
        <v>0</v>
      </c>
      <c r="G30" s="16">
        <v>0</v>
      </c>
      <c r="H30" s="16">
        <v>2</v>
      </c>
      <c r="I30" s="16">
        <v>4690292</v>
      </c>
      <c r="J30" s="16">
        <f t="shared" si="0"/>
        <v>4690294</v>
      </c>
    </row>
    <row r="31" spans="1:12" ht="23.1" customHeight="1" thickBot="1">
      <c r="A31" s="17" t="s">
        <v>548</v>
      </c>
      <c r="B31" s="26"/>
      <c r="C31" s="26"/>
      <c r="D31" s="26"/>
      <c r="E31" s="66">
        <f t="shared" ref="E31:I31" si="1">SUM(E7:E30)</f>
        <v>197675115123</v>
      </c>
      <c r="F31" s="66">
        <f t="shared" si="1"/>
        <v>19105536</v>
      </c>
      <c r="G31" s="66">
        <f t="shared" si="1"/>
        <v>197694220659</v>
      </c>
      <c r="H31" s="66">
        <f t="shared" si="1"/>
        <v>633200217243</v>
      </c>
      <c r="I31" s="66">
        <f t="shared" si="1"/>
        <v>-108476488</v>
      </c>
      <c r="J31" s="66">
        <f>SUM(J7:J30)</f>
        <v>633091740755</v>
      </c>
    </row>
    <row r="32" spans="1:12" ht="23.1" customHeight="1" thickTop="1">
      <c r="B32" s="26"/>
      <c r="C32" s="26"/>
      <c r="D32" s="26"/>
      <c r="E32" s="16"/>
      <c r="F32" s="16"/>
      <c r="G32" s="16"/>
      <c r="H32" s="16"/>
      <c r="I32" s="16"/>
      <c r="J32" s="16"/>
    </row>
    <row r="33" spans="1:10" ht="23.1" customHeight="1">
      <c r="A33" s="163" t="s">
        <v>0</v>
      </c>
      <c r="B33" s="163"/>
      <c r="C33" s="163"/>
      <c r="D33" s="163"/>
      <c r="E33" s="163"/>
      <c r="F33" s="163"/>
      <c r="G33" s="163"/>
      <c r="H33" s="163"/>
      <c r="I33" s="163"/>
      <c r="J33" s="163"/>
    </row>
    <row r="34" spans="1:10" ht="23.1" customHeight="1">
      <c r="A34" s="163" t="s">
        <v>211</v>
      </c>
      <c r="B34" s="163"/>
      <c r="C34" s="163"/>
      <c r="D34" s="163"/>
      <c r="E34" s="163"/>
      <c r="F34" s="163"/>
      <c r="G34" s="163"/>
      <c r="H34" s="163"/>
      <c r="I34" s="163"/>
      <c r="J34" s="163"/>
    </row>
    <row r="35" spans="1:10" ht="23.1" customHeight="1">
      <c r="A35" s="163" t="s">
        <v>3</v>
      </c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ht="23.1" customHeight="1">
      <c r="A36" s="164" t="s">
        <v>237</v>
      </c>
      <c r="B36" s="164"/>
      <c r="C36" s="164"/>
      <c r="D36" s="164"/>
      <c r="E36" s="164"/>
    </row>
    <row r="37" spans="1:10" ht="23.1" customHeight="1" thickBot="1">
      <c r="B37" s="165"/>
      <c r="C37" s="165"/>
      <c r="D37" s="165"/>
      <c r="E37" s="184" t="s">
        <v>228</v>
      </c>
      <c r="F37" s="184"/>
      <c r="G37" s="184"/>
      <c r="H37" s="184" t="s">
        <v>229</v>
      </c>
      <c r="I37" s="184"/>
      <c r="J37" s="184"/>
    </row>
    <row r="38" spans="1:10" ht="23.1" customHeight="1" thickBot="1">
      <c r="A38" s="26" t="s">
        <v>214</v>
      </c>
      <c r="B38" s="41" t="s">
        <v>238</v>
      </c>
      <c r="C38" s="41" t="s">
        <v>68</v>
      </c>
      <c r="D38" s="41" t="s">
        <v>147</v>
      </c>
      <c r="E38" s="41" t="s">
        <v>239</v>
      </c>
      <c r="F38" s="41" t="s">
        <v>234</v>
      </c>
      <c r="G38" s="41" t="s">
        <v>240</v>
      </c>
      <c r="H38" s="41" t="s">
        <v>239</v>
      </c>
      <c r="I38" s="41" t="s">
        <v>234</v>
      </c>
      <c r="J38" s="41" t="s">
        <v>240</v>
      </c>
    </row>
    <row r="39" spans="1:10" ht="23.1" customHeight="1">
      <c r="A39" s="17" t="s">
        <v>552</v>
      </c>
      <c r="B39" s="26"/>
      <c r="C39" s="26"/>
      <c r="D39" s="26"/>
      <c r="E39" s="16">
        <f>E31</f>
        <v>197675115123</v>
      </c>
      <c r="F39" s="16">
        <f t="shared" ref="F39:I39" si="2">F31</f>
        <v>19105536</v>
      </c>
      <c r="G39" s="16">
        <f t="shared" si="2"/>
        <v>197694220659</v>
      </c>
      <c r="H39" s="16">
        <f>H31</f>
        <v>633200217243</v>
      </c>
      <c r="I39" s="16">
        <f t="shared" si="2"/>
        <v>-108476488</v>
      </c>
      <c r="J39" s="16">
        <f>J31</f>
        <v>633091740755</v>
      </c>
    </row>
    <row r="40" spans="1:10" ht="23.1" customHeight="1">
      <c r="A40" s="17" t="s">
        <v>204</v>
      </c>
      <c r="B40" s="26" t="s">
        <v>107</v>
      </c>
      <c r="C40" s="26" t="s">
        <v>107</v>
      </c>
      <c r="D40" s="26" t="s">
        <v>107</v>
      </c>
      <c r="E40" s="16">
        <v>9435616428</v>
      </c>
      <c r="F40" s="16">
        <v>-15485147</v>
      </c>
      <c r="G40" s="16">
        <v>9420131281</v>
      </c>
      <c r="H40" s="16">
        <v>9435616428</v>
      </c>
      <c r="I40" s="16">
        <v>-15485147</v>
      </c>
      <c r="J40" s="16">
        <f>H40+I40</f>
        <v>9420131281</v>
      </c>
    </row>
    <row r="41" spans="1:10" ht="23.1" customHeight="1">
      <c r="A41" s="17" t="s">
        <v>174</v>
      </c>
      <c r="B41" s="26" t="s">
        <v>261</v>
      </c>
      <c r="C41" s="26" t="s">
        <v>107</v>
      </c>
      <c r="D41" s="26" t="s">
        <v>107</v>
      </c>
      <c r="E41" s="16">
        <v>3090255</v>
      </c>
      <c r="F41" s="16">
        <v>0</v>
      </c>
      <c r="G41" s="16">
        <v>3090255</v>
      </c>
      <c r="H41" s="16">
        <v>3123741</v>
      </c>
      <c r="I41" s="16">
        <v>0</v>
      </c>
      <c r="J41" s="16">
        <f t="shared" ref="J41:J52" si="3">H41+I41</f>
        <v>3123741</v>
      </c>
    </row>
    <row r="42" spans="1:10" ht="23.1" customHeight="1">
      <c r="A42" s="17" t="s">
        <v>202</v>
      </c>
      <c r="B42" s="26" t="s">
        <v>107</v>
      </c>
      <c r="C42" s="26" t="s">
        <v>107</v>
      </c>
      <c r="D42" s="26" t="s">
        <v>107</v>
      </c>
      <c r="E42" s="16">
        <v>747945211</v>
      </c>
      <c r="F42" s="16">
        <v>-10306729</v>
      </c>
      <c r="G42" s="16">
        <v>737638482</v>
      </c>
      <c r="H42" s="16">
        <v>747945211</v>
      </c>
      <c r="I42" s="16">
        <v>-10306729</v>
      </c>
      <c r="J42" s="16">
        <f t="shared" si="3"/>
        <v>737638482</v>
      </c>
    </row>
    <row r="43" spans="1:10" ht="23.1" customHeight="1">
      <c r="A43" s="17" t="s">
        <v>172</v>
      </c>
      <c r="B43" s="26" t="s">
        <v>8</v>
      </c>
      <c r="C43" s="26" t="s">
        <v>107</v>
      </c>
      <c r="D43" s="26" t="s">
        <v>107</v>
      </c>
      <c r="E43" s="16">
        <v>3254794530</v>
      </c>
      <c r="F43" s="16">
        <v>-101165</v>
      </c>
      <c r="G43" s="16">
        <v>3254693365</v>
      </c>
      <c r="H43" s="16">
        <v>8353972627</v>
      </c>
      <c r="I43" s="16">
        <v>-21183942</v>
      </c>
      <c r="J43" s="16">
        <f t="shared" si="3"/>
        <v>8332788685</v>
      </c>
    </row>
    <row r="44" spans="1:10" ht="23.1" customHeight="1">
      <c r="A44" s="17" t="s">
        <v>171</v>
      </c>
      <c r="B44" s="26" t="s">
        <v>262</v>
      </c>
      <c r="C44" s="26" t="s">
        <v>107</v>
      </c>
      <c r="D44" s="26" t="s">
        <v>107</v>
      </c>
      <c r="E44" s="16">
        <v>0</v>
      </c>
      <c r="F44" s="16">
        <v>0</v>
      </c>
      <c r="G44" s="16">
        <v>0</v>
      </c>
      <c r="H44" s="16">
        <v>312328772</v>
      </c>
      <c r="I44" s="16">
        <v>52702312</v>
      </c>
      <c r="J44" s="16">
        <f t="shared" si="3"/>
        <v>365031084</v>
      </c>
    </row>
    <row r="45" spans="1:10" ht="23.1" customHeight="1">
      <c r="A45" s="17" t="s">
        <v>200</v>
      </c>
      <c r="B45" s="26" t="s">
        <v>8</v>
      </c>
      <c r="C45" s="26" t="s">
        <v>107</v>
      </c>
      <c r="D45" s="26" t="s">
        <v>107</v>
      </c>
      <c r="E45" s="16">
        <v>184426229</v>
      </c>
      <c r="F45" s="16">
        <v>0</v>
      </c>
      <c r="G45" s="16">
        <v>184426229</v>
      </c>
      <c r="H45" s="16">
        <v>184426229</v>
      </c>
      <c r="I45" s="16">
        <v>0</v>
      </c>
      <c r="J45" s="16">
        <f t="shared" si="3"/>
        <v>184426229</v>
      </c>
    </row>
    <row r="46" spans="1:10" ht="23.1" customHeight="1">
      <c r="A46" s="17" t="s">
        <v>198</v>
      </c>
      <c r="B46" s="26" t="s">
        <v>107</v>
      </c>
      <c r="C46" s="26" t="s">
        <v>107</v>
      </c>
      <c r="D46" s="26" t="s">
        <v>107</v>
      </c>
      <c r="E46" s="16">
        <v>8860273968</v>
      </c>
      <c r="F46" s="16">
        <v>-115006260</v>
      </c>
      <c r="G46" s="16">
        <v>8745267708</v>
      </c>
      <c r="H46" s="16">
        <v>8860273968</v>
      </c>
      <c r="I46" s="16">
        <v>-115006260</v>
      </c>
      <c r="J46" s="16">
        <f t="shared" si="3"/>
        <v>8745267708</v>
      </c>
    </row>
    <row r="47" spans="1:10" ht="23.1" customHeight="1">
      <c r="A47" s="17" t="s">
        <v>169</v>
      </c>
      <c r="B47" s="26" t="s">
        <v>8</v>
      </c>
      <c r="C47" s="26" t="s">
        <v>107</v>
      </c>
      <c r="D47" s="26" t="s">
        <v>107</v>
      </c>
      <c r="E47" s="16">
        <v>25479452048</v>
      </c>
      <c r="F47" s="16">
        <v>67636634</v>
      </c>
      <c r="G47" s="16">
        <v>25547088682</v>
      </c>
      <c r="H47" s="16">
        <v>45205479440</v>
      </c>
      <c r="I47" s="16">
        <v>-29165027</v>
      </c>
      <c r="J47" s="16">
        <f t="shared" si="3"/>
        <v>45176314413</v>
      </c>
    </row>
    <row r="48" spans="1:10" ht="23.1" customHeight="1">
      <c r="A48" s="17" t="s">
        <v>167</v>
      </c>
      <c r="B48" s="26" t="s">
        <v>263</v>
      </c>
      <c r="C48" s="26" t="s">
        <v>107</v>
      </c>
      <c r="D48" s="26" t="s">
        <v>107</v>
      </c>
      <c r="E48" s="16">
        <v>16027397250</v>
      </c>
      <c r="F48" s="16">
        <v>0</v>
      </c>
      <c r="G48" s="16">
        <v>16027397250</v>
      </c>
      <c r="H48" s="16">
        <v>28849315050</v>
      </c>
      <c r="I48" s="16">
        <v>-62921080</v>
      </c>
      <c r="J48" s="16">
        <f t="shared" si="3"/>
        <v>28786393970</v>
      </c>
    </row>
    <row r="49" spans="1:11" ht="23.1" customHeight="1">
      <c r="A49" s="17" t="s">
        <v>165</v>
      </c>
      <c r="B49" s="26" t="s">
        <v>264</v>
      </c>
      <c r="C49" s="26" t="s">
        <v>107</v>
      </c>
      <c r="D49" s="26" t="s">
        <v>107</v>
      </c>
      <c r="E49" s="16">
        <v>14358904109</v>
      </c>
      <c r="F49" s="16">
        <v>27716982</v>
      </c>
      <c r="G49" s="16">
        <v>14386621091</v>
      </c>
      <c r="H49" s="16">
        <v>30336986303</v>
      </c>
      <c r="I49" s="16">
        <v>-11584122</v>
      </c>
      <c r="J49" s="16">
        <f t="shared" si="3"/>
        <v>30325402181</v>
      </c>
    </row>
    <row r="50" spans="1:11" ht="23.1" customHeight="1">
      <c r="A50" s="17" t="s">
        <v>163</v>
      </c>
      <c r="B50" s="26" t="s">
        <v>8</v>
      </c>
      <c r="C50" s="26" t="s">
        <v>107</v>
      </c>
      <c r="D50" s="26" t="s">
        <v>107</v>
      </c>
      <c r="E50" s="16">
        <v>40750</v>
      </c>
      <c r="F50" s="16">
        <v>0</v>
      </c>
      <c r="G50" s="16">
        <v>40750</v>
      </c>
      <c r="H50" s="16">
        <v>121751</v>
      </c>
      <c r="I50" s="16">
        <v>0</v>
      </c>
      <c r="J50" s="16">
        <f t="shared" si="3"/>
        <v>121751</v>
      </c>
    </row>
    <row r="51" spans="1:11" ht="23.1" customHeight="1">
      <c r="A51" s="17" t="s">
        <v>160</v>
      </c>
      <c r="B51" s="26" t="s">
        <v>250</v>
      </c>
      <c r="C51" s="26" t="s">
        <v>107</v>
      </c>
      <c r="D51" s="26" t="s">
        <v>107</v>
      </c>
      <c r="E51" s="16">
        <v>28631</v>
      </c>
      <c r="F51" s="16">
        <v>0</v>
      </c>
      <c r="G51" s="16">
        <v>28631</v>
      </c>
      <c r="H51" s="16">
        <v>34968</v>
      </c>
      <c r="I51" s="16">
        <v>0</v>
      </c>
      <c r="J51" s="16">
        <f t="shared" si="3"/>
        <v>34968</v>
      </c>
    </row>
    <row r="52" spans="1:11" ht="23.1" customHeight="1">
      <c r="A52" s="17" t="s">
        <v>157</v>
      </c>
      <c r="B52" s="26" t="s">
        <v>260</v>
      </c>
      <c r="C52" s="26" t="s">
        <v>107</v>
      </c>
      <c r="D52" s="26" t="s">
        <v>107</v>
      </c>
      <c r="E52" s="16">
        <v>0</v>
      </c>
      <c r="F52" s="16">
        <v>0</v>
      </c>
      <c r="G52" s="16">
        <v>0</v>
      </c>
      <c r="H52" s="16">
        <v>424657535</v>
      </c>
      <c r="I52" s="16">
        <v>6229695</v>
      </c>
      <c r="J52" s="16">
        <f t="shared" si="3"/>
        <v>430887230</v>
      </c>
    </row>
    <row r="53" spans="1:11" ht="23.1" customHeight="1" thickBot="1">
      <c r="A53" s="17" t="s">
        <v>52</v>
      </c>
      <c r="B53" s="26"/>
      <c r="C53" s="26"/>
      <c r="D53" s="26"/>
      <c r="E53" s="66">
        <f t="shared" ref="E53:I53" si="4">SUM(E39:E52)</f>
        <v>276027084532</v>
      </c>
      <c r="F53" s="66">
        <f t="shared" si="4"/>
        <v>-26440149</v>
      </c>
      <c r="G53" s="66">
        <f t="shared" si="4"/>
        <v>276000644383</v>
      </c>
      <c r="H53" s="66">
        <f t="shared" si="4"/>
        <v>765914499266</v>
      </c>
      <c r="I53" s="66">
        <f t="shared" si="4"/>
        <v>-315196788</v>
      </c>
      <c r="J53" s="66">
        <f>SUM(J39:J52)</f>
        <v>765599302478</v>
      </c>
      <c r="K53" s="97"/>
    </row>
    <row r="54" spans="1:11" ht="23.1" customHeight="1" thickTop="1">
      <c r="A54" s="17" t="s">
        <v>53</v>
      </c>
      <c r="B54" s="17"/>
      <c r="C54" s="17"/>
      <c r="D54" s="17"/>
      <c r="E54" s="34"/>
      <c r="F54" s="34"/>
      <c r="G54" s="34"/>
      <c r="H54" s="34"/>
      <c r="I54" s="34"/>
      <c r="J54" s="34"/>
      <c r="K54" s="97"/>
    </row>
    <row r="55" spans="1:11">
      <c r="E55" s="16"/>
      <c r="F55" s="16"/>
      <c r="G55" s="16"/>
      <c r="H55" s="16"/>
      <c r="K55" s="97"/>
    </row>
    <row r="56" spans="1:11">
      <c r="E56" s="16"/>
      <c r="F56" s="16"/>
      <c r="G56" s="16"/>
      <c r="H56" s="16"/>
      <c r="K56" s="97"/>
    </row>
    <row r="57" spans="1:11">
      <c r="E57" s="16"/>
      <c r="F57" s="16"/>
      <c r="G57" s="16"/>
      <c r="H57" s="16"/>
    </row>
    <row r="58" spans="1:11">
      <c r="E58" s="16"/>
      <c r="F58" s="16"/>
      <c r="G58" s="16"/>
      <c r="H58" s="16"/>
    </row>
    <row r="59" spans="1:11">
      <c r="H59" s="96"/>
    </row>
  </sheetData>
  <mergeCells count="14">
    <mergeCell ref="A4:E4"/>
    <mergeCell ref="B5:D5"/>
    <mergeCell ref="E5:G5"/>
    <mergeCell ref="H5:J5"/>
    <mergeCell ref="A1:J1"/>
    <mergeCell ref="A2:J2"/>
    <mergeCell ref="A3:J3"/>
    <mergeCell ref="A33:J33"/>
    <mergeCell ref="A34:J34"/>
    <mergeCell ref="A35:J35"/>
    <mergeCell ref="A36:E36"/>
    <mergeCell ref="B37:D37"/>
    <mergeCell ref="E37:G37"/>
    <mergeCell ref="H37:J37"/>
  </mergeCells>
  <pageMargins left="0.7" right="0.7" top="0.75" bottom="0.75" header="0.3" footer="0.3"/>
  <pageSetup paperSize="9" scale="70" orientation="landscape" horizontalDpi="4294967295" verticalDpi="4294967295" r:id="rId1"/>
  <headerFooter differentOddEven="1" differentFirst="1"/>
  <rowBreaks count="1" manualBreakCount="1">
    <brk id="32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rightToLeft="1" view="pageBreakPreview" zoomScaleNormal="106" zoomScaleSheetLayoutView="100" workbookViewId="0">
      <selection activeCell="M10" sqref="M10"/>
    </sheetView>
  </sheetViews>
  <sheetFormatPr defaultColWidth="13" defaultRowHeight="15.75"/>
  <cols>
    <col min="1" max="1" width="19.125" style="22" bestFit="1" customWidth="1"/>
    <col min="2" max="2" width="11.375" style="22" customWidth="1"/>
    <col min="3" max="3" width="12.125" style="22" customWidth="1"/>
    <col min="4" max="4" width="9.375" style="22" customWidth="1"/>
    <col min="5" max="5" width="9.125" style="22" customWidth="1"/>
    <col min="6" max="6" width="14.25" style="22" customWidth="1"/>
    <col min="7" max="8" width="14.25" style="22" bestFit="1" customWidth="1"/>
    <col min="9" max="9" width="13" style="22" customWidth="1"/>
    <col min="10" max="10" width="14.25" style="22" bestFit="1" customWidth="1"/>
    <col min="11" max="14" width="13" style="22" customWidth="1"/>
    <col min="15" max="16384" width="13" style="22"/>
  </cols>
  <sheetData>
    <row r="1" spans="1:13" s="105" customFormat="1" ht="2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3" s="105" customFormat="1" ht="21">
      <c r="A2" s="163" t="s">
        <v>211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3" s="105" customFormat="1" ht="21">
      <c r="A3" s="163" t="s">
        <v>3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3" s="105" customFormat="1" ht="21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3" ht="18.75">
      <c r="A5" s="164" t="s">
        <v>226</v>
      </c>
      <c r="B5" s="164"/>
      <c r="C5" s="164"/>
      <c r="D5" s="164"/>
      <c r="E5" s="164"/>
      <c r="F5" s="164"/>
      <c r="G5" s="164"/>
      <c r="H5" s="164"/>
      <c r="I5" s="164"/>
      <c r="J5" s="164"/>
      <c r="K5" s="37"/>
      <c r="L5" s="37"/>
      <c r="M5" s="37"/>
    </row>
    <row r="6" spans="1:13" ht="18.7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37"/>
      <c r="L6" s="37"/>
      <c r="M6" s="37"/>
    </row>
    <row r="7" spans="1:13" ht="24" customHeight="1" thickBot="1">
      <c r="A7" s="28"/>
      <c r="B7" s="165" t="s">
        <v>227</v>
      </c>
      <c r="C7" s="165"/>
      <c r="D7" s="165"/>
      <c r="E7" s="184" t="s">
        <v>228</v>
      </c>
      <c r="F7" s="184"/>
      <c r="G7" s="184"/>
      <c r="H7" s="184" t="s">
        <v>229</v>
      </c>
      <c r="I7" s="184"/>
      <c r="J7" s="184"/>
      <c r="K7" s="78"/>
      <c r="L7" s="78"/>
      <c r="M7" s="78"/>
    </row>
    <row r="8" spans="1:13" s="42" customFormat="1" ht="47.25" customHeight="1" thickBot="1">
      <c r="A8" s="24" t="s">
        <v>55</v>
      </c>
      <c r="B8" s="107" t="s">
        <v>230</v>
      </c>
      <c r="C8" s="107" t="s">
        <v>231</v>
      </c>
      <c r="D8" s="107" t="s">
        <v>232</v>
      </c>
      <c r="E8" s="107" t="s">
        <v>233</v>
      </c>
      <c r="F8" s="24" t="s">
        <v>234</v>
      </c>
      <c r="G8" s="107" t="s">
        <v>235</v>
      </c>
      <c r="H8" s="107" t="s">
        <v>233</v>
      </c>
      <c r="I8" s="24" t="s">
        <v>234</v>
      </c>
      <c r="J8" s="107" t="s">
        <v>235</v>
      </c>
    </row>
    <row r="9" spans="1:13" s="42" customFormat="1" ht="18.75">
      <c r="A9" s="26"/>
      <c r="B9" s="112"/>
      <c r="C9" s="112"/>
      <c r="D9" s="112" t="s">
        <v>801</v>
      </c>
      <c r="E9" s="112" t="s">
        <v>801</v>
      </c>
      <c r="F9" s="26" t="s">
        <v>801</v>
      </c>
      <c r="G9" s="112" t="s">
        <v>801</v>
      </c>
      <c r="H9" s="112" t="s">
        <v>801</v>
      </c>
      <c r="I9" s="26" t="s">
        <v>801</v>
      </c>
      <c r="J9" s="112" t="s">
        <v>801</v>
      </c>
    </row>
    <row r="10" spans="1:13" ht="23.1" customHeight="1">
      <c r="A10" s="26" t="s">
        <v>41</v>
      </c>
      <c r="B10" s="26" t="s">
        <v>236</v>
      </c>
      <c r="C10" s="16">
        <v>134501625</v>
      </c>
      <c r="D10" s="26">
        <v>540</v>
      </c>
      <c r="E10" s="26">
        <v>0</v>
      </c>
      <c r="F10" s="108">
        <v>10217056929</v>
      </c>
      <c r="G10" s="108">
        <v>10217056929</v>
      </c>
      <c r="H10" s="108">
        <v>72630877500</v>
      </c>
      <c r="I10" s="108">
        <v>0</v>
      </c>
      <c r="J10" s="108">
        <v>72630877500</v>
      </c>
    </row>
    <row r="11" spans="1:13" ht="23.1" customHeight="1" thickBot="1">
      <c r="A11" s="77" t="s">
        <v>52</v>
      </c>
      <c r="B11" s="26"/>
      <c r="C11" s="26"/>
      <c r="D11" s="26"/>
      <c r="E11" s="26">
        <v>0</v>
      </c>
      <c r="F11" s="117">
        <v>10217056929</v>
      </c>
      <c r="G11" s="117">
        <v>10217056929</v>
      </c>
      <c r="H11" s="117">
        <v>72630877500</v>
      </c>
      <c r="I11" s="117">
        <v>0</v>
      </c>
      <c r="J11" s="117">
        <v>72630877500</v>
      </c>
      <c r="K11" s="70"/>
    </row>
    <row r="12" spans="1:13" ht="23.1" customHeight="1" thickTop="1">
      <c r="A12" s="21" t="s">
        <v>53</v>
      </c>
      <c r="B12" s="79"/>
      <c r="C12" s="44"/>
      <c r="D12" s="44"/>
      <c r="E12" s="44"/>
      <c r="F12" s="44"/>
      <c r="G12" s="44"/>
      <c r="H12" s="44"/>
      <c r="I12" s="44"/>
      <c r="J12" s="44"/>
    </row>
  </sheetData>
  <mergeCells count="7">
    <mergeCell ref="B7:D7"/>
    <mergeCell ref="E7:G7"/>
    <mergeCell ref="H7:J7"/>
    <mergeCell ref="A1:J1"/>
    <mergeCell ref="A2:J2"/>
    <mergeCell ref="A3:J3"/>
    <mergeCell ref="A5:J5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  <colBreaks count="1" manualBreakCount="1">
    <brk id="10" max="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9538-8B55-40CA-A483-DA56CACF5A20}">
  <dimension ref="A1:K27"/>
  <sheetViews>
    <sheetView rightToLeft="1" view="pageBreakPreview" topLeftCell="B1" zoomScaleNormal="100" zoomScaleSheetLayoutView="100" workbookViewId="0">
      <selection activeCell="F21" sqref="F21"/>
    </sheetView>
  </sheetViews>
  <sheetFormatPr defaultColWidth="8" defaultRowHeight="17.25"/>
  <cols>
    <col min="1" max="1" width="30.25" style="118" customWidth="1"/>
    <col min="2" max="2" width="11.25" style="118" customWidth="1"/>
    <col min="3" max="3" width="32.75" style="118" bestFit="1" customWidth="1"/>
    <col min="4" max="4" width="32" style="118" bestFit="1" customWidth="1"/>
    <col min="5" max="5" width="18.25" style="118" customWidth="1"/>
    <col min="6" max="6" width="17.375" style="118" customWidth="1"/>
    <col min="7" max="7" width="17.5" style="118" customWidth="1"/>
    <col min="8" max="8" width="12.25" style="118" customWidth="1"/>
    <col min="9" max="9" width="8.25" style="118" customWidth="1"/>
    <col min="10" max="10" width="20.5" style="119" customWidth="1"/>
    <col min="11" max="16384" width="8" style="118"/>
  </cols>
  <sheetData>
    <row r="1" spans="1:11" s="151" customFormat="1" ht="20.100000000000001" customHeight="1">
      <c r="A1" s="203" t="str">
        <f>'[1]20-2'!A1:S1</f>
        <v>صندوق سرمایه گذاری سپید دماوند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151" customFormat="1" ht="20.100000000000001" customHeight="1">
      <c r="A2" s="203" t="s">
        <v>834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s="151" customFormat="1" ht="20.100000000000001" customHeight="1">
      <c r="A3" s="203" t="s">
        <v>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 s="151" customFormat="1" ht="18"/>
    <row r="5" spans="1:11" ht="18.75" thickBot="1">
      <c r="A5" s="204" t="s">
        <v>833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1" ht="57" customHeight="1" thickBot="1">
      <c r="A6" s="150" t="s">
        <v>832</v>
      </c>
      <c r="B6" s="147" t="s">
        <v>831</v>
      </c>
      <c r="C6" s="149"/>
      <c r="D6" s="147" t="s">
        <v>830</v>
      </c>
      <c r="E6" s="148" t="s">
        <v>829</v>
      </c>
      <c r="F6" s="147" t="s">
        <v>828</v>
      </c>
      <c r="G6" s="147" t="s">
        <v>827</v>
      </c>
      <c r="H6" s="147" t="s">
        <v>826</v>
      </c>
      <c r="I6" s="147" t="s">
        <v>825</v>
      </c>
      <c r="J6" s="146" t="s">
        <v>824</v>
      </c>
    </row>
    <row r="7" spans="1:11" ht="18.75">
      <c r="A7" s="205"/>
      <c r="B7" s="207"/>
      <c r="C7" s="144" t="s">
        <v>836</v>
      </c>
      <c r="D7" s="152" t="s">
        <v>837</v>
      </c>
      <c r="E7" s="138">
        <v>650000</v>
      </c>
      <c r="F7" s="137">
        <f>E7*H7</f>
        <v>650000000000</v>
      </c>
      <c r="G7" s="137">
        <v>1456728761</v>
      </c>
      <c r="H7" s="136">
        <v>1000000</v>
      </c>
      <c r="I7" s="135">
        <v>23</v>
      </c>
      <c r="J7" s="140" t="s">
        <v>835</v>
      </c>
    </row>
    <row r="8" spans="1:11" ht="18.75">
      <c r="A8" s="205"/>
      <c r="B8" s="207"/>
      <c r="C8" s="144" t="s">
        <v>823</v>
      </c>
      <c r="D8" s="152" t="s">
        <v>822</v>
      </c>
      <c r="E8" s="138">
        <v>1000000</v>
      </c>
      <c r="F8" s="137">
        <f>E8*H8</f>
        <v>1000000000000</v>
      </c>
      <c r="G8" s="137">
        <v>2264974877</v>
      </c>
      <c r="H8" s="136">
        <v>1000000</v>
      </c>
      <c r="I8" s="135">
        <v>23</v>
      </c>
      <c r="J8" s="140" t="s">
        <v>821</v>
      </c>
    </row>
    <row r="9" spans="1:11" ht="18.75">
      <c r="A9" s="205"/>
      <c r="B9" s="207"/>
      <c r="C9" s="144" t="s">
        <v>820</v>
      </c>
      <c r="D9" s="152" t="s">
        <v>819</v>
      </c>
      <c r="E9" s="138">
        <v>250000</v>
      </c>
      <c r="F9" s="137">
        <f>H9*E9</f>
        <v>250000000000</v>
      </c>
      <c r="G9" s="137">
        <v>1616631543</v>
      </c>
      <c r="H9" s="136">
        <v>1000000</v>
      </c>
      <c r="I9" s="135">
        <v>23</v>
      </c>
      <c r="J9" s="145">
        <v>29</v>
      </c>
    </row>
    <row r="10" spans="1:11" ht="18.75">
      <c r="A10" s="205"/>
      <c r="B10" s="207"/>
      <c r="C10" s="144" t="s">
        <v>818</v>
      </c>
      <c r="D10" s="152" t="s">
        <v>817</v>
      </c>
      <c r="E10" s="138">
        <v>2000000</v>
      </c>
      <c r="F10" s="137">
        <f>E10*H10</f>
        <v>2000000000000</v>
      </c>
      <c r="G10" s="137">
        <v>604454683</v>
      </c>
      <c r="H10" s="136">
        <v>1000000</v>
      </c>
      <c r="I10" s="135">
        <v>18</v>
      </c>
      <c r="J10" s="140" t="s">
        <v>816</v>
      </c>
    </row>
    <row r="11" spans="1:11" ht="18.75">
      <c r="A11" s="205"/>
      <c r="B11" s="207"/>
      <c r="C11" s="139" t="s">
        <v>815</v>
      </c>
      <c r="D11" s="153" t="s">
        <v>814</v>
      </c>
      <c r="E11" s="138">
        <v>500000</v>
      </c>
      <c r="F11" s="137">
        <f t="shared" ref="F11:F16" si="0">H11*E11</f>
        <v>500000000000</v>
      </c>
      <c r="G11" s="137">
        <v>3493531872</v>
      </c>
      <c r="H11" s="136">
        <v>1000000</v>
      </c>
      <c r="I11" s="135">
        <v>23</v>
      </c>
      <c r="J11" s="143" t="s">
        <v>813</v>
      </c>
    </row>
    <row r="12" spans="1:11" ht="18.75">
      <c r="A12" s="205"/>
      <c r="B12" s="207"/>
      <c r="C12" s="139" t="s">
        <v>812</v>
      </c>
      <c r="D12" s="153" t="s">
        <v>811</v>
      </c>
      <c r="E12" s="138">
        <v>500000</v>
      </c>
      <c r="F12" s="137">
        <f t="shared" si="0"/>
        <v>500000000000</v>
      </c>
      <c r="G12" s="137">
        <v>2968820319</v>
      </c>
      <c r="H12" s="136">
        <v>1000000</v>
      </c>
      <c r="I12" s="142">
        <v>23</v>
      </c>
      <c r="J12" s="140">
        <v>23.5</v>
      </c>
    </row>
    <row r="13" spans="1:11" ht="18.75">
      <c r="A13" s="205"/>
      <c r="B13" s="207"/>
      <c r="C13" s="139" t="s">
        <v>810</v>
      </c>
      <c r="D13" s="153" t="s">
        <v>809</v>
      </c>
      <c r="E13" s="138">
        <v>100000</v>
      </c>
      <c r="F13" s="137">
        <f t="shared" si="0"/>
        <v>100000000000</v>
      </c>
      <c r="G13" s="137">
        <v>466312541</v>
      </c>
      <c r="H13" s="136">
        <v>1000000</v>
      </c>
      <c r="I13" s="135">
        <v>23</v>
      </c>
      <c r="J13" s="140" t="s">
        <v>808</v>
      </c>
    </row>
    <row r="14" spans="1:11" ht="18.75">
      <c r="A14" s="205"/>
      <c r="B14" s="207"/>
      <c r="C14" s="139" t="s">
        <v>807</v>
      </c>
      <c r="D14" s="153" t="s">
        <v>806</v>
      </c>
      <c r="E14" s="138">
        <v>500000</v>
      </c>
      <c r="F14" s="137">
        <f t="shared" si="0"/>
        <v>500000000000</v>
      </c>
      <c r="G14" s="137">
        <v>844707950</v>
      </c>
      <c r="H14" s="136">
        <v>1000000</v>
      </c>
      <c r="I14" s="135">
        <v>23</v>
      </c>
      <c r="J14" s="141">
        <v>36</v>
      </c>
    </row>
    <row r="15" spans="1:11" ht="18.75">
      <c r="A15" s="205"/>
      <c r="B15" s="207"/>
      <c r="C15" s="139" t="s">
        <v>805</v>
      </c>
      <c r="D15" s="153" t="s">
        <v>804</v>
      </c>
      <c r="E15" s="138">
        <v>100000</v>
      </c>
      <c r="F15" s="137">
        <f t="shared" si="0"/>
        <v>100000000000</v>
      </c>
      <c r="G15" s="137">
        <v>5028991680</v>
      </c>
      <c r="H15" s="136">
        <v>1000000</v>
      </c>
      <c r="I15" s="135">
        <v>23</v>
      </c>
      <c r="J15" s="134">
        <v>33</v>
      </c>
    </row>
    <row r="16" spans="1:11" ht="18.75">
      <c r="A16" s="205"/>
      <c r="B16" s="207"/>
      <c r="C16" s="139" t="s">
        <v>838</v>
      </c>
      <c r="D16" s="153" t="s">
        <v>839</v>
      </c>
      <c r="E16" s="138">
        <v>500000</v>
      </c>
      <c r="F16" s="137">
        <f t="shared" si="0"/>
        <v>500000000000</v>
      </c>
      <c r="G16" s="137">
        <v>5006260102</v>
      </c>
      <c r="H16" s="136">
        <v>1000000</v>
      </c>
      <c r="I16" s="135">
        <v>23</v>
      </c>
      <c r="J16" s="134">
        <v>39.799999999999997</v>
      </c>
    </row>
    <row r="17" spans="1:10" ht="18.75">
      <c r="A17" s="205"/>
      <c r="B17" s="207"/>
      <c r="C17" s="139" t="s">
        <v>841</v>
      </c>
      <c r="D17" s="153" t="s">
        <v>840</v>
      </c>
      <c r="E17" s="138">
        <v>350000</v>
      </c>
      <c r="F17" s="137">
        <f>E17*H17</f>
        <v>350000000000</v>
      </c>
      <c r="G17" s="137">
        <v>3600123505</v>
      </c>
      <c r="H17" s="136">
        <v>1000000</v>
      </c>
      <c r="I17" s="135">
        <v>23</v>
      </c>
      <c r="J17" s="134">
        <v>40</v>
      </c>
    </row>
    <row r="18" spans="1:10" ht="21" customHeight="1" thickBot="1">
      <c r="A18" s="206"/>
      <c r="B18" s="208"/>
      <c r="C18" s="139" t="s">
        <v>803</v>
      </c>
      <c r="D18" s="153" t="s">
        <v>802</v>
      </c>
      <c r="E18" s="138">
        <v>1000000</v>
      </c>
      <c r="F18" s="137">
        <f>E18*H18</f>
        <v>1000000000000</v>
      </c>
      <c r="G18" s="137">
        <v>3656934831</v>
      </c>
      <c r="H18" s="136">
        <v>1000000</v>
      </c>
      <c r="I18" s="135">
        <v>20.5</v>
      </c>
      <c r="J18" s="134">
        <v>41.8</v>
      </c>
    </row>
    <row r="19" spans="1:10" ht="21.75" thickBot="1">
      <c r="A19" s="133" t="s">
        <v>52</v>
      </c>
      <c r="B19" s="132"/>
      <c r="C19" s="131"/>
      <c r="D19" s="131"/>
      <c r="E19" s="130">
        <f>SUM(E7:E18)</f>
        <v>7450000</v>
      </c>
      <c r="F19" s="129">
        <f>SUM(F7:F18)</f>
        <v>7450000000000</v>
      </c>
      <c r="G19" s="129">
        <f>SUM(G7:G18)</f>
        <v>31008472664</v>
      </c>
      <c r="H19" s="128"/>
      <c r="I19" s="127"/>
      <c r="J19" s="126"/>
    </row>
    <row r="20" spans="1:10" ht="18" customHeight="1">
      <c r="A20" s="125"/>
      <c r="B20" s="124"/>
      <c r="C20" s="123"/>
      <c r="D20" s="123"/>
      <c r="E20" s="123"/>
      <c r="F20" s="123"/>
      <c r="G20" s="123"/>
      <c r="H20" s="123"/>
      <c r="I20" s="123"/>
      <c r="J20" s="123"/>
    </row>
    <row r="21" spans="1:10" ht="18" customHeight="1">
      <c r="A21" s="125"/>
      <c r="B21" s="124"/>
      <c r="C21" s="120"/>
      <c r="E21" s="122"/>
      <c r="G21" s="120"/>
    </row>
    <row r="22" spans="1:10" ht="18">
      <c r="A22" s="121"/>
      <c r="C22" s="120"/>
      <c r="E22" s="122"/>
      <c r="G22" s="120"/>
    </row>
    <row r="23" spans="1:10" ht="18">
      <c r="A23" s="121"/>
      <c r="G23" s="120"/>
    </row>
    <row r="24" spans="1:10" ht="18">
      <c r="A24" s="121"/>
      <c r="G24" s="120"/>
    </row>
    <row r="25" spans="1:10" ht="18">
      <c r="A25" s="121"/>
    </row>
    <row r="26" spans="1:10" ht="18">
      <c r="A26" s="121"/>
    </row>
    <row r="27" spans="1:10" ht="18">
      <c r="A27" s="120"/>
    </row>
  </sheetData>
  <mergeCells count="6">
    <mergeCell ref="A1:K1"/>
    <mergeCell ref="A2:K2"/>
    <mergeCell ref="A3:K3"/>
    <mergeCell ref="A5:J5"/>
    <mergeCell ref="A7:A18"/>
    <mergeCell ref="B7:B18"/>
  </mergeCells>
  <printOptions horizontalCentered="1"/>
  <pageMargins left="0" right="0" top="0.25" bottom="0.25" header="0.05" footer="0.05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"/>
  <sheetViews>
    <sheetView rightToLeft="1" view="pageBreakPreview" topLeftCell="A42" zoomScale="90" zoomScaleNormal="100" zoomScaleSheetLayoutView="90" workbookViewId="0">
      <selection activeCell="F79" sqref="F79"/>
    </sheetView>
  </sheetViews>
  <sheetFormatPr defaultColWidth="9" defaultRowHeight="15.75"/>
  <cols>
    <col min="1" max="1" width="35.625" style="22" bestFit="1" customWidth="1"/>
    <col min="2" max="2" width="12.625" style="22" bestFit="1" customWidth="1"/>
    <col min="3" max="4" width="17.125" style="22" bestFit="1" customWidth="1"/>
    <col min="5" max="5" width="12.5" style="22" bestFit="1" customWidth="1"/>
    <col min="6" max="6" width="16.125" style="22" bestFit="1" customWidth="1"/>
    <col min="7" max="7" width="10.25" style="22" bestFit="1" customWidth="1"/>
    <col min="8" max="8" width="14.625" style="22" bestFit="1" customWidth="1"/>
    <col min="9" max="9" width="12.5" style="22" bestFit="1" customWidth="1"/>
    <col min="10" max="10" width="12.5" style="22" customWidth="1"/>
    <col min="11" max="11" width="17.25" style="22" bestFit="1" customWidth="1"/>
    <col min="12" max="12" width="17.125" style="22" bestFit="1" customWidth="1"/>
    <col min="13" max="13" width="7.75" style="22" customWidth="1"/>
    <col min="14" max="14" width="9" style="19" customWidth="1"/>
    <col min="15" max="15" width="16.75" style="19" bestFit="1" customWidth="1"/>
    <col min="16" max="16" width="17.125" style="19" bestFit="1" customWidth="1"/>
    <col min="17" max="16384" width="9" style="19"/>
  </cols>
  <sheetData>
    <row r="1" spans="1:13" ht="21">
      <c r="A1" s="163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1">
      <c r="A2" s="163" t="s">
        <v>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21">
      <c r="A3" s="163" t="s">
        <v>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18.75">
      <c r="A4" s="164" t="s">
        <v>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 ht="18.75">
      <c r="A5" s="164" t="s">
        <v>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7" spans="1:13" ht="18.75" customHeight="1" thickBot="1">
      <c r="A7" s="20"/>
      <c r="B7" s="157" t="s">
        <v>6</v>
      </c>
      <c r="C7" s="157"/>
      <c r="D7" s="157"/>
      <c r="E7" s="165" t="s">
        <v>7</v>
      </c>
      <c r="F7" s="165"/>
      <c r="G7" s="165"/>
      <c r="H7" s="165"/>
      <c r="I7" s="157" t="s">
        <v>8</v>
      </c>
      <c r="J7" s="157"/>
      <c r="K7" s="157"/>
      <c r="L7" s="157"/>
      <c r="M7" s="157"/>
    </row>
    <row r="8" spans="1:13" ht="17.25" customHeight="1">
      <c r="A8" s="159" t="s">
        <v>9</v>
      </c>
      <c r="B8" s="161" t="s">
        <v>10</v>
      </c>
      <c r="C8" s="161" t="s">
        <v>11</v>
      </c>
      <c r="D8" s="156" t="s">
        <v>12</v>
      </c>
      <c r="E8" s="162" t="s">
        <v>13</v>
      </c>
      <c r="F8" s="162"/>
      <c r="G8" s="158" t="s">
        <v>14</v>
      </c>
      <c r="H8" s="158"/>
      <c r="I8" s="156" t="s">
        <v>10</v>
      </c>
      <c r="J8" s="156" t="s">
        <v>15</v>
      </c>
      <c r="K8" s="156" t="s">
        <v>11</v>
      </c>
      <c r="L8" s="156" t="s">
        <v>12</v>
      </c>
      <c r="M8" s="166" t="s">
        <v>16</v>
      </c>
    </row>
    <row r="9" spans="1:13" ht="20.25" customHeight="1" thickBot="1">
      <c r="A9" s="160"/>
      <c r="B9" s="157"/>
      <c r="C9" s="157"/>
      <c r="D9" s="157"/>
      <c r="E9" s="24" t="s">
        <v>10</v>
      </c>
      <c r="F9" s="24" t="s">
        <v>17</v>
      </c>
      <c r="G9" s="24" t="s">
        <v>10</v>
      </c>
      <c r="H9" s="24" t="s">
        <v>18</v>
      </c>
      <c r="I9" s="157"/>
      <c r="J9" s="157"/>
      <c r="K9" s="157"/>
      <c r="L9" s="157"/>
      <c r="M9" s="167"/>
    </row>
    <row r="10" spans="1:13" ht="23.1" customHeight="1">
      <c r="A10" s="17" t="s">
        <v>19</v>
      </c>
      <c r="B10" s="16">
        <v>0</v>
      </c>
      <c r="C10" s="16">
        <v>0</v>
      </c>
      <c r="D10" s="16">
        <v>0</v>
      </c>
      <c r="E10" s="16">
        <v>6610000</v>
      </c>
      <c r="F10" s="16">
        <v>40344999284</v>
      </c>
      <c r="G10" s="16">
        <v>0</v>
      </c>
      <c r="H10" s="16">
        <v>0</v>
      </c>
      <c r="I10" s="16">
        <v>6610000</v>
      </c>
      <c r="J10" s="16">
        <v>5910</v>
      </c>
      <c r="K10" s="16">
        <v>40344999284</v>
      </c>
      <c r="L10" s="16">
        <v>38832662656</v>
      </c>
      <c r="M10" s="67">
        <f>L10/19171516279452*100</f>
        <v>0.20255394560325302</v>
      </c>
    </row>
    <row r="11" spans="1:13" ht="23.1" customHeight="1">
      <c r="A11" s="17" t="s">
        <v>20</v>
      </c>
      <c r="B11" s="16">
        <v>0</v>
      </c>
      <c r="C11" s="16">
        <v>0</v>
      </c>
      <c r="D11" s="16">
        <v>0</v>
      </c>
      <c r="E11" s="16">
        <v>595000</v>
      </c>
      <c r="F11" s="16">
        <v>10630989175</v>
      </c>
      <c r="G11" s="16">
        <v>0</v>
      </c>
      <c r="H11" s="16">
        <v>0</v>
      </c>
      <c r="I11" s="16">
        <v>595000</v>
      </c>
      <c r="J11" s="16">
        <v>29600</v>
      </c>
      <c r="K11" s="16">
        <v>10630989175</v>
      </c>
      <c r="L11" s="16">
        <v>17507208600</v>
      </c>
      <c r="M11" s="67">
        <f t="shared" ref="M11:M71" si="0">L11/19171516279452*100</f>
        <v>9.1318852117942273E-2</v>
      </c>
    </row>
    <row r="12" spans="1:13" ht="23.1" customHeight="1">
      <c r="A12" s="17" t="s">
        <v>21</v>
      </c>
      <c r="B12" s="16">
        <v>300000</v>
      </c>
      <c r="C12" s="16">
        <v>3739092014</v>
      </c>
      <c r="D12" s="16">
        <v>5448388050</v>
      </c>
      <c r="E12" s="16">
        <v>0</v>
      </c>
      <c r="F12" s="16">
        <v>0</v>
      </c>
      <c r="G12" s="16">
        <v>149000</v>
      </c>
      <c r="H12" s="16">
        <v>2786014019</v>
      </c>
      <c r="I12" s="16">
        <v>151000</v>
      </c>
      <c r="J12" s="16">
        <v>17280</v>
      </c>
      <c r="K12" s="16">
        <v>1882009647</v>
      </c>
      <c r="L12" s="16">
        <v>2593754788</v>
      </c>
      <c r="M12" s="67">
        <f t="shared" si="0"/>
        <v>1.3529210471369875E-2</v>
      </c>
    </row>
    <row r="13" spans="1:13" ht="23.1" customHeight="1">
      <c r="A13" s="17" t="s">
        <v>22</v>
      </c>
      <c r="B13" s="16">
        <v>296403</v>
      </c>
      <c r="C13" s="16">
        <v>4242496256</v>
      </c>
      <c r="D13" s="16">
        <v>4301735275</v>
      </c>
      <c r="E13" s="16">
        <v>0</v>
      </c>
      <c r="F13" s="16">
        <v>0</v>
      </c>
      <c r="G13" s="16">
        <v>296403</v>
      </c>
      <c r="H13" s="16">
        <v>4416373819</v>
      </c>
      <c r="I13" s="16">
        <v>0</v>
      </c>
      <c r="J13" s="16">
        <v>0</v>
      </c>
      <c r="K13" s="16">
        <v>0</v>
      </c>
      <c r="L13" s="16">
        <v>0</v>
      </c>
      <c r="M13" s="67">
        <f t="shared" si="0"/>
        <v>0</v>
      </c>
    </row>
    <row r="14" spans="1:13" ht="23.1" customHeight="1">
      <c r="A14" s="17" t="s">
        <v>23</v>
      </c>
      <c r="B14" s="16">
        <v>466000000</v>
      </c>
      <c r="C14" s="16">
        <v>1041928646670</v>
      </c>
      <c r="D14" s="16">
        <v>1026511696800</v>
      </c>
      <c r="E14" s="16">
        <v>1226919557</v>
      </c>
      <c r="F14" s="16">
        <v>0</v>
      </c>
      <c r="G14" s="16">
        <v>0</v>
      </c>
      <c r="H14" s="16">
        <v>0</v>
      </c>
      <c r="I14" s="16">
        <v>1692919557</v>
      </c>
      <c r="J14" s="16">
        <v>613.01317921097177</v>
      </c>
      <c r="K14" s="16">
        <v>1041928646670</v>
      </c>
      <c r="L14" s="16">
        <v>1031607196893</v>
      </c>
      <c r="M14" s="67">
        <f t="shared" si="0"/>
        <v>5.3809369162869753</v>
      </c>
    </row>
    <row r="15" spans="1:13" ht="23.1" customHeight="1">
      <c r="A15" s="17" t="s">
        <v>24</v>
      </c>
      <c r="B15" s="16">
        <v>8651537</v>
      </c>
      <c r="C15" s="16">
        <v>35694437614</v>
      </c>
      <c r="D15" s="16">
        <v>41392090491</v>
      </c>
      <c r="E15" s="16">
        <v>0</v>
      </c>
      <c r="F15" s="16">
        <v>0</v>
      </c>
      <c r="G15" s="16">
        <v>0</v>
      </c>
      <c r="H15" s="16">
        <v>0</v>
      </c>
      <c r="I15" s="16">
        <v>8004537</v>
      </c>
      <c r="J15" s="16">
        <v>4778</v>
      </c>
      <c r="K15" s="16">
        <v>33025050529</v>
      </c>
      <c r="L15" s="16">
        <v>38018116006</v>
      </c>
      <c r="M15" s="67">
        <f t="shared" si="0"/>
        <v>0.19830521202304566</v>
      </c>
    </row>
    <row r="16" spans="1:13" ht="23.1" customHeight="1">
      <c r="A16" s="17" t="s">
        <v>25</v>
      </c>
      <c r="B16" s="16">
        <v>778266000</v>
      </c>
      <c r="C16" s="16">
        <v>352895970179</v>
      </c>
      <c r="D16" s="16">
        <v>411573988805</v>
      </c>
      <c r="E16" s="16">
        <v>194612307</v>
      </c>
      <c r="F16" s="16">
        <v>107266494170</v>
      </c>
      <c r="G16" s="16">
        <v>0</v>
      </c>
      <c r="H16" s="16">
        <v>0</v>
      </c>
      <c r="I16" s="16">
        <v>971721307</v>
      </c>
      <c r="J16" s="16">
        <v>507</v>
      </c>
      <c r="K16" s="16">
        <v>459615214022</v>
      </c>
      <c r="L16" s="16">
        <v>489731359570</v>
      </c>
      <c r="M16" s="67">
        <f t="shared" si="0"/>
        <v>2.5544737955593702</v>
      </c>
    </row>
    <row r="17" spans="1:13" ht="23.1" customHeight="1">
      <c r="A17" s="17" t="s">
        <v>26</v>
      </c>
      <c r="B17" s="16">
        <v>0</v>
      </c>
      <c r="C17" s="16">
        <v>0</v>
      </c>
      <c r="D17" s="16">
        <v>0</v>
      </c>
      <c r="E17" s="16">
        <v>500000</v>
      </c>
      <c r="F17" s="16">
        <v>3554924891</v>
      </c>
      <c r="G17" s="16">
        <v>0</v>
      </c>
      <c r="H17" s="16">
        <v>0</v>
      </c>
      <c r="I17" s="16">
        <v>500000</v>
      </c>
      <c r="J17" s="16">
        <v>10060</v>
      </c>
      <c r="K17" s="16">
        <v>3554924891</v>
      </c>
      <c r="L17" s="16">
        <v>5000071500</v>
      </c>
      <c r="M17" s="67">
        <f t="shared" si="0"/>
        <v>2.608073053334372E-2</v>
      </c>
    </row>
    <row r="18" spans="1:13" ht="23.1" customHeight="1">
      <c r="A18" s="17" t="s">
        <v>27</v>
      </c>
      <c r="B18" s="16">
        <v>77600000</v>
      </c>
      <c r="C18" s="16">
        <v>390485252458</v>
      </c>
      <c r="D18" s="16">
        <v>446630641200</v>
      </c>
      <c r="E18" s="16">
        <v>200000</v>
      </c>
      <c r="F18" s="16">
        <v>1179093184</v>
      </c>
      <c r="G18" s="16">
        <v>1558000</v>
      </c>
      <c r="H18" s="16">
        <v>8936171664</v>
      </c>
      <c r="I18" s="16">
        <v>76242000</v>
      </c>
      <c r="J18" s="16">
        <v>5690</v>
      </c>
      <c r="K18" s="16">
        <v>383820990237</v>
      </c>
      <c r="L18" s="16">
        <v>431235768973</v>
      </c>
      <c r="M18" s="67">
        <f t="shared" si="0"/>
        <v>2.2493566115852701</v>
      </c>
    </row>
    <row r="19" spans="1:13" ht="23.1" customHeight="1">
      <c r="A19" s="17" t="s">
        <v>28</v>
      </c>
      <c r="B19" s="16">
        <v>33522</v>
      </c>
      <c r="C19" s="16">
        <v>4398906504</v>
      </c>
      <c r="D19" s="16">
        <v>4640164268</v>
      </c>
      <c r="E19" s="16">
        <v>0</v>
      </c>
      <c r="F19" s="16">
        <v>0</v>
      </c>
      <c r="G19" s="16">
        <v>0</v>
      </c>
      <c r="H19" s="16">
        <v>0</v>
      </c>
      <c r="I19" s="16">
        <v>33522</v>
      </c>
      <c r="J19" s="16">
        <v>139250</v>
      </c>
      <c r="K19" s="16">
        <v>4398906504</v>
      </c>
      <c r="L19" s="16">
        <v>4640164268</v>
      </c>
      <c r="M19" s="67">
        <f t="shared" si="0"/>
        <v>2.4203428671801617E-2</v>
      </c>
    </row>
    <row r="20" spans="1:13" ht="23.1" customHeight="1">
      <c r="A20" s="17" t="s">
        <v>29</v>
      </c>
      <c r="B20" s="16">
        <v>3556025</v>
      </c>
      <c r="C20" s="16">
        <v>12807223959</v>
      </c>
      <c r="D20" s="16">
        <v>16172014934</v>
      </c>
      <c r="E20" s="16">
        <v>18592295</v>
      </c>
      <c r="F20" s="16">
        <v>85853968591</v>
      </c>
      <c r="G20" s="16">
        <v>0</v>
      </c>
      <c r="H20" s="16">
        <v>0</v>
      </c>
      <c r="I20" s="16">
        <v>22148320</v>
      </c>
      <c r="J20" s="16">
        <v>4369</v>
      </c>
      <c r="K20" s="16">
        <v>98661192550</v>
      </c>
      <c r="L20" s="16">
        <v>96190252323</v>
      </c>
      <c r="M20" s="67">
        <f t="shared" si="0"/>
        <v>0.50173523534023523</v>
      </c>
    </row>
    <row r="21" spans="1:13" ht="23.1" customHeight="1">
      <c r="A21" s="17" t="s">
        <v>30</v>
      </c>
      <c r="B21" s="16">
        <v>5825840</v>
      </c>
      <c r="C21" s="16">
        <v>42741490266</v>
      </c>
      <c r="D21" s="16">
        <v>47429733508</v>
      </c>
      <c r="E21" s="16">
        <v>400000</v>
      </c>
      <c r="F21" s="16">
        <v>3419170018</v>
      </c>
      <c r="G21" s="16">
        <v>0</v>
      </c>
      <c r="H21" s="16">
        <v>0</v>
      </c>
      <c r="I21" s="16">
        <v>6225840</v>
      </c>
      <c r="J21" s="16">
        <v>8290</v>
      </c>
      <c r="K21" s="16">
        <v>46160660284</v>
      </c>
      <c r="L21" s="16">
        <v>51305120932</v>
      </c>
      <c r="M21" s="67">
        <f t="shared" si="0"/>
        <v>0.26761117996174744</v>
      </c>
    </row>
    <row r="22" spans="1:13" ht="23.1" customHeight="1">
      <c r="A22" s="17" t="s">
        <v>31</v>
      </c>
      <c r="B22" s="16">
        <v>53362129</v>
      </c>
      <c r="C22" s="16">
        <v>132258349336</v>
      </c>
      <c r="D22" s="16">
        <v>150169331489</v>
      </c>
      <c r="E22" s="16">
        <v>0</v>
      </c>
      <c r="F22" s="16">
        <v>0</v>
      </c>
      <c r="G22" s="16">
        <v>0</v>
      </c>
      <c r="H22" s="16">
        <v>0</v>
      </c>
      <c r="I22" s="16">
        <v>42508129</v>
      </c>
      <c r="J22" s="16">
        <v>2880</v>
      </c>
      <c r="K22" s="16">
        <v>105356646751</v>
      </c>
      <c r="L22" s="16">
        <v>121694992225</v>
      </c>
      <c r="M22" s="67">
        <f t="shared" si="0"/>
        <v>0.63476978268762441</v>
      </c>
    </row>
    <row r="23" spans="1:13" ht="23.1" customHeight="1">
      <c r="A23" s="17" t="s">
        <v>32</v>
      </c>
      <c r="B23" s="16">
        <v>160562844</v>
      </c>
      <c r="C23" s="16">
        <v>292115179926</v>
      </c>
      <c r="D23" s="16">
        <v>308042465505</v>
      </c>
      <c r="E23" s="16">
        <v>1668111</v>
      </c>
      <c r="F23" s="16">
        <v>3124316007</v>
      </c>
      <c r="G23" s="16">
        <v>0</v>
      </c>
      <c r="H23" s="16">
        <v>0</v>
      </c>
      <c r="I23" s="16">
        <v>89615955</v>
      </c>
      <c r="J23" s="16">
        <v>1820</v>
      </c>
      <c r="K23" s="16">
        <v>163129580202</v>
      </c>
      <c r="L23" s="16">
        <v>162130586926</v>
      </c>
      <c r="M23" s="67">
        <f t="shared" si="0"/>
        <v>0.84568473647424169</v>
      </c>
    </row>
    <row r="24" spans="1:13" ht="23.1" customHeight="1">
      <c r="A24" s="17" t="s">
        <v>33</v>
      </c>
      <c r="B24" s="16">
        <v>4396000</v>
      </c>
      <c r="C24" s="16">
        <v>27007148031</v>
      </c>
      <c r="D24" s="16">
        <v>34478067584</v>
      </c>
      <c r="E24" s="16">
        <v>0</v>
      </c>
      <c r="F24" s="16">
        <v>0</v>
      </c>
      <c r="G24" s="16">
        <v>3360000</v>
      </c>
      <c r="H24" s="16">
        <v>28472773223</v>
      </c>
      <c r="I24" s="16">
        <v>1036000</v>
      </c>
      <c r="J24" s="16">
        <v>8240</v>
      </c>
      <c r="K24" s="16">
        <v>6364741893</v>
      </c>
      <c r="L24" s="16">
        <v>8485846995</v>
      </c>
      <c r="M24" s="67">
        <f t="shared" si="0"/>
        <v>4.4262784806933173E-2</v>
      </c>
    </row>
    <row r="25" spans="1:13" ht="23.1" customHeight="1">
      <c r="A25" s="17" t="s">
        <v>34</v>
      </c>
      <c r="B25" s="16">
        <v>0</v>
      </c>
      <c r="C25" s="16">
        <v>0</v>
      </c>
      <c r="D25" s="16">
        <v>0</v>
      </c>
      <c r="E25" s="16">
        <v>1600000</v>
      </c>
      <c r="F25" s="16">
        <v>23061320680</v>
      </c>
      <c r="G25" s="16">
        <v>0</v>
      </c>
      <c r="H25" s="16">
        <v>0</v>
      </c>
      <c r="I25" s="16">
        <v>1600000</v>
      </c>
      <c r="J25" s="16">
        <v>17340</v>
      </c>
      <c r="K25" s="16">
        <v>23061320680</v>
      </c>
      <c r="L25" s="16">
        <v>27578923200</v>
      </c>
      <c r="M25" s="67">
        <f t="shared" si="0"/>
        <v>0.14385363576880481</v>
      </c>
    </row>
    <row r="26" spans="1:13" ht="23.1" customHeight="1">
      <c r="A26" s="17" t="s">
        <v>35</v>
      </c>
      <c r="B26" s="16">
        <v>0</v>
      </c>
      <c r="C26" s="16">
        <v>0</v>
      </c>
      <c r="D26" s="16">
        <v>0</v>
      </c>
      <c r="E26" s="16">
        <v>450000</v>
      </c>
      <c r="F26" s="16">
        <v>2708306911</v>
      </c>
      <c r="G26" s="16">
        <v>0</v>
      </c>
      <c r="H26" s="16">
        <v>0</v>
      </c>
      <c r="I26" s="16">
        <v>450000</v>
      </c>
      <c r="J26" s="16">
        <v>9020</v>
      </c>
      <c r="K26" s="16">
        <v>2708306911</v>
      </c>
      <c r="L26" s="16">
        <v>4034848950</v>
      </c>
      <c r="M26" s="67">
        <f t="shared" si="0"/>
        <v>2.1046060682871206E-2</v>
      </c>
    </row>
    <row r="27" spans="1:13" ht="23.1" customHeight="1">
      <c r="A27" s="17" t="s">
        <v>36</v>
      </c>
      <c r="B27" s="16">
        <v>17000000</v>
      </c>
      <c r="C27" s="16">
        <v>62278676031</v>
      </c>
      <c r="D27" s="16">
        <v>58436223300</v>
      </c>
      <c r="E27" s="16">
        <v>4000000</v>
      </c>
      <c r="F27" s="16">
        <v>13203978209</v>
      </c>
      <c r="G27" s="16">
        <v>0</v>
      </c>
      <c r="H27" s="16">
        <v>0</v>
      </c>
      <c r="I27" s="16">
        <v>21000000</v>
      </c>
      <c r="J27" s="16">
        <v>2926</v>
      </c>
      <c r="K27" s="16">
        <v>75482654240</v>
      </c>
      <c r="L27" s="16">
        <v>61080396300</v>
      </c>
      <c r="M27" s="67">
        <f t="shared" si="0"/>
        <v>0.31859971537809906</v>
      </c>
    </row>
    <row r="28" spans="1:13" ht="23.1" customHeight="1">
      <c r="A28" s="17" t="s">
        <v>37</v>
      </c>
      <c r="B28" s="16">
        <v>9154181</v>
      </c>
      <c r="C28" s="16">
        <v>13309816776</v>
      </c>
      <c r="D28" s="16">
        <v>14923530345</v>
      </c>
      <c r="E28" s="16">
        <v>0</v>
      </c>
      <c r="F28" s="16">
        <v>0</v>
      </c>
      <c r="G28" s="16">
        <v>400000</v>
      </c>
      <c r="H28" s="16">
        <v>705775512</v>
      </c>
      <c r="I28" s="16">
        <v>8754181</v>
      </c>
      <c r="J28" s="16">
        <v>1655</v>
      </c>
      <c r="K28" s="16">
        <v>12728232611</v>
      </c>
      <c r="L28" s="16">
        <v>14401964949</v>
      </c>
      <c r="M28" s="67">
        <f t="shared" si="0"/>
        <v>7.5121679157094126E-2</v>
      </c>
    </row>
    <row r="29" spans="1:13" ht="23.1" customHeight="1">
      <c r="A29" s="17" t="s">
        <v>38</v>
      </c>
      <c r="B29" s="16">
        <v>888000000</v>
      </c>
      <c r="C29" s="16">
        <v>2355330812378</v>
      </c>
      <c r="D29" s="16">
        <v>3045371580000</v>
      </c>
      <c r="E29" s="16">
        <v>215482832</v>
      </c>
      <c r="F29" s="16">
        <v>778170729216</v>
      </c>
      <c r="G29" s="16">
        <v>0</v>
      </c>
      <c r="H29" s="16">
        <v>0</v>
      </c>
      <c r="I29" s="16">
        <v>776810832</v>
      </c>
      <c r="J29" s="16">
        <v>3530</v>
      </c>
      <c r="K29" s="16">
        <v>2267039695591</v>
      </c>
      <c r="L29" s="16">
        <v>2725826490652</v>
      </c>
      <c r="M29" s="67">
        <f t="shared" si="0"/>
        <v>14.218105917754331</v>
      </c>
    </row>
    <row r="30" spans="1:13" ht="23.1" customHeight="1">
      <c r="A30" s="17" t="s">
        <v>39</v>
      </c>
      <c r="B30" s="16">
        <v>188</v>
      </c>
      <c r="C30" s="16">
        <v>2762400</v>
      </c>
      <c r="D30" s="16">
        <v>2749964</v>
      </c>
      <c r="E30" s="16">
        <v>0</v>
      </c>
      <c r="F30" s="16">
        <v>0</v>
      </c>
      <c r="G30" s="16">
        <v>188</v>
      </c>
      <c r="H30" s="16">
        <v>2825650</v>
      </c>
      <c r="I30" s="16">
        <v>0</v>
      </c>
      <c r="J30" s="16">
        <v>0</v>
      </c>
      <c r="K30" s="16">
        <v>0</v>
      </c>
      <c r="L30" s="16">
        <v>0</v>
      </c>
      <c r="M30" s="67">
        <f t="shared" si="0"/>
        <v>0</v>
      </c>
    </row>
    <row r="31" spans="1:13" ht="23.1" customHeight="1">
      <c r="A31" s="17" t="s">
        <v>40</v>
      </c>
      <c r="B31" s="16">
        <v>115597</v>
      </c>
      <c r="C31" s="16">
        <v>292707081</v>
      </c>
      <c r="D31" s="16">
        <v>255443150</v>
      </c>
      <c r="E31" s="16">
        <v>0</v>
      </c>
      <c r="F31" s="16">
        <v>0</v>
      </c>
      <c r="G31" s="16">
        <v>0</v>
      </c>
      <c r="H31" s="16">
        <v>0</v>
      </c>
      <c r="I31" s="16">
        <v>115597</v>
      </c>
      <c r="J31" s="16">
        <v>2400</v>
      </c>
      <c r="K31" s="16">
        <v>292707081</v>
      </c>
      <c r="L31" s="16">
        <v>275782080</v>
      </c>
      <c r="M31" s="67">
        <f t="shared" si="0"/>
        <v>1.4384990523445597E-3</v>
      </c>
    </row>
    <row r="32" spans="1:13" ht="23.1" customHeight="1">
      <c r="A32" s="17" t="s">
        <v>41</v>
      </c>
      <c r="B32" s="16">
        <v>134301625</v>
      </c>
      <c r="C32" s="16">
        <v>652220496961</v>
      </c>
      <c r="D32" s="16">
        <v>649623312594</v>
      </c>
      <c r="E32" s="16">
        <v>0</v>
      </c>
      <c r="F32" s="16">
        <v>0</v>
      </c>
      <c r="G32" s="16">
        <v>50000</v>
      </c>
      <c r="H32" s="16">
        <v>243542250</v>
      </c>
      <c r="I32" s="16">
        <v>134251625</v>
      </c>
      <c r="J32" s="16">
        <v>4861</v>
      </c>
      <c r="K32" s="16">
        <v>651977677674</v>
      </c>
      <c r="L32" s="16">
        <v>648714196092</v>
      </c>
      <c r="M32" s="67">
        <f t="shared" si="0"/>
        <v>3.3837396408091664</v>
      </c>
    </row>
    <row r="33" spans="1:16" ht="23.1" customHeight="1">
      <c r="A33" s="17" t="s">
        <v>42</v>
      </c>
      <c r="B33" s="16">
        <v>101000</v>
      </c>
      <c r="C33" s="16">
        <v>1922460989</v>
      </c>
      <c r="D33" s="16">
        <v>3639465564</v>
      </c>
      <c r="E33" s="16">
        <v>126250</v>
      </c>
      <c r="F33" s="16">
        <v>0</v>
      </c>
      <c r="G33" s="16">
        <v>0</v>
      </c>
      <c r="H33" s="16">
        <v>0</v>
      </c>
      <c r="I33" s="16">
        <v>227250</v>
      </c>
      <c r="J33" s="16">
        <v>19100</v>
      </c>
      <c r="K33" s="16">
        <v>1922460989</v>
      </c>
      <c r="L33" s="16">
        <v>4314649176</v>
      </c>
      <c r="M33" s="67">
        <f t="shared" si="0"/>
        <v>2.2505518672116896E-2</v>
      </c>
    </row>
    <row r="34" spans="1:16" ht="23.1" customHeight="1">
      <c r="A34" s="17" t="s">
        <v>43</v>
      </c>
      <c r="B34" s="16">
        <v>1112450</v>
      </c>
      <c r="C34" s="16">
        <v>7796925558</v>
      </c>
      <c r="D34" s="16">
        <v>6878268340</v>
      </c>
      <c r="E34" s="16">
        <v>0</v>
      </c>
      <c r="F34" s="16">
        <v>0</v>
      </c>
      <c r="G34" s="16">
        <v>0</v>
      </c>
      <c r="H34" s="16">
        <v>0</v>
      </c>
      <c r="I34" s="16">
        <v>1112450</v>
      </c>
      <c r="J34" s="16">
        <v>6490</v>
      </c>
      <c r="K34" s="16">
        <v>7796925558</v>
      </c>
      <c r="L34" s="16">
        <v>7176842689</v>
      </c>
      <c r="M34" s="67">
        <f t="shared" si="0"/>
        <v>3.7434924730977738E-2</v>
      </c>
    </row>
    <row r="35" spans="1:16" ht="23.1" customHeight="1">
      <c r="A35" s="17" t="s">
        <v>44</v>
      </c>
      <c r="B35" s="16">
        <v>0</v>
      </c>
      <c r="C35" s="16">
        <v>0</v>
      </c>
      <c r="D35" s="16">
        <v>0</v>
      </c>
      <c r="E35" s="16">
        <v>5120</v>
      </c>
      <c r="F35" s="16">
        <v>16880928</v>
      </c>
      <c r="G35" s="16">
        <v>0</v>
      </c>
      <c r="H35" s="16">
        <v>0</v>
      </c>
      <c r="I35" s="16">
        <v>5120</v>
      </c>
      <c r="J35" s="16">
        <v>3765</v>
      </c>
      <c r="K35" s="16">
        <v>16880929</v>
      </c>
      <c r="L35" s="16">
        <v>19162106</v>
      </c>
      <c r="M35" s="67">
        <f t="shared" si="0"/>
        <v>9.9950915309384862E-5</v>
      </c>
    </row>
    <row r="36" spans="1:16" ht="23.1" customHeight="1">
      <c r="A36" s="17" t="s">
        <v>45</v>
      </c>
      <c r="B36" s="16">
        <v>32448762</v>
      </c>
      <c r="C36" s="16">
        <v>45811670914</v>
      </c>
      <c r="D36" s="16">
        <v>58646712488</v>
      </c>
      <c r="E36" s="16">
        <v>0</v>
      </c>
      <c r="F36" s="16">
        <v>0</v>
      </c>
      <c r="G36" s="16">
        <v>14351711</v>
      </c>
      <c r="H36" s="16">
        <v>28559326474</v>
      </c>
      <c r="I36" s="16">
        <v>18097051</v>
      </c>
      <c r="J36" s="16">
        <v>1926</v>
      </c>
      <c r="K36" s="16">
        <v>25549700322</v>
      </c>
      <c r="L36" s="16">
        <v>34647533454</v>
      </c>
      <c r="M36" s="67">
        <f t="shared" si="0"/>
        <v>0.18072401237838018</v>
      </c>
    </row>
    <row r="37" spans="1:16" ht="23.1" customHeight="1">
      <c r="A37" s="17" t="s">
        <v>46</v>
      </c>
      <c r="B37" s="16">
        <v>74343</v>
      </c>
      <c r="C37" s="16">
        <v>344547504</v>
      </c>
      <c r="D37" s="16">
        <v>355462174</v>
      </c>
      <c r="E37" s="16">
        <v>0</v>
      </c>
      <c r="F37" s="16">
        <v>0</v>
      </c>
      <c r="G37" s="16">
        <v>74343</v>
      </c>
      <c r="H37" s="16">
        <v>359970125</v>
      </c>
      <c r="I37" s="16">
        <v>0</v>
      </c>
      <c r="J37" s="16">
        <v>0</v>
      </c>
      <c r="K37" s="16">
        <v>0</v>
      </c>
      <c r="L37" s="16">
        <v>0</v>
      </c>
      <c r="M37" s="67">
        <f t="shared" si="0"/>
        <v>0</v>
      </c>
    </row>
    <row r="38" spans="1:16" ht="23.1" customHeight="1">
      <c r="A38" s="17" t="s">
        <v>47</v>
      </c>
      <c r="B38" s="16">
        <v>303178000</v>
      </c>
      <c r="C38" s="16">
        <v>696921748978</v>
      </c>
      <c r="D38" s="16">
        <v>977054802698</v>
      </c>
      <c r="E38" s="16">
        <v>90022000</v>
      </c>
      <c r="F38" s="16">
        <v>284732509635</v>
      </c>
      <c r="G38" s="16">
        <v>0</v>
      </c>
      <c r="H38" s="16">
        <v>0</v>
      </c>
      <c r="I38" s="16">
        <v>393200000</v>
      </c>
      <c r="J38" s="16">
        <v>3148</v>
      </c>
      <c r="K38" s="16">
        <v>981654258613</v>
      </c>
      <c r="L38" s="16">
        <v>1230428728081</v>
      </c>
      <c r="M38" s="67">
        <f t="shared" si="0"/>
        <v>6.4180042420524224</v>
      </c>
    </row>
    <row r="39" spans="1:16" ht="23.1" customHeight="1" thickBot="1">
      <c r="A39" s="17" t="s">
        <v>548</v>
      </c>
      <c r="B39" s="16"/>
      <c r="C39" s="66">
        <f>SUM(C10:C38)</f>
        <v>6176546818783</v>
      </c>
      <c r="D39" s="66">
        <f>SUM(D10:D38)</f>
        <v>7311977868526</v>
      </c>
      <c r="E39" s="16"/>
      <c r="F39" s="66">
        <f>SUM(F10:F38)</f>
        <v>1357267680899</v>
      </c>
      <c r="G39" s="16"/>
      <c r="H39" s="66">
        <f>SUM(H10:H38)</f>
        <v>74482772736</v>
      </c>
      <c r="I39" s="16"/>
      <c r="J39" s="16"/>
      <c r="K39" s="66">
        <f>SUM(K10:K38)</f>
        <v>6449105373838</v>
      </c>
      <c r="L39" s="66">
        <f>SUM(L10:L38)</f>
        <v>7257472620384</v>
      </c>
      <c r="M39" s="68">
        <f>SUM(M10:M38)</f>
        <v>37.855496219475071</v>
      </c>
      <c r="O39" s="16"/>
      <c r="P39" s="72"/>
    </row>
    <row r="40" spans="1:16" ht="23.1" customHeight="1" thickTop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O40" s="16"/>
      <c r="P40" s="72"/>
    </row>
    <row r="41" spans="1:16" ht="23.1" customHeight="1">
      <c r="A41" s="163" t="s">
        <v>1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O41" s="16"/>
      <c r="P41" s="72"/>
    </row>
    <row r="42" spans="1:16" ht="23.1" customHeight="1">
      <c r="A42" s="163" t="s">
        <v>2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O42" s="16"/>
      <c r="P42" s="72"/>
    </row>
    <row r="43" spans="1:16" ht="23.1" customHeight="1">
      <c r="A43" s="163" t="s">
        <v>3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O43" s="16"/>
      <c r="P43" s="72"/>
    </row>
    <row r="44" spans="1:16" ht="23.1" customHeight="1">
      <c r="A44" s="164" t="s">
        <v>4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O44" s="16"/>
      <c r="P44" s="72"/>
    </row>
    <row r="45" spans="1:16" ht="23.1" customHeight="1">
      <c r="A45" s="164" t="s">
        <v>5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O45" s="16"/>
      <c r="P45" s="72"/>
    </row>
    <row r="46" spans="1:16" ht="23.1" customHeight="1">
      <c r="O46" s="16"/>
      <c r="P46" s="72"/>
    </row>
    <row r="47" spans="1:16" ht="23.1" customHeight="1" thickBot="1">
      <c r="A47" s="20"/>
      <c r="B47" s="157" t="s">
        <v>6</v>
      </c>
      <c r="C47" s="157"/>
      <c r="D47" s="157"/>
      <c r="E47" s="165" t="s">
        <v>7</v>
      </c>
      <c r="F47" s="165"/>
      <c r="G47" s="165"/>
      <c r="H47" s="165"/>
      <c r="I47" s="157" t="s">
        <v>8</v>
      </c>
      <c r="J47" s="157"/>
      <c r="K47" s="157"/>
      <c r="L47" s="157"/>
      <c r="M47" s="157"/>
      <c r="O47" s="16"/>
      <c r="P47" s="72"/>
    </row>
    <row r="48" spans="1:16" ht="23.1" customHeight="1">
      <c r="A48" s="159" t="s">
        <v>9</v>
      </c>
      <c r="B48" s="161" t="s">
        <v>10</v>
      </c>
      <c r="C48" s="161" t="s">
        <v>11</v>
      </c>
      <c r="D48" s="156" t="s">
        <v>12</v>
      </c>
      <c r="E48" s="162" t="s">
        <v>13</v>
      </c>
      <c r="F48" s="162"/>
      <c r="G48" s="158" t="s">
        <v>14</v>
      </c>
      <c r="H48" s="158"/>
      <c r="I48" s="156" t="s">
        <v>10</v>
      </c>
      <c r="J48" s="156" t="s">
        <v>15</v>
      </c>
      <c r="K48" s="156" t="s">
        <v>11</v>
      </c>
      <c r="L48" s="156" t="s">
        <v>12</v>
      </c>
      <c r="M48" s="156" t="s">
        <v>16</v>
      </c>
      <c r="O48" s="16"/>
      <c r="P48" s="72"/>
    </row>
    <row r="49" spans="1:16" ht="23.1" customHeight="1" thickBot="1">
      <c r="A49" s="160"/>
      <c r="B49" s="157"/>
      <c r="C49" s="157"/>
      <c r="D49" s="157"/>
      <c r="E49" s="24" t="s">
        <v>10</v>
      </c>
      <c r="F49" s="24" t="s">
        <v>17</v>
      </c>
      <c r="G49" s="24" t="s">
        <v>10</v>
      </c>
      <c r="H49" s="24" t="s">
        <v>18</v>
      </c>
      <c r="I49" s="157"/>
      <c r="J49" s="157"/>
      <c r="K49" s="157"/>
      <c r="L49" s="157"/>
      <c r="M49" s="157"/>
      <c r="O49" s="16"/>
      <c r="P49" s="72"/>
    </row>
    <row r="50" spans="1:16" ht="23.1" customHeight="1">
      <c r="A50" s="17" t="s">
        <v>549</v>
      </c>
      <c r="B50" s="16"/>
      <c r="C50" s="16">
        <f>C39</f>
        <v>6176546818783</v>
      </c>
      <c r="D50" s="16">
        <f t="shared" ref="D50:M50" si="1">D39</f>
        <v>7311977868526</v>
      </c>
      <c r="E50" s="16">
        <f t="shared" si="1"/>
        <v>0</v>
      </c>
      <c r="F50" s="16">
        <f t="shared" si="1"/>
        <v>1357267680899</v>
      </c>
      <c r="G50" s="16">
        <f t="shared" si="1"/>
        <v>0</v>
      </c>
      <c r="H50" s="16">
        <f t="shared" si="1"/>
        <v>74482772736</v>
      </c>
      <c r="I50" s="16">
        <f t="shared" si="1"/>
        <v>0</v>
      </c>
      <c r="J50" s="16">
        <f t="shared" si="1"/>
        <v>0</v>
      </c>
      <c r="K50" s="16">
        <f>K39</f>
        <v>6449105373838</v>
      </c>
      <c r="L50" s="16">
        <f t="shared" si="1"/>
        <v>7257472620384</v>
      </c>
      <c r="M50" s="67">
        <f t="shared" si="1"/>
        <v>37.855496219475071</v>
      </c>
      <c r="O50" s="16"/>
      <c r="P50" s="72"/>
    </row>
    <row r="51" spans="1:16" ht="23.1" customHeight="1">
      <c r="A51" s="17" t="s">
        <v>48</v>
      </c>
      <c r="B51" s="16">
        <v>0</v>
      </c>
      <c r="C51" s="16">
        <v>0</v>
      </c>
      <c r="D51" s="16">
        <v>0</v>
      </c>
      <c r="E51" s="16">
        <v>14400000</v>
      </c>
      <c r="F51" s="16">
        <v>68456009703</v>
      </c>
      <c r="G51" s="16">
        <v>2770703</v>
      </c>
      <c r="H51" s="16">
        <v>13143534761</v>
      </c>
      <c r="I51" s="16">
        <v>11629297</v>
      </c>
      <c r="J51" s="16">
        <v>4790</v>
      </c>
      <c r="K51" s="16">
        <v>55284393630</v>
      </c>
      <c r="L51" s="16">
        <v>55372891856</v>
      </c>
      <c r="M51" s="67">
        <f>L51/19171516279452*100</f>
        <v>0.28882896401547836</v>
      </c>
    </row>
    <row r="52" spans="1:16" ht="23.1" customHeight="1">
      <c r="A52" s="17" t="s">
        <v>49</v>
      </c>
      <c r="B52" s="16">
        <v>0</v>
      </c>
      <c r="C52" s="16">
        <v>0</v>
      </c>
      <c r="D52" s="16">
        <v>0</v>
      </c>
      <c r="E52" s="16">
        <v>571500</v>
      </c>
      <c r="F52" s="16">
        <v>24604521630</v>
      </c>
      <c r="G52" s="16">
        <v>0</v>
      </c>
      <c r="H52" s="16">
        <v>0</v>
      </c>
      <c r="I52" s="16">
        <v>571500</v>
      </c>
      <c r="J52" s="16">
        <v>47450</v>
      </c>
      <c r="K52" s="16">
        <v>24604521630</v>
      </c>
      <c r="L52" s="16">
        <v>26956324835</v>
      </c>
      <c r="M52" s="67">
        <f>L52/19171516279452*100</f>
        <v>0.14060611817069338</v>
      </c>
      <c r="O52" s="16"/>
      <c r="P52" s="16"/>
    </row>
    <row r="53" spans="1:16" ht="23.1" customHeight="1">
      <c r="A53" s="17" t="s">
        <v>50</v>
      </c>
      <c r="B53" s="16">
        <v>1295550000</v>
      </c>
      <c r="C53" s="16">
        <v>1510485634506</v>
      </c>
      <c r="D53" s="16">
        <v>1828734898050</v>
      </c>
      <c r="E53" s="16">
        <v>234464397</v>
      </c>
      <c r="F53" s="16">
        <v>320640014568</v>
      </c>
      <c r="G53" s="16">
        <v>0</v>
      </c>
      <c r="H53" s="16">
        <v>0</v>
      </c>
      <c r="I53" s="16">
        <v>573027397</v>
      </c>
      <c r="J53" s="16">
        <v>1356</v>
      </c>
      <c r="K53" s="16">
        <v>715371632704</v>
      </c>
      <c r="L53" s="16">
        <v>772401850691</v>
      </c>
      <c r="M53" s="67">
        <f>L53/19171516279452*100</f>
        <v>4.0289032929485034</v>
      </c>
      <c r="O53" s="16"/>
      <c r="P53" s="16"/>
    </row>
    <row r="54" spans="1:16" ht="18.75">
      <c r="A54" s="17" t="s">
        <v>110</v>
      </c>
      <c r="B54" s="16">
        <v>2701000</v>
      </c>
      <c r="C54" s="16">
        <v>10119986498</v>
      </c>
      <c r="D54" s="16">
        <v>27000344625</v>
      </c>
      <c r="E54" s="16">
        <v>0</v>
      </c>
      <c r="F54" s="16">
        <v>0</v>
      </c>
      <c r="G54" s="16">
        <v>2701000</v>
      </c>
      <c r="H54" s="16">
        <v>10119986498</v>
      </c>
      <c r="I54" s="16">
        <v>0</v>
      </c>
      <c r="J54" s="16">
        <v>0</v>
      </c>
      <c r="K54" s="16">
        <v>0</v>
      </c>
      <c r="L54" s="16">
        <v>0</v>
      </c>
      <c r="M54" s="67">
        <f t="shared" si="0"/>
        <v>0</v>
      </c>
      <c r="P54" s="71"/>
    </row>
    <row r="55" spans="1:16" ht="18.75">
      <c r="A55" s="17" t="s">
        <v>111</v>
      </c>
      <c r="B55" s="16">
        <v>130000</v>
      </c>
      <c r="C55" s="16">
        <v>99425347</v>
      </c>
      <c r="D55" s="16">
        <v>922762328</v>
      </c>
      <c r="E55" s="16">
        <v>0</v>
      </c>
      <c r="F55" s="16">
        <v>0</v>
      </c>
      <c r="G55" s="16">
        <v>130000</v>
      </c>
      <c r="H55" s="16">
        <v>99425347</v>
      </c>
      <c r="I55" s="16">
        <v>0</v>
      </c>
      <c r="J55" s="16">
        <v>0</v>
      </c>
      <c r="K55" s="16">
        <v>0</v>
      </c>
      <c r="L55" s="16">
        <v>0</v>
      </c>
      <c r="M55" s="67">
        <f t="shared" si="0"/>
        <v>0</v>
      </c>
    </row>
    <row r="56" spans="1:16" ht="18.75">
      <c r="A56" s="17" t="s">
        <v>112</v>
      </c>
      <c r="B56" s="16">
        <v>4270000</v>
      </c>
      <c r="C56" s="16">
        <v>10991822428</v>
      </c>
      <c r="D56" s="16">
        <v>17417113938</v>
      </c>
      <c r="E56" s="16">
        <v>0</v>
      </c>
      <c r="F56" s="16">
        <v>0</v>
      </c>
      <c r="G56" s="16">
        <v>4270000</v>
      </c>
      <c r="H56" s="16">
        <v>10991822428</v>
      </c>
      <c r="I56" s="16">
        <v>0</v>
      </c>
      <c r="J56" s="16">
        <v>0</v>
      </c>
      <c r="K56" s="16">
        <v>0</v>
      </c>
      <c r="L56" s="16">
        <v>0</v>
      </c>
      <c r="M56" s="67">
        <f t="shared" si="0"/>
        <v>0</v>
      </c>
    </row>
    <row r="57" spans="1:16" ht="18.75">
      <c r="A57" s="17" t="s">
        <v>113</v>
      </c>
      <c r="B57" s="16">
        <v>2702000</v>
      </c>
      <c r="C57" s="16">
        <v>5659858624</v>
      </c>
      <c r="D57" s="16">
        <v>11704751252</v>
      </c>
      <c r="E57" s="16">
        <v>0</v>
      </c>
      <c r="F57" s="16">
        <v>0</v>
      </c>
      <c r="G57" s="16">
        <v>2702000</v>
      </c>
      <c r="H57" s="16">
        <v>5659858624</v>
      </c>
      <c r="I57" s="16">
        <v>0</v>
      </c>
      <c r="J57" s="16">
        <v>0</v>
      </c>
      <c r="K57" s="16">
        <v>0</v>
      </c>
      <c r="L57" s="16">
        <v>0</v>
      </c>
      <c r="M57" s="67">
        <f t="shared" si="0"/>
        <v>0</v>
      </c>
    </row>
    <row r="58" spans="1:16" ht="18.75">
      <c r="A58" s="17" t="s">
        <v>114</v>
      </c>
      <c r="B58" s="16">
        <v>5400000</v>
      </c>
      <c r="C58" s="16">
        <v>9113636348</v>
      </c>
      <c r="D58" s="16">
        <v>16195828500</v>
      </c>
      <c r="E58" s="16">
        <v>0</v>
      </c>
      <c r="F58" s="16">
        <v>0</v>
      </c>
      <c r="G58" s="16">
        <v>5400000</v>
      </c>
      <c r="H58" s="16">
        <v>9113636348</v>
      </c>
      <c r="I58" s="16">
        <v>0</v>
      </c>
      <c r="J58" s="16">
        <v>0</v>
      </c>
      <c r="K58" s="16">
        <v>0</v>
      </c>
      <c r="L58" s="16">
        <v>0</v>
      </c>
      <c r="M58" s="67">
        <f t="shared" si="0"/>
        <v>0</v>
      </c>
    </row>
    <row r="59" spans="1:16" ht="18.75">
      <c r="A59" s="17" t="s">
        <v>115</v>
      </c>
      <c r="B59" s="16">
        <v>7000000</v>
      </c>
      <c r="C59" s="16">
        <v>310579936</v>
      </c>
      <c r="D59" s="16">
        <v>34990988</v>
      </c>
      <c r="E59" s="16">
        <v>0</v>
      </c>
      <c r="F59" s="16">
        <v>0</v>
      </c>
      <c r="G59" s="16">
        <v>7000000</v>
      </c>
      <c r="H59" s="16">
        <v>310579936</v>
      </c>
      <c r="I59" s="16">
        <v>0</v>
      </c>
      <c r="J59" s="16">
        <v>0</v>
      </c>
      <c r="K59" s="16">
        <v>0</v>
      </c>
      <c r="L59" s="16">
        <v>0</v>
      </c>
      <c r="M59" s="67">
        <f>L59/19171516279452*100</f>
        <v>0</v>
      </c>
    </row>
    <row r="60" spans="1:16" ht="18.75">
      <c r="A60" s="17" t="s">
        <v>116</v>
      </c>
      <c r="B60" s="16">
        <v>2504000</v>
      </c>
      <c r="C60" s="16">
        <v>12662027991</v>
      </c>
      <c r="D60" s="16">
        <v>28788585030</v>
      </c>
      <c r="E60" s="16">
        <v>0</v>
      </c>
      <c r="F60" s="16">
        <v>0</v>
      </c>
      <c r="G60" s="16">
        <v>0</v>
      </c>
      <c r="H60" s="16">
        <v>0</v>
      </c>
      <c r="I60" s="16">
        <v>2504000</v>
      </c>
      <c r="J60" s="16">
        <v>11653</v>
      </c>
      <c r="K60" s="16">
        <v>12662027991</v>
      </c>
      <c r="L60" s="16">
        <v>29171598380</v>
      </c>
      <c r="M60" s="67">
        <f t="shared" si="0"/>
        <v>0.15216114341079048</v>
      </c>
    </row>
    <row r="61" spans="1:16" ht="18.75">
      <c r="A61" s="17" t="s">
        <v>117</v>
      </c>
      <c r="B61" s="16">
        <v>13419000</v>
      </c>
      <c r="C61" s="16">
        <v>1427616420</v>
      </c>
      <c r="D61" s="16">
        <v>80493270</v>
      </c>
      <c r="E61" s="16">
        <v>0</v>
      </c>
      <c r="F61" s="16">
        <v>0</v>
      </c>
      <c r="G61" s="16">
        <v>13419000</v>
      </c>
      <c r="H61" s="16">
        <v>1427616420</v>
      </c>
      <c r="I61" s="16">
        <v>0</v>
      </c>
      <c r="J61" s="16">
        <v>0</v>
      </c>
      <c r="K61" s="16">
        <v>0</v>
      </c>
      <c r="L61" s="16">
        <v>0</v>
      </c>
      <c r="M61" s="67">
        <f t="shared" si="0"/>
        <v>0</v>
      </c>
    </row>
    <row r="62" spans="1:16" ht="18.75">
      <c r="A62" s="17" t="s">
        <v>118</v>
      </c>
      <c r="B62" s="16">
        <v>14385000</v>
      </c>
      <c r="C62" s="16">
        <v>2908942462</v>
      </c>
      <c r="D62" s="16">
        <v>934784233</v>
      </c>
      <c r="E62" s="16">
        <v>0</v>
      </c>
      <c r="F62" s="16">
        <v>0</v>
      </c>
      <c r="G62" s="16">
        <v>14385000</v>
      </c>
      <c r="H62" s="16">
        <v>2908942462</v>
      </c>
      <c r="I62" s="16">
        <v>0</v>
      </c>
      <c r="J62" s="16">
        <v>0</v>
      </c>
      <c r="K62" s="16">
        <v>0</v>
      </c>
      <c r="L62" s="16">
        <v>0</v>
      </c>
      <c r="M62" s="67">
        <f t="shared" si="0"/>
        <v>0</v>
      </c>
    </row>
    <row r="63" spans="1:16" ht="18.75">
      <c r="A63" s="17" t="s">
        <v>119</v>
      </c>
      <c r="B63" s="16">
        <v>0</v>
      </c>
      <c r="C63" s="16">
        <v>0</v>
      </c>
      <c r="D63" s="16">
        <v>0</v>
      </c>
      <c r="E63" s="16">
        <v>890000</v>
      </c>
      <c r="F63" s="16">
        <v>2448124112</v>
      </c>
      <c r="G63" s="16">
        <v>0</v>
      </c>
      <c r="H63" s="16">
        <v>0</v>
      </c>
      <c r="I63" s="16">
        <v>890000</v>
      </c>
      <c r="J63" s="16">
        <v>3333</v>
      </c>
      <c r="K63" s="16">
        <v>2448124112</v>
      </c>
      <c r="L63" s="16">
        <v>2965606162</v>
      </c>
      <c r="M63" s="67">
        <f t="shared" si="0"/>
        <v>1.5468813831791344E-2</v>
      </c>
    </row>
    <row r="64" spans="1:16" ht="18.75">
      <c r="A64" s="17" t="s">
        <v>120</v>
      </c>
      <c r="B64" s="16">
        <v>0</v>
      </c>
      <c r="C64" s="16">
        <v>0</v>
      </c>
      <c r="D64" s="16">
        <v>0</v>
      </c>
      <c r="E64" s="16">
        <v>1880000</v>
      </c>
      <c r="F64" s="16">
        <v>3281366531</v>
      </c>
      <c r="G64" s="16">
        <v>0</v>
      </c>
      <c r="H64" s="16">
        <v>0</v>
      </c>
      <c r="I64" s="16">
        <v>1880000</v>
      </c>
      <c r="J64" s="16">
        <v>1800</v>
      </c>
      <c r="K64" s="16">
        <v>3281366531</v>
      </c>
      <c r="L64" s="16">
        <v>3383128620</v>
      </c>
      <c r="M64" s="67">
        <f t="shared" si="0"/>
        <v>1.7646640832608695E-2</v>
      </c>
    </row>
    <row r="65" spans="1:16" ht="18.75">
      <c r="A65" s="17" t="s">
        <v>121</v>
      </c>
      <c r="B65" s="16">
        <v>2003000</v>
      </c>
      <c r="C65" s="16">
        <v>585558620</v>
      </c>
      <c r="D65" s="16">
        <v>4004968455</v>
      </c>
      <c r="E65" s="16">
        <v>0</v>
      </c>
      <c r="F65" s="16">
        <v>0</v>
      </c>
      <c r="G65" s="16">
        <v>0</v>
      </c>
      <c r="H65" s="16">
        <v>0</v>
      </c>
      <c r="I65" s="16">
        <v>2003000</v>
      </c>
      <c r="J65" s="16">
        <v>2000</v>
      </c>
      <c r="K65" s="16">
        <v>585558620</v>
      </c>
      <c r="L65" s="16">
        <v>4004968455</v>
      </c>
      <c r="M65" s="67">
        <f t="shared" si="0"/>
        <v>2.0890201883992446E-2</v>
      </c>
    </row>
    <row r="66" spans="1:16" ht="18.75">
      <c r="A66" s="17" t="s">
        <v>122</v>
      </c>
      <c r="B66" s="16">
        <v>3003000</v>
      </c>
      <c r="C66" s="16">
        <v>301622887</v>
      </c>
      <c r="D66" s="16">
        <v>3902894746</v>
      </c>
      <c r="E66" s="16">
        <v>0</v>
      </c>
      <c r="F66" s="16">
        <v>0</v>
      </c>
      <c r="G66" s="16">
        <v>0</v>
      </c>
      <c r="H66" s="16">
        <v>0</v>
      </c>
      <c r="I66" s="16">
        <v>3003000</v>
      </c>
      <c r="J66" s="16">
        <v>900</v>
      </c>
      <c r="K66" s="16">
        <v>301622887</v>
      </c>
      <c r="L66" s="16">
        <v>2702004055</v>
      </c>
      <c r="M66" s="67">
        <f t="shared" si="0"/>
        <v>1.4093846389688037E-2</v>
      </c>
    </row>
    <row r="67" spans="1:16" ht="18.75">
      <c r="A67" s="17" t="s">
        <v>123</v>
      </c>
      <c r="B67" s="16">
        <v>380000</v>
      </c>
      <c r="C67" s="16">
        <v>437112527</v>
      </c>
      <c r="D67" s="16">
        <v>1994486288</v>
      </c>
      <c r="E67" s="16">
        <v>0</v>
      </c>
      <c r="F67" s="16">
        <v>0</v>
      </c>
      <c r="G67" s="16">
        <v>380000</v>
      </c>
      <c r="H67" s="16">
        <v>437112527</v>
      </c>
      <c r="I67" s="16">
        <v>0</v>
      </c>
      <c r="J67" s="16">
        <v>0</v>
      </c>
      <c r="K67" s="16">
        <v>0</v>
      </c>
      <c r="L67" s="16">
        <v>0</v>
      </c>
      <c r="M67" s="67">
        <f t="shared" si="0"/>
        <v>0</v>
      </c>
    </row>
    <row r="68" spans="1:16" ht="18.75">
      <c r="A68" s="17" t="s">
        <v>124</v>
      </c>
      <c r="B68" s="16">
        <v>4596000</v>
      </c>
      <c r="C68" s="16">
        <v>2652161985</v>
      </c>
      <c r="D68" s="16">
        <v>15392635376</v>
      </c>
      <c r="E68" s="16">
        <v>1000</v>
      </c>
      <c r="F68" s="16">
        <v>4801236</v>
      </c>
      <c r="G68" s="16">
        <v>4597000</v>
      </c>
      <c r="H68" s="16">
        <v>2656963221</v>
      </c>
      <c r="I68" s="16">
        <v>0</v>
      </c>
      <c r="J68" s="16">
        <v>0</v>
      </c>
      <c r="K68" s="16">
        <v>0</v>
      </c>
      <c r="L68" s="16">
        <v>0</v>
      </c>
      <c r="M68" s="67">
        <f t="shared" si="0"/>
        <v>0</v>
      </c>
    </row>
    <row r="69" spans="1:16" ht="18.75">
      <c r="A69" s="17" t="s">
        <v>125</v>
      </c>
      <c r="B69" s="16">
        <v>3001000</v>
      </c>
      <c r="C69" s="16">
        <v>2703588573</v>
      </c>
      <c r="D69" s="16">
        <v>8100613555</v>
      </c>
      <c r="E69" s="16">
        <v>0</v>
      </c>
      <c r="F69" s="16">
        <v>0</v>
      </c>
      <c r="G69" s="16">
        <v>0</v>
      </c>
      <c r="H69" s="16">
        <v>0</v>
      </c>
      <c r="I69" s="16">
        <v>3001000</v>
      </c>
      <c r="J69" s="16">
        <v>2900</v>
      </c>
      <c r="K69" s="16">
        <v>2703588573</v>
      </c>
      <c r="L69" s="16">
        <v>8700659004</v>
      </c>
      <c r="M69" s="67">
        <f t="shared" si="0"/>
        <v>4.5383259608554556E-2</v>
      </c>
    </row>
    <row r="70" spans="1:16" ht="18.75">
      <c r="A70" s="17" t="s">
        <v>126</v>
      </c>
      <c r="B70" s="16">
        <v>35000</v>
      </c>
      <c r="C70" s="16">
        <v>28007140</v>
      </c>
      <c r="D70" s="16">
        <v>26243242</v>
      </c>
      <c r="E70" s="16">
        <v>0</v>
      </c>
      <c r="F70" s="16">
        <v>0</v>
      </c>
      <c r="G70" s="16">
        <v>0</v>
      </c>
      <c r="H70" s="16">
        <v>0</v>
      </c>
      <c r="I70" s="16">
        <v>35000</v>
      </c>
      <c r="J70" s="16">
        <v>220</v>
      </c>
      <c r="K70" s="16">
        <v>28007140</v>
      </c>
      <c r="L70" s="16">
        <v>7698018</v>
      </c>
      <c r="M70" s="67">
        <f t="shared" si="0"/>
        <v>4.0153412425968228E-5</v>
      </c>
      <c r="O70" s="71"/>
      <c r="P70" s="71"/>
    </row>
    <row r="71" spans="1:16" ht="18.75">
      <c r="A71" s="17" t="s">
        <v>127</v>
      </c>
      <c r="B71" s="16">
        <v>0</v>
      </c>
      <c r="C71" s="16">
        <v>0</v>
      </c>
      <c r="D71" s="16">
        <v>0</v>
      </c>
      <c r="E71" s="16">
        <v>461000</v>
      </c>
      <c r="F71" s="16">
        <v>15216911</v>
      </c>
      <c r="G71" s="16">
        <v>461000</v>
      </c>
      <c r="H71" s="16">
        <v>15216911</v>
      </c>
      <c r="I71" s="16">
        <v>0</v>
      </c>
      <c r="J71" s="16">
        <v>0</v>
      </c>
      <c r="K71" s="16">
        <v>0</v>
      </c>
      <c r="L71" s="16">
        <v>0</v>
      </c>
      <c r="M71" s="67">
        <f t="shared" si="0"/>
        <v>0</v>
      </c>
    </row>
    <row r="72" spans="1:16" ht="19.5" thickBot="1">
      <c r="A72" s="22" t="s">
        <v>52</v>
      </c>
      <c r="B72" s="70"/>
      <c r="C72" s="66">
        <f>SUM(C50:C71)</f>
        <v>7747034401075</v>
      </c>
      <c r="D72" s="66">
        <f>SUM(D50:D71)</f>
        <v>9277214262402</v>
      </c>
      <c r="E72" s="16"/>
      <c r="F72" s="66">
        <f>SUM(F50:F71)</f>
        <v>1776717735590</v>
      </c>
      <c r="G72" s="16"/>
      <c r="H72" s="66">
        <f>SUM(H50:H71)</f>
        <v>131367468219</v>
      </c>
      <c r="I72" s="16"/>
      <c r="J72" s="16"/>
      <c r="K72" s="66">
        <f>SUM(K50:K71)</f>
        <v>7266376217656</v>
      </c>
      <c r="L72" s="66">
        <f>SUM(L50:L71)</f>
        <v>8163139350460</v>
      </c>
      <c r="M72" s="68">
        <f>SUM(M50:M71)</f>
        <v>42.579518653979612</v>
      </c>
      <c r="P72" s="71"/>
    </row>
    <row r="73" spans="1:16" ht="16.5" thickTop="1"/>
    <row r="74" spans="1:16">
      <c r="K74" s="90"/>
      <c r="L74" s="90"/>
    </row>
    <row r="75" spans="1:16">
      <c r="K75" s="106"/>
      <c r="L75" s="106"/>
    </row>
    <row r="76" spans="1:16" ht="17.25" customHeight="1">
      <c r="I76" s="155"/>
      <c r="J76" s="155"/>
      <c r="K76" s="90"/>
      <c r="L76" s="90"/>
    </row>
    <row r="77" spans="1:16">
      <c r="K77" s="90"/>
      <c r="L77" s="90"/>
    </row>
    <row r="78" spans="1:16">
      <c r="K78" s="90"/>
      <c r="L78" s="90"/>
    </row>
    <row r="79" spans="1:16">
      <c r="K79" s="90"/>
      <c r="L79" s="90"/>
    </row>
    <row r="80" spans="1:16">
      <c r="K80" s="90"/>
      <c r="L80" s="90"/>
    </row>
    <row r="81" spans="11:11">
      <c r="K81" s="90"/>
    </row>
    <row r="82" spans="11:11">
      <c r="K82" s="90"/>
    </row>
    <row r="83" spans="11:11">
      <c r="K83" s="90"/>
    </row>
    <row r="84" spans="11:11">
      <c r="K84" s="90"/>
    </row>
    <row r="85" spans="11:11">
      <c r="K85" s="90"/>
    </row>
  </sheetData>
  <mergeCells count="40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  <mergeCell ref="A40:M40"/>
    <mergeCell ref="A41:M41"/>
    <mergeCell ref="A42:M42"/>
    <mergeCell ref="A43:M43"/>
    <mergeCell ref="A44:M44"/>
    <mergeCell ref="A45:M45"/>
    <mergeCell ref="B47:D47"/>
    <mergeCell ref="E47:H47"/>
    <mergeCell ref="I47:M47"/>
    <mergeCell ref="A48:A49"/>
    <mergeCell ref="B48:B49"/>
    <mergeCell ref="C48:C49"/>
    <mergeCell ref="D48:D49"/>
    <mergeCell ref="E48:F48"/>
    <mergeCell ref="I76:J76"/>
    <mergeCell ref="M48:M49"/>
    <mergeCell ref="G48:H48"/>
    <mergeCell ref="I48:I49"/>
    <mergeCell ref="J48:J49"/>
    <mergeCell ref="K48:K49"/>
    <mergeCell ref="L48:L49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4294967295" verticalDpi="4294967295" r:id="rId1"/>
  <headerFooter differentOddEven="1" differentFirst="1"/>
  <rowBreaks count="1" manualBreakCount="1">
    <brk id="4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B187-447D-4840-AFFA-C91A6B260321}">
  <dimension ref="A1:P24"/>
  <sheetViews>
    <sheetView rightToLeft="1" view="pageBreakPreview" zoomScaleNormal="100" zoomScaleSheetLayoutView="100" workbookViewId="0">
      <selection activeCell="A6" sqref="A6"/>
    </sheetView>
  </sheetViews>
  <sheetFormatPr defaultColWidth="9" defaultRowHeight="15.75"/>
  <cols>
    <col min="1" max="1" width="35.625" style="22" bestFit="1" customWidth="1"/>
    <col min="2" max="2" width="12.625" style="22" bestFit="1" customWidth="1"/>
    <col min="3" max="4" width="17.125" style="22" bestFit="1" customWidth="1"/>
    <col min="5" max="5" width="12.5" style="22" bestFit="1" customWidth="1"/>
    <col min="6" max="6" width="16.125" style="22" bestFit="1" customWidth="1"/>
    <col min="7" max="7" width="10.25" style="22" bestFit="1" customWidth="1"/>
    <col min="8" max="8" width="14.625" style="22" bestFit="1" customWidth="1"/>
    <col min="9" max="9" width="12.5" style="22" bestFit="1" customWidth="1"/>
    <col min="10" max="10" width="12.5" style="22" customWidth="1"/>
    <col min="11" max="11" width="17.25" style="22" bestFit="1" customWidth="1"/>
    <col min="12" max="12" width="17.125" style="22" bestFit="1" customWidth="1"/>
    <col min="13" max="13" width="7.75" style="22" customWidth="1"/>
    <col min="14" max="14" width="9" style="19" customWidth="1"/>
    <col min="15" max="15" width="16.75" style="19" bestFit="1" customWidth="1"/>
    <col min="16" max="16" width="17.125" style="19" bestFit="1" customWidth="1"/>
    <col min="17" max="16384" width="9" style="19"/>
  </cols>
  <sheetData>
    <row r="1" spans="1:16" ht="21">
      <c r="A1" s="163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6" ht="21">
      <c r="A2" s="163" t="s">
        <v>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6" ht="21">
      <c r="A3" s="163" t="s">
        <v>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6" ht="18.75">
      <c r="A4" s="164" t="s">
        <v>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6" ht="18.75">
      <c r="A5" s="164" t="s">
        <v>842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7" spans="1:16" ht="18.75" customHeight="1" thickBot="1">
      <c r="A7" s="20"/>
      <c r="B7" s="157" t="s">
        <v>6</v>
      </c>
      <c r="C7" s="157"/>
      <c r="D7" s="157"/>
      <c r="E7" s="165" t="s">
        <v>7</v>
      </c>
      <c r="F7" s="165"/>
      <c r="G7" s="165"/>
      <c r="H7" s="165"/>
      <c r="I7" s="157" t="s">
        <v>8</v>
      </c>
      <c r="J7" s="157"/>
      <c r="K7" s="157"/>
      <c r="L7" s="157"/>
      <c r="M7" s="157"/>
    </row>
    <row r="8" spans="1:16" ht="17.25" customHeight="1">
      <c r="A8" s="159" t="s">
        <v>9</v>
      </c>
      <c r="B8" s="161" t="s">
        <v>10</v>
      </c>
      <c r="C8" s="161" t="s">
        <v>11</v>
      </c>
      <c r="D8" s="156" t="s">
        <v>12</v>
      </c>
      <c r="E8" s="162" t="s">
        <v>13</v>
      </c>
      <c r="F8" s="162"/>
      <c r="G8" s="158" t="s">
        <v>14</v>
      </c>
      <c r="H8" s="158"/>
      <c r="I8" s="156" t="s">
        <v>10</v>
      </c>
      <c r="J8" s="156" t="s">
        <v>15</v>
      </c>
      <c r="K8" s="156" t="s">
        <v>11</v>
      </c>
      <c r="L8" s="156" t="s">
        <v>12</v>
      </c>
      <c r="M8" s="166" t="s">
        <v>16</v>
      </c>
    </row>
    <row r="9" spans="1:16" ht="20.25" customHeight="1" thickBot="1">
      <c r="A9" s="160"/>
      <c r="B9" s="157"/>
      <c r="C9" s="157"/>
      <c r="D9" s="157"/>
      <c r="E9" s="24" t="s">
        <v>10</v>
      </c>
      <c r="F9" s="24" t="s">
        <v>17</v>
      </c>
      <c r="G9" s="24" t="s">
        <v>10</v>
      </c>
      <c r="H9" s="24" t="s">
        <v>18</v>
      </c>
      <c r="I9" s="157"/>
      <c r="J9" s="157"/>
      <c r="K9" s="157"/>
      <c r="L9" s="157"/>
      <c r="M9" s="167"/>
    </row>
    <row r="10" spans="1:16" ht="23.1" customHeight="1">
      <c r="A10" s="17" t="s">
        <v>51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2229000</v>
      </c>
      <c r="J10" s="16">
        <v>12875.783647375503</v>
      </c>
      <c r="K10" s="16">
        <v>28700121750</v>
      </c>
      <c r="L10" s="16">
        <v>28700121750</v>
      </c>
      <c r="M10" s="67">
        <f>L10/19171516279452*100</f>
        <v>0.1497018875901889</v>
      </c>
      <c r="O10" s="16"/>
      <c r="P10" s="72"/>
    </row>
    <row r="11" spans="1:16" ht="19.5" thickBot="1">
      <c r="A11" s="22" t="s">
        <v>52</v>
      </c>
      <c r="B11" s="70"/>
      <c r="C11" s="66">
        <f>SUM(C10:C10)</f>
        <v>0</v>
      </c>
      <c r="D11" s="66">
        <f>SUM(D10:D10)</f>
        <v>0</v>
      </c>
      <c r="E11" s="16"/>
      <c r="F11" s="66">
        <f>SUM(F10:F10)</f>
        <v>0</v>
      </c>
      <c r="G11" s="16"/>
      <c r="H11" s="66">
        <f>SUM(H10:H10)</f>
        <v>0</v>
      </c>
      <c r="I11" s="16"/>
      <c r="J11" s="16"/>
      <c r="K11" s="66">
        <f>SUM(K10:K10)</f>
        <v>28700121750</v>
      </c>
      <c r="L11" s="66">
        <f>SUM(L10:L10)</f>
        <v>28700121750</v>
      </c>
      <c r="M11" s="68">
        <f>SUM(M10:M10)</f>
        <v>0.1497018875901889</v>
      </c>
      <c r="P11" s="71"/>
    </row>
    <row r="12" spans="1:16" ht="16.5" thickTop="1"/>
    <row r="13" spans="1:16">
      <c r="K13" s="90"/>
      <c r="L13" s="90"/>
    </row>
    <row r="14" spans="1:16">
      <c r="K14" s="106"/>
      <c r="L14" s="106"/>
    </row>
    <row r="15" spans="1:16" ht="17.25" customHeight="1">
      <c r="I15" s="155"/>
      <c r="J15" s="155"/>
      <c r="K15" s="90"/>
      <c r="L15" s="90"/>
    </row>
    <row r="16" spans="1:16">
      <c r="K16" s="90"/>
      <c r="L16" s="90"/>
    </row>
    <row r="17" spans="11:16">
      <c r="K17" s="90"/>
      <c r="L17" s="90"/>
    </row>
    <row r="18" spans="11:16">
      <c r="K18" s="90"/>
      <c r="L18" s="90"/>
    </row>
    <row r="19" spans="11:16" s="22" customFormat="1">
      <c r="K19" s="90"/>
      <c r="L19" s="90"/>
      <c r="N19" s="19"/>
      <c r="O19" s="19"/>
      <c r="P19" s="19"/>
    </row>
    <row r="20" spans="11:16" s="22" customFormat="1">
      <c r="K20" s="90"/>
      <c r="N20" s="19"/>
      <c r="O20" s="19"/>
      <c r="P20" s="19"/>
    </row>
    <row r="21" spans="11:16" s="22" customFormat="1">
      <c r="K21" s="90"/>
      <c r="N21" s="19"/>
      <c r="O21" s="19"/>
      <c r="P21" s="19"/>
    </row>
    <row r="22" spans="11:16" s="22" customFormat="1">
      <c r="K22" s="90"/>
      <c r="N22" s="19"/>
      <c r="O22" s="19"/>
      <c r="P22" s="19"/>
    </row>
    <row r="23" spans="11:16" s="22" customFormat="1">
      <c r="K23" s="90"/>
      <c r="N23" s="19"/>
      <c r="O23" s="19"/>
      <c r="P23" s="19"/>
    </row>
    <row r="24" spans="11:16" s="22" customFormat="1">
      <c r="K24" s="90"/>
      <c r="N24" s="19"/>
      <c r="O24" s="19"/>
      <c r="P24" s="19"/>
    </row>
  </sheetData>
  <mergeCells count="20">
    <mergeCell ref="I15:J15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F8"/>
    <mergeCell ref="G8:H8"/>
    <mergeCell ref="B7:D7"/>
    <mergeCell ref="E7:H7"/>
    <mergeCell ref="I7:M7"/>
    <mergeCell ref="A1:M1"/>
    <mergeCell ref="A2:M2"/>
    <mergeCell ref="A3:M3"/>
    <mergeCell ref="A4:M4"/>
    <mergeCell ref="A5:M5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4294967295" verticalDpi="4294967295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G12"/>
  <sheetViews>
    <sheetView rightToLeft="1" view="pageBreakPreview" zoomScaleNormal="100" zoomScaleSheetLayoutView="100" workbookViewId="0">
      <selection activeCell="B11" sqref="B11"/>
    </sheetView>
  </sheetViews>
  <sheetFormatPr defaultColWidth="13" defaultRowHeight="18.75"/>
  <cols>
    <col min="1" max="1" width="34.25" style="26" bestFit="1" customWidth="1"/>
    <col min="2" max="8" width="13" style="26" customWidth="1"/>
    <col min="9" max="16384" width="13" style="26"/>
  </cols>
  <sheetData>
    <row r="1" spans="1:7" ht="21">
      <c r="A1" s="163" t="s">
        <v>0</v>
      </c>
      <c r="B1" s="163"/>
      <c r="C1" s="163"/>
      <c r="D1" s="163"/>
      <c r="E1" s="163"/>
      <c r="F1" s="163"/>
      <c r="G1" s="163"/>
    </row>
    <row r="2" spans="1:7" ht="21">
      <c r="A2" s="163" t="s">
        <v>2</v>
      </c>
      <c r="B2" s="163"/>
      <c r="C2" s="163"/>
      <c r="D2" s="163"/>
      <c r="E2" s="163"/>
      <c r="F2" s="163"/>
      <c r="G2" s="163"/>
    </row>
    <row r="3" spans="1:7" ht="21">
      <c r="A3" s="163" t="s">
        <v>3</v>
      </c>
      <c r="B3" s="163"/>
      <c r="C3" s="163"/>
      <c r="D3" s="163"/>
      <c r="E3" s="163"/>
      <c r="F3" s="163"/>
      <c r="G3" s="163"/>
    </row>
    <row r="4" spans="1:7" s="62" customFormat="1" ht="16.149999999999999" customHeight="1">
      <c r="A4" s="164" t="s">
        <v>54</v>
      </c>
      <c r="B4" s="164"/>
      <c r="C4" s="164"/>
      <c r="D4" s="164"/>
    </row>
    <row r="5" spans="1:7" ht="21.75" thickBot="1">
      <c r="A5" s="18"/>
      <c r="B5" s="63"/>
      <c r="C5" s="63"/>
      <c r="D5" s="63"/>
    </row>
    <row r="6" spans="1:7" ht="21.75" thickBot="1">
      <c r="A6" s="18"/>
      <c r="B6" s="168" t="s">
        <v>6</v>
      </c>
      <c r="C6" s="168"/>
      <c r="D6" s="168"/>
      <c r="E6" s="168" t="s">
        <v>8</v>
      </c>
      <c r="F6" s="168"/>
      <c r="G6" s="168"/>
    </row>
    <row r="7" spans="1:7" ht="19.5" thickBot="1">
      <c r="A7" s="41" t="s">
        <v>55</v>
      </c>
      <c r="B7" s="41" t="s">
        <v>56</v>
      </c>
      <c r="C7" s="41" t="s">
        <v>57</v>
      </c>
      <c r="D7" s="41" t="s">
        <v>58</v>
      </c>
      <c r="E7" s="41" t="s">
        <v>56</v>
      </c>
      <c r="F7" s="41" t="s">
        <v>57</v>
      </c>
      <c r="G7" s="41" t="s">
        <v>58</v>
      </c>
    </row>
    <row r="8" spans="1:7" ht="23.1" customHeight="1">
      <c r="A8" s="26" t="s">
        <v>59</v>
      </c>
      <c r="B8" s="27">
        <v>271000000</v>
      </c>
      <c r="C8" s="27">
        <v>3268</v>
      </c>
      <c r="D8" s="27" t="s">
        <v>60</v>
      </c>
      <c r="E8" s="27">
        <v>271000000</v>
      </c>
      <c r="F8" s="27">
        <v>3268</v>
      </c>
      <c r="G8" s="27" t="s">
        <v>60</v>
      </c>
    </row>
    <row r="9" spans="1:7" ht="23.1" customHeight="1">
      <c r="A9" s="26" t="s">
        <v>61</v>
      </c>
      <c r="B9" s="27">
        <v>188</v>
      </c>
      <c r="C9" s="27">
        <v>19084</v>
      </c>
      <c r="D9" s="27" t="s">
        <v>62</v>
      </c>
      <c r="E9" s="27">
        <v>188</v>
      </c>
      <c r="F9" s="27">
        <v>19084</v>
      </c>
      <c r="G9" s="27" t="s">
        <v>62</v>
      </c>
    </row>
    <row r="10" spans="1:7" ht="23.1" customHeight="1">
      <c r="B10" s="27"/>
      <c r="C10" s="27"/>
      <c r="D10" s="27"/>
      <c r="E10" s="27"/>
      <c r="F10" s="27"/>
      <c r="G10" s="27"/>
    </row>
    <row r="11" spans="1:7" ht="23.1" customHeight="1">
      <c r="A11" s="26" t="s">
        <v>53</v>
      </c>
      <c r="B11" s="64"/>
      <c r="C11" s="36"/>
      <c r="D11" s="65"/>
      <c r="E11" s="64"/>
      <c r="F11" s="36"/>
      <c r="G11" s="65"/>
    </row>
    <row r="12" spans="1:7">
      <c r="A12" s="65"/>
      <c r="B12" s="25"/>
      <c r="C12" s="25"/>
      <c r="D12" s="25"/>
      <c r="E12" s="25"/>
      <c r="F12" s="25"/>
      <c r="G12" s="25"/>
    </row>
  </sheetData>
  <mergeCells count="6">
    <mergeCell ref="A1:G1"/>
    <mergeCell ref="A2:G2"/>
    <mergeCell ref="A3:G3"/>
    <mergeCell ref="B6:D6"/>
    <mergeCell ref="E6:G6"/>
    <mergeCell ref="A4:D4"/>
  </mergeCells>
  <pageMargins left="0.7" right="0.7" top="0.75" bottom="0.75" header="0.3" footer="0.3"/>
  <pageSetup paperSize="9" scale="58" orientation="portrait" r:id="rId1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rightToLeft="1" view="pageBreakPreview" zoomScaleNormal="100" zoomScaleSheetLayoutView="100" workbookViewId="0">
      <selection activeCell="R9" sqref="R9"/>
    </sheetView>
  </sheetViews>
  <sheetFormatPr defaultColWidth="9" defaultRowHeight="15.75"/>
  <cols>
    <col min="1" max="1" width="35.25" style="5" bestFit="1" customWidth="1"/>
    <col min="2" max="2" width="7.25" style="5" customWidth="1"/>
    <col min="3" max="3" width="6.625" style="5" customWidth="1"/>
    <col min="4" max="4" width="9.875" style="5" customWidth="1"/>
    <col min="5" max="5" width="9.625" style="5" bestFit="1" customWidth="1"/>
    <col min="6" max="6" width="9.875" style="5" bestFit="1" customWidth="1"/>
    <col min="7" max="7" width="9.25" style="5" bestFit="1" customWidth="1"/>
    <col min="8" max="9" width="16.125" style="5" bestFit="1" customWidth="1"/>
    <col min="10" max="10" width="9.25" style="5" bestFit="1" customWidth="1"/>
    <col min="11" max="11" width="16" style="5" bestFit="1" customWidth="1"/>
    <col min="12" max="12" width="9.25" style="5" bestFit="1" customWidth="1"/>
    <col min="13" max="13" width="16.125" style="5" bestFit="1" customWidth="1"/>
    <col min="14" max="14" width="9.25" style="5" bestFit="1" customWidth="1"/>
    <col min="15" max="15" width="10.125" style="5" customWidth="1"/>
    <col min="16" max="16" width="16.125" style="5" bestFit="1" customWidth="1"/>
    <col min="17" max="17" width="16" style="5" bestFit="1" customWidth="1"/>
    <col min="18" max="18" width="7.375" style="5" customWidth="1"/>
    <col min="19" max="19" width="9" style="4" customWidth="1"/>
    <col min="20" max="16384" width="9" style="4"/>
  </cols>
  <sheetData>
    <row r="1" spans="1:18" ht="2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ht="21">
      <c r="A2" s="169" t="s">
        <v>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 ht="21">
      <c r="A3" s="169" t="s">
        <v>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8" ht="18.75">
      <c r="A4" s="164" t="s">
        <v>843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5" spans="1:18" ht="18.7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8" customHeight="1" thickBot="1">
      <c r="A6" s="157" t="s">
        <v>63</v>
      </c>
      <c r="B6" s="157"/>
      <c r="C6" s="157"/>
      <c r="D6" s="157"/>
      <c r="E6" s="157"/>
      <c r="F6" s="157"/>
      <c r="G6" s="157" t="s">
        <v>6</v>
      </c>
      <c r="H6" s="157"/>
      <c r="I6" s="157"/>
      <c r="J6" s="165" t="s">
        <v>7</v>
      </c>
      <c r="K6" s="165"/>
      <c r="L6" s="165"/>
      <c r="M6" s="165"/>
      <c r="N6" s="157" t="s">
        <v>8</v>
      </c>
      <c r="O6" s="157"/>
      <c r="P6" s="157"/>
      <c r="Q6" s="157"/>
      <c r="R6" s="157"/>
    </row>
    <row r="7" spans="1:18" ht="26.25" customHeight="1">
      <c r="A7" s="161" t="s">
        <v>64</v>
      </c>
      <c r="B7" s="170" t="s">
        <v>65</v>
      </c>
      <c r="C7" s="172" t="s">
        <v>66</v>
      </c>
      <c r="D7" s="170" t="s">
        <v>67</v>
      </c>
      <c r="E7" s="162" t="s">
        <v>68</v>
      </c>
      <c r="F7" s="170" t="s">
        <v>69</v>
      </c>
      <c r="G7" s="156" t="s">
        <v>10</v>
      </c>
      <c r="H7" s="156" t="s">
        <v>11</v>
      </c>
      <c r="I7" s="156" t="s">
        <v>12</v>
      </c>
      <c r="J7" s="158" t="s">
        <v>13</v>
      </c>
      <c r="K7" s="158"/>
      <c r="L7" s="158" t="s">
        <v>14</v>
      </c>
      <c r="M7" s="158"/>
      <c r="N7" s="156" t="s">
        <v>10</v>
      </c>
      <c r="O7" s="170" t="s">
        <v>70</v>
      </c>
      <c r="P7" s="156" t="s">
        <v>11</v>
      </c>
      <c r="Q7" s="156" t="s">
        <v>12</v>
      </c>
      <c r="R7" s="170" t="s">
        <v>71</v>
      </c>
    </row>
    <row r="8" spans="1:18" s="5" customFormat="1" ht="40.5" customHeight="1" thickBot="1">
      <c r="A8" s="157"/>
      <c r="B8" s="171"/>
      <c r="C8" s="173"/>
      <c r="D8" s="171"/>
      <c r="E8" s="165"/>
      <c r="F8" s="171"/>
      <c r="G8" s="157"/>
      <c r="H8" s="157"/>
      <c r="I8" s="157"/>
      <c r="J8" s="24" t="s">
        <v>10</v>
      </c>
      <c r="K8" s="24" t="s">
        <v>17</v>
      </c>
      <c r="L8" s="24" t="s">
        <v>10</v>
      </c>
      <c r="M8" s="24" t="s">
        <v>18</v>
      </c>
      <c r="N8" s="157"/>
      <c r="O8" s="171"/>
      <c r="P8" s="157"/>
      <c r="Q8" s="157"/>
      <c r="R8" s="171"/>
    </row>
    <row r="9" spans="1:18" ht="23.1" customHeight="1">
      <c r="A9" s="26" t="s">
        <v>72</v>
      </c>
      <c r="B9" s="26" t="s">
        <v>73</v>
      </c>
      <c r="C9" s="26" t="s">
        <v>73</v>
      </c>
      <c r="D9" s="26" t="s">
        <v>74</v>
      </c>
      <c r="E9" s="26" t="s">
        <v>75</v>
      </c>
      <c r="F9" s="108">
        <v>1000000</v>
      </c>
      <c r="G9" s="16">
        <v>200000</v>
      </c>
      <c r="H9" s="16">
        <v>200031250000</v>
      </c>
      <c r="I9" s="16">
        <v>199963750000</v>
      </c>
      <c r="J9" s="16">
        <v>0</v>
      </c>
      <c r="K9" s="16">
        <v>0</v>
      </c>
      <c r="L9" s="16">
        <v>0</v>
      </c>
      <c r="M9" s="16">
        <v>0</v>
      </c>
      <c r="N9" s="16">
        <f>G9+J9-L9</f>
        <v>200000</v>
      </c>
      <c r="O9" s="16">
        <v>1000000</v>
      </c>
      <c r="P9" s="16">
        <v>200031250000</v>
      </c>
      <c r="Q9" s="16">
        <v>199963750000</v>
      </c>
      <c r="R9" s="67">
        <f>Q9/19171516279452*100</f>
        <v>1.043025220776725</v>
      </c>
    </row>
    <row r="10" spans="1:18" ht="23.1" customHeight="1">
      <c r="A10" s="26" t="s">
        <v>76</v>
      </c>
      <c r="B10" s="26" t="s">
        <v>73</v>
      </c>
      <c r="C10" s="26" t="s">
        <v>73</v>
      </c>
      <c r="D10" s="26" t="s">
        <v>77</v>
      </c>
      <c r="E10" s="26" t="s">
        <v>78</v>
      </c>
      <c r="F10" s="108">
        <v>1000000</v>
      </c>
      <c r="G10" s="16">
        <v>250000</v>
      </c>
      <c r="H10" s="16">
        <v>250040312500</v>
      </c>
      <c r="I10" s="16">
        <v>249954687500</v>
      </c>
      <c r="J10" s="16">
        <v>1000000</v>
      </c>
      <c r="K10" s="16">
        <v>1000156250000</v>
      </c>
      <c r="L10" s="16">
        <v>700000</v>
      </c>
      <c r="M10" s="16">
        <v>700110075000</v>
      </c>
      <c r="N10" s="16">
        <f t="shared" ref="N10:N20" si="0">G10+J10-L10</f>
        <v>550000</v>
      </c>
      <c r="O10" s="16">
        <v>1000000</v>
      </c>
      <c r="P10" s="16">
        <v>550086487500</v>
      </c>
      <c r="Q10" s="16">
        <v>549900312500</v>
      </c>
      <c r="R10" s="67">
        <f t="shared" ref="R10:R21" si="1">Q10/19171516279452*100</f>
        <v>2.8683193571359937</v>
      </c>
    </row>
    <row r="11" spans="1:18" ht="23.1" customHeight="1">
      <c r="A11" s="26" t="s">
        <v>79</v>
      </c>
      <c r="B11" s="26" t="s">
        <v>73</v>
      </c>
      <c r="C11" s="26" t="s">
        <v>73</v>
      </c>
      <c r="D11" s="26" t="s">
        <v>80</v>
      </c>
      <c r="E11" s="26" t="s">
        <v>81</v>
      </c>
      <c r="F11" s="108">
        <v>1000000</v>
      </c>
      <c r="G11" s="16">
        <v>750000</v>
      </c>
      <c r="H11" s="16">
        <v>750117812500</v>
      </c>
      <c r="I11" s="16">
        <v>749864062500</v>
      </c>
      <c r="J11" s="16">
        <v>0</v>
      </c>
      <c r="K11" s="16">
        <v>0</v>
      </c>
      <c r="L11" s="16">
        <v>0</v>
      </c>
      <c r="M11" s="16">
        <v>0</v>
      </c>
      <c r="N11" s="16">
        <f t="shared" si="0"/>
        <v>750000</v>
      </c>
      <c r="O11" s="16">
        <v>1000000</v>
      </c>
      <c r="P11" s="16">
        <v>750117812500</v>
      </c>
      <c r="Q11" s="16">
        <v>749864062500</v>
      </c>
      <c r="R11" s="67">
        <f t="shared" si="1"/>
        <v>3.9113445779127192</v>
      </c>
    </row>
    <row r="12" spans="1:18" ht="23.1" customHeight="1">
      <c r="A12" s="26" t="s">
        <v>82</v>
      </c>
      <c r="B12" s="26" t="s">
        <v>73</v>
      </c>
      <c r="C12" s="26" t="s">
        <v>73</v>
      </c>
      <c r="D12" s="26" t="s">
        <v>83</v>
      </c>
      <c r="E12" s="26" t="s">
        <v>84</v>
      </c>
      <c r="F12" s="108">
        <v>1000000</v>
      </c>
      <c r="G12" s="16">
        <v>100000</v>
      </c>
      <c r="H12" s="16">
        <v>100015625000</v>
      </c>
      <c r="I12" s="16">
        <v>99981875000</v>
      </c>
      <c r="J12" s="16">
        <v>0</v>
      </c>
      <c r="K12" s="16">
        <v>0</v>
      </c>
      <c r="L12" s="16">
        <v>0</v>
      </c>
      <c r="M12" s="16">
        <v>0</v>
      </c>
      <c r="N12" s="16">
        <f t="shared" si="0"/>
        <v>100000</v>
      </c>
      <c r="O12" s="16">
        <v>1000000</v>
      </c>
      <c r="P12" s="16">
        <v>100015625000</v>
      </c>
      <c r="Q12" s="16">
        <v>99981875000</v>
      </c>
      <c r="R12" s="67">
        <f t="shared" si="1"/>
        <v>0.5215126103883625</v>
      </c>
    </row>
    <row r="13" spans="1:18" ht="23.1" customHeight="1">
      <c r="A13" s="26" t="s">
        <v>85</v>
      </c>
      <c r="B13" s="26" t="s">
        <v>73</v>
      </c>
      <c r="C13" s="26" t="s">
        <v>73</v>
      </c>
      <c r="D13" s="26" t="s">
        <v>86</v>
      </c>
      <c r="E13" s="26" t="s">
        <v>87</v>
      </c>
      <c r="F13" s="108">
        <v>1000000</v>
      </c>
      <c r="G13" s="16">
        <v>454000</v>
      </c>
      <c r="H13" s="16">
        <v>454015390743</v>
      </c>
      <c r="I13" s="16">
        <v>453917712500</v>
      </c>
      <c r="J13" s="16">
        <v>0</v>
      </c>
      <c r="K13" s="16">
        <v>0</v>
      </c>
      <c r="L13" s="16">
        <v>0</v>
      </c>
      <c r="M13" s="16">
        <v>0</v>
      </c>
      <c r="N13" s="16">
        <f t="shared" si="0"/>
        <v>454000</v>
      </c>
      <c r="O13" s="16">
        <v>1000000</v>
      </c>
      <c r="P13" s="16">
        <v>454015390743</v>
      </c>
      <c r="Q13" s="16">
        <v>453917712500</v>
      </c>
      <c r="R13" s="67">
        <f t="shared" si="1"/>
        <v>2.3676672511631658</v>
      </c>
    </row>
    <row r="14" spans="1:18" ht="23.1" customHeight="1">
      <c r="A14" s="26" t="s">
        <v>88</v>
      </c>
      <c r="B14" s="26" t="s">
        <v>73</v>
      </c>
      <c r="C14" s="26" t="s">
        <v>73</v>
      </c>
      <c r="D14" s="26" t="s">
        <v>89</v>
      </c>
      <c r="E14" s="26" t="s">
        <v>90</v>
      </c>
      <c r="F14" s="108">
        <v>1000000</v>
      </c>
      <c r="G14" s="16">
        <v>90000</v>
      </c>
      <c r="H14" s="16">
        <v>90016312500</v>
      </c>
      <c r="I14" s="16">
        <v>89983687500</v>
      </c>
      <c r="J14" s="16">
        <v>1149000</v>
      </c>
      <c r="K14" s="16">
        <v>1149183406250</v>
      </c>
      <c r="L14" s="16">
        <v>1000000</v>
      </c>
      <c r="M14" s="16">
        <v>1000160710828</v>
      </c>
      <c r="N14" s="16">
        <f t="shared" si="0"/>
        <v>239000</v>
      </c>
      <c r="O14" s="16">
        <v>1000000</v>
      </c>
      <c r="P14" s="16">
        <v>239039007922</v>
      </c>
      <c r="Q14" s="16">
        <v>238956681250</v>
      </c>
      <c r="R14" s="67">
        <f t="shared" si="1"/>
        <v>1.2464151388281866</v>
      </c>
    </row>
    <row r="15" spans="1:18" ht="23.1" customHeight="1">
      <c r="A15" s="26" t="s">
        <v>91</v>
      </c>
      <c r="B15" s="26" t="s">
        <v>73</v>
      </c>
      <c r="C15" s="26" t="s">
        <v>73</v>
      </c>
      <c r="D15" s="26" t="s">
        <v>92</v>
      </c>
      <c r="E15" s="26" t="s">
        <v>93</v>
      </c>
      <c r="F15" s="108">
        <v>1000000</v>
      </c>
      <c r="G15" s="16">
        <v>215000</v>
      </c>
      <c r="H15" s="16">
        <v>215006615385</v>
      </c>
      <c r="I15" s="16">
        <v>214961031250</v>
      </c>
      <c r="J15" s="16">
        <v>0</v>
      </c>
      <c r="K15" s="16">
        <v>0</v>
      </c>
      <c r="L15" s="16">
        <v>0</v>
      </c>
      <c r="M15" s="16">
        <v>0</v>
      </c>
      <c r="N15" s="16">
        <f t="shared" si="0"/>
        <v>215000</v>
      </c>
      <c r="O15" s="16">
        <v>1000000</v>
      </c>
      <c r="P15" s="16">
        <v>215006615385</v>
      </c>
      <c r="Q15" s="16">
        <v>214961031250</v>
      </c>
      <c r="R15" s="67">
        <f t="shared" si="1"/>
        <v>1.1212521123349795</v>
      </c>
    </row>
    <row r="16" spans="1:18" ht="23.1" customHeight="1">
      <c r="A16" s="26" t="s">
        <v>94</v>
      </c>
      <c r="B16" s="26" t="s">
        <v>73</v>
      </c>
      <c r="C16" s="26" t="s">
        <v>73</v>
      </c>
      <c r="D16" s="26" t="s">
        <v>95</v>
      </c>
      <c r="E16" s="26" t="s">
        <v>96</v>
      </c>
      <c r="F16" s="108">
        <v>1000000</v>
      </c>
      <c r="G16" s="16">
        <v>379000</v>
      </c>
      <c r="H16" s="16">
        <v>379053897941</v>
      </c>
      <c r="I16" s="16">
        <v>378931306250</v>
      </c>
      <c r="J16" s="16">
        <v>0</v>
      </c>
      <c r="K16" s="16">
        <v>0</v>
      </c>
      <c r="L16" s="16">
        <v>0</v>
      </c>
      <c r="M16" s="16">
        <v>0</v>
      </c>
      <c r="N16" s="16">
        <f t="shared" si="0"/>
        <v>379000</v>
      </c>
      <c r="O16" s="16">
        <v>1000000</v>
      </c>
      <c r="P16" s="16">
        <v>379053897941</v>
      </c>
      <c r="Q16" s="16">
        <v>378931306250</v>
      </c>
      <c r="R16" s="67">
        <f t="shared" si="1"/>
        <v>1.9765327933718939</v>
      </c>
    </row>
    <row r="17" spans="1:18" ht="23.1" customHeight="1">
      <c r="A17" s="26" t="s">
        <v>97</v>
      </c>
      <c r="B17" s="26" t="s">
        <v>73</v>
      </c>
      <c r="C17" s="26" t="s">
        <v>73</v>
      </c>
      <c r="D17" s="26" t="s">
        <v>98</v>
      </c>
      <c r="E17" s="26" t="s">
        <v>99</v>
      </c>
      <c r="F17" s="108">
        <v>1000000</v>
      </c>
      <c r="G17" s="16">
        <v>500000</v>
      </c>
      <c r="H17" s="16">
        <v>500000000000</v>
      </c>
      <c r="I17" s="16">
        <v>499909375000</v>
      </c>
      <c r="J17" s="16">
        <v>0</v>
      </c>
      <c r="K17" s="16">
        <v>0</v>
      </c>
      <c r="L17" s="16">
        <v>0</v>
      </c>
      <c r="M17" s="16">
        <v>0</v>
      </c>
      <c r="N17" s="16">
        <f t="shared" si="0"/>
        <v>500000</v>
      </c>
      <c r="O17" s="16">
        <v>1000000</v>
      </c>
      <c r="P17" s="16">
        <v>500000000000</v>
      </c>
      <c r="Q17" s="16">
        <v>499909375000</v>
      </c>
      <c r="R17" s="67">
        <f t="shared" si="1"/>
        <v>2.6075630519418125</v>
      </c>
    </row>
    <row r="18" spans="1:18" ht="23.1" customHeight="1">
      <c r="A18" s="26" t="s">
        <v>100</v>
      </c>
      <c r="B18" s="26" t="s">
        <v>73</v>
      </c>
      <c r="C18" s="26" t="s">
        <v>73</v>
      </c>
      <c r="D18" s="26" t="s">
        <v>101</v>
      </c>
      <c r="E18" s="26" t="s">
        <v>102</v>
      </c>
      <c r="F18" s="108">
        <v>1000000</v>
      </c>
      <c r="G18" s="16">
        <v>350000</v>
      </c>
      <c r="H18" s="16">
        <v>350010370370</v>
      </c>
      <c r="I18" s="16">
        <v>349936562500</v>
      </c>
      <c r="J18" s="16">
        <v>0</v>
      </c>
      <c r="K18" s="16">
        <v>0</v>
      </c>
      <c r="L18" s="16">
        <v>0</v>
      </c>
      <c r="M18" s="16">
        <v>0</v>
      </c>
      <c r="N18" s="16">
        <f t="shared" si="0"/>
        <v>350000</v>
      </c>
      <c r="O18" s="16">
        <v>1000000</v>
      </c>
      <c r="P18" s="16">
        <v>350010370370</v>
      </c>
      <c r="Q18" s="16">
        <v>349936562500</v>
      </c>
      <c r="R18" s="67">
        <f t="shared" si="1"/>
        <v>1.825294136359269</v>
      </c>
    </row>
    <row r="19" spans="1:18" ht="23.1" customHeight="1">
      <c r="A19" s="26" t="s">
        <v>103</v>
      </c>
      <c r="B19" s="26" t="s">
        <v>73</v>
      </c>
      <c r="C19" s="26" t="s">
        <v>73</v>
      </c>
      <c r="D19" s="26" t="s">
        <v>104</v>
      </c>
      <c r="E19" s="26" t="s">
        <v>105</v>
      </c>
      <c r="F19" s="108">
        <v>1000000</v>
      </c>
      <c r="G19" s="16">
        <v>111000</v>
      </c>
      <c r="H19" s="16">
        <v>111004984233</v>
      </c>
      <c r="I19" s="16">
        <v>110979881250</v>
      </c>
      <c r="J19" s="16">
        <v>0</v>
      </c>
      <c r="K19" s="16">
        <v>0</v>
      </c>
      <c r="L19" s="16">
        <v>0</v>
      </c>
      <c r="M19" s="16">
        <v>0</v>
      </c>
      <c r="N19" s="16">
        <f t="shared" si="0"/>
        <v>111000</v>
      </c>
      <c r="O19" s="16">
        <v>1000000</v>
      </c>
      <c r="P19" s="16">
        <v>111004984233</v>
      </c>
      <c r="Q19" s="16">
        <v>110979881250</v>
      </c>
      <c r="R19" s="67">
        <f t="shared" si="1"/>
        <v>0.57887899753108241</v>
      </c>
    </row>
    <row r="20" spans="1:18" ht="23.1" customHeight="1">
      <c r="A20" s="26" t="s">
        <v>106</v>
      </c>
      <c r="B20" s="26" t="s">
        <v>107</v>
      </c>
      <c r="C20" s="26" t="s">
        <v>73</v>
      </c>
      <c r="D20" s="26" t="s">
        <v>108</v>
      </c>
      <c r="E20" s="26" t="s">
        <v>109</v>
      </c>
      <c r="F20" s="108">
        <v>1000000</v>
      </c>
      <c r="G20" s="16">
        <v>1000000</v>
      </c>
      <c r="H20" s="16">
        <v>1000000000000</v>
      </c>
      <c r="I20" s="16">
        <v>1000000000000</v>
      </c>
      <c r="J20" s="16">
        <v>0</v>
      </c>
      <c r="K20" s="16">
        <v>0</v>
      </c>
      <c r="L20" s="16">
        <v>0</v>
      </c>
      <c r="M20" s="16">
        <v>0</v>
      </c>
      <c r="N20" s="16">
        <f t="shared" si="0"/>
        <v>1000000</v>
      </c>
      <c r="O20" s="16">
        <v>995000</v>
      </c>
      <c r="P20" s="16">
        <v>1000000000000</v>
      </c>
      <c r="Q20" s="16">
        <v>994819656250</v>
      </c>
      <c r="R20" s="67">
        <f t="shared" si="1"/>
        <v>5.1890504733642064</v>
      </c>
    </row>
    <row r="21" spans="1:18" ht="23.1" customHeight="1">
      <c r="A21" s="56" t="s">
        <v>533</v>
      </c>
      <c r="B21" s="26" t="s">
        <v>532</v>
      </c>
      <c r="C21" s="26" t="s">
        <v>532</v>
      </c>
      <c r="D21" s="26" t="s">
        <v>532</v>
      </c>
      <c r="E21" s="26" t="s">
        <v>532</v>
      </c>
      <c r="F21" s="26" t="s">
        <v>532</v>
      </c>
      <c r="G21" s="16">
        <v>111601</v>
      </c>
      <c r="H21" s="16">
        <v>592096832749</v>
      </c>
      <c r="I21" s="16">
        <v>730448442065</v>
      </c>
      <c r="J21" s="16">
        <v>50477</v>
      </c>
      <c r="K21" s="16">
        <v>336732171922</v>
      </c>
      <c r="L21" s="16">
        <v>130000</v>
      </c>
      <c r="M21" s="16">
        <v>896871717156</v>
      </c>
      <c r="N21" s="16">
        <v>32078</v>
      </c>
      <c r="O21" s="16">
        <v>5730995</v>
      </c>
      <c r="P21" s="16">
        <v>183838842084</v>
      </c>
      <c r="Q21" s="16">
        <v>223781545175</v>
      </c>
      <c r="R21" s="67">
        <f t="shared" si="1"/>
        <v>1.1672605437831158</v>
      </c>
    </row>
    <row r="22" spans="1:18" ht="23.1" customHeight="1" thickBot="1">
      <c r="A22" s="26" t="s">
        <v>52</v>
      </c>
      <c r="B22" s="26"/>
      <c r="C22" s="26"/>
      <c r="D22" s="26"/>
      <c r="E22" s="26"/>
      <c r="F22" s="26"/>
      <c r="G22" s="16"/>
      <c r="H22" s="66">
        <f>SUM(H9:H21)</f>
        <v>4991409403921</v>
      </c>
      <c r="I22" s="66">
        <f>SUM(I9:I21)</f>
        <v>5128832373315</v>
      </c>
      <c r="J22" s="16"/>
      <c r="K22" s="66">
        <f>SUM(K9:K21)</f>
        <v>2486071828172</v>
      </c>
      <c r="L22" s="16"/>
      <c r="M22" s="66">
        <f>SUM(M9:M21)</f>
        <v>2597142502984</v>
      </c>
      <c r="N22" s="16"/>
      <c r="O22" s="16"/>
      <c r="P22" s="66">
        <f>SUM(P9:P21)</f>
        <v>5032220283678</v>
      </c>
      <c r="Q22" s="66">
        <f>SUM(Q9:Q21)</f>
        <v>5065903751425</v>
      </c>
      <c r="R22" s="68">
        <f>SUM(R9:R21)</f>
        <v>26.424116264891509</v>
      </c>
    </row>
    <row r="23" spans="1:18" ht="23.1" customHeight="1" thickTop="1">
      <c r="A23" s="26"/>
      <c r="B23" s="26"/>
      <c r="C23" s="26"/>
      <c r="D23" s="26"/>
      <c r="E23" s="26"/>
      <c r="F23" s="2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>
      <c r="P24" s="91"/>
      <c r="Q24" s="91"/>
    </row>
    <row r="25" spans="1:18">
      <c r="P25" s="110"/>
      <c r="Q25" s="91"/>
    </row>
    <row r="26" spans="1:18">
      <c r="P26" s="109"/>
      <c r="Q26" s="109"/>
    </row>
    <row r="27" spans="1:18">
      <c r="Q27" s="91"/>
    </row>
    <row r="28" spans="1:18">
      <c r="Q28" s="91"/>
    </row>
    <row r="29" spans="1:18">
      <c r="Q29" s="91"/>
    </row>
  </sheetData>
  <mergeCells count="24">
    <mergeCell ref="Q7:Q8"/>
    <mergeCell ref="R7:R8"/>
    <mergeCell ref="N7:N8"/>
    <mergeCell ref="P7:P8"/>
    <mergeCell ref="O7:O8"/>
    <mergeCell ref="J7:K7"/>
    <mergeCell ref="L7:M7"/>
    <mergeCell ref="G6:I6"/>
    <mergeCell ref="A6:F6"/>
    <mergeCell ref="I7:I8"/>
    <mergeCell ref="B7:B8"/>
    <mergeCell ref="C7:C8"/>
    <mergeCell ref="F7:F8"/>
    <mergeCell ref="E7:E8"/>
    <mergeCell ref="D7:D8"/>
    <mergeCell ref="A7:A8"/>
    <mergeCell ref="G7:G8"/>
    <mergeCell ref="H7:H8"/>
    <mergeCell ref="A1:R1"/>
    <mergeCell ref="A2:R2"/>
    <mergeCell ref="A3:R3"/>
    <mergeCell ref="A4:R4"/>
    <mergeCell ref="J6:M6"/>
    <mergeCell ref="N6:R6"/>
  </mergeCells>
  <pageMargins left="0.7" right="0.7" top="0.75" bottom="0.75" header="0.3" footer="0.3"/>
  <pageSetup paperSize="9" scale="41" orientation="landscape" horizontalDpi="4294967295" verticalDpi="4294967295" r:id="rId1"/>
  <headerFooter differentOddEven="1"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F22"/>
  <sheetViews>
    <sheetView rightToLeft="1" view="pageBreakPreview" zoomScaleNormal="100" zoomScaleSheetLayoutView="100" workbookViewId="0">
      <selection activeCell="B12" sqref="B12"/>
    </sheetView>
  </sheetViews>
  <sheetFormatPr defaultRowHeight="14.25"/>
  <cols>
    <col min="1" max="1" width="25.875" style="12" bestFit="1" customWidth="1"/>
    <col min="2" max="2" width="9.125" style="12" customWidth="1"/>
    <col min="3" max="4" width="10.375" style="12" customWidth="1"/>
    <col min="5" max="5" width="9.125" style="12" customWidth="1"/>
    <col min="6" max="6" width="17.375" style="12" bestFit="1" customWidth="1"/>
  </cols>
  <sheetData>
    <row r="1" spans="1:6" ht="21">
      <c r="A1" s="163" t="s">
        <v>0</v>
      </c>
      <c r="B1" s="163"/>
      <c r="C1" s="163"/>
      <c r="D1" s="163"/>
      <c r="E1" s="163"/>
      <c r="F1" s="163"/>
    </row>
    <row r="2" spans="1:6" ht="21">
      <c r="A2" s="163" t="s">
        <v>2</v>
      </c>
      <c r="B2" s="163"/>
      <c r="C2" s="163"/>
      <c r="D2" s="163"/>
      <c r="E2" s="163"/>
      <c r="F2" s="163"/>
    </row>
    <row r="3" spans="1:6" ht="21">
      <c r="A3" s="163" t="s">
        <v>3</v>
      </c>
      <c r="B3" s="163"/>
      <c r="C3" s="163"/>
      <c r="D3" s="163"/>
      <c r="E3" s="163"/>
      <c r="F3" s="163"/>
    </row>
    <row r="4" spans="1:6" ht="20.25">
      <c r="A4" s="174" t="s">
        <v>128</v>
      </c>
      <c r="B4" s="174"/>
      <c r="C4" s="174"/>
      <c r="D4" s="174"/>
      <c r="E4" s="174"/>
      <c r="F4" s="174"/>
    </row>
    <row r="5" spans="1:6" ht="20.25">
      <c r="A5" s="174" t="s">
        <v>129</v>
      </c>
      <c r="B5" s="174"/>
      <c r="C5" s="174"/>
      <c r="D5" s="174"/>
      <c r="E5" s="174"/>
      <c r="F5" s="174"/>
    </row>
    <row r="6" spans="1:6" ht="16.5" thickBot="1">
      <c r="A6" s="13"/>
      <c r="B6" s="175" t="s">
        <v>130</v>
      </c>
      <c r="C6" s="175"/>
      <c r="D6" s="175"/>
      <c r="E6" s="175"/>
      <c r="F6" s="175"/>
    </row>
    <row r="7" spans="1:6" ht="14.45" customHeight="1">
      <c r="A7" s="176" t="s">
        <v>131</v>
      </c>
      <c r="B7" s="155" t="s">
        <v>10</v>
      </c>
      <c r="C7" s="179" t="s">
        <v>132</v>
      </c>
      <c r="D7" s="179" t="s">
        <v>133</v>
      </c>
      <c r="E7" s="179" t="s">
        <v>134</v>
      </c>
      <c r="F7" s="166" t="s">
        <v>135</v>
      </c>
    </row>
    <row r="8" spans="1:6" ht="27" customHeight="1" thickBot="1">
      <c r="A8" s="177"/>
      <c r="B8" s="178"/>
      <c r="C8" s="167"/>
      <c r="D8" s="167"/>
      <c r="E8" s="167"/>
      <c r="F8" s="167"/>
    </row>
    <row r="9" spans="1:6" ht="23.1" customHeight="1">
      <c r="A9" s="17" t="s">
        <v>136</v>
      </c>
      <c r="B9" s="16">
        <v>215000</v>
      </c>
      <c r="C9" s="16">
        <v>1000000</v>
      </c>
      <c r="D9" s="16">
        <v>1000000</v>
      </c>
      <c r="E9" s="16">
        <v>0</v>
      </c>
      <c r="F9" s="16">
        <v>214961031250</v>
      </c>
    </row>
    <row r="10" spans="1:6" ht="23.1" customHeight="1">
      <c r="A10" s="17" t="s">
        <v>137</v>
      </c>
      <c r="B10" s="16">
        <v>550000</v>
      </c>
      <c r="C10" s="16">
        <v>1000000</v>
      </c>
      <c r="D10" s="16">
        <v>1000000</v>
      </c>
      <c r="E10" s="16">
        <v>0</v>
      </c>
      <c r="F10" s="16">
        <v>549900312500</v>
      </c>
    </row>
    <row r="11" spans="1:6" ht="23.1" customHeight="1">
      <c r="A11" s="17" t="s">
        <v>138</v>
      </c>
      <c r="B11" s="16">
        <v>379000</v>
      </c>
      <c r="C11" s="16">
        <v>1000000</v>
      </c>
      <c r="D11" s="16">
        <v>1000000</v>
      </c>
      <c r="E11" s="16">
        <v>0</v>
      </c>
      <c r="F11" s="16">
        <v>378931306250</v>
      </c>
    </row>
    <row r="12" spans="1:6" ht="23.1" customHeight="1">
      <c r="A12" s="17" t="s">
        <v>139</v>
      </c>
      <c r="B12" s="16">
        <v>750000</v>
      </c>
      <c r="C12" s="16">
        <v>1000000</v>
      </c>
      <c r="D12" s="16">
        <v>1000000</v>
      </c>
      <c r="E12" s="16">
        <v>0</v>
      </c>
      <c r="F12" s="16">
        <v>749864062500</v>
      </c>
    </row>
    <row r="13" spans="1:6" ht="23.1" customHeight="1">
      <c r="A13" s="17" t="s">
        <v>140</v>
      </c>
      <c r="B13" s="16">
        <v>454000</v>
      </c>
      <c r="C13" s="16">
        <v>1000000</v>
      </c>
      <c r="D13" s="16">
        <v>1000000</v>
      </c>
      <c r="E13" s="16">
        <v>0</v>
      </c>
      <c r="F13" s="16">
        <v>453917712500</v>
      </c>
    </row>
    <row r="14" spans="1:6" ht="23.1" customHeight="1">
      <c r="A14" s="17" t="s">
        <v>141</v>
      </c>
      <c r="B14" s="16">
        <v>350000</v>
      </c>
      <c r="C14" s="16">
        <v>1000000</v>
      </c>
      <c r="D14" s="16">
        <v>1000000</v>
      </c>
      <c r="E14" s="16">
        <v>0</v>
      </c>
      <c r="F14" s="16">
        <v>349936562500</v>
      </c>
    </row>
    <row r="15" spans="1:6" ht="23.1" customHeight="1">
      <c r="A15" s="17" t="s">
        <v>142</v>
      </c>
      <c r="B15" s="16">
        <v>111000</v>
      </c>
      <c r="C15" s="16">
        <v>1000000</v>
      </c>
      <c r="D15" s="16">
        <v>1000000</v>
      </c>
      <c r="E15" s="16">
        <v>0</v>
      </c>
      <c r="F15" s="16">
        <v>110979881250</v>
      </c>
    </row>
    <row r="16" spans="1:6" ht="23.1" customHeight="1">
      <c r="A16" s="17" t="s">
        <v>143</v>
      </c>
      <c r="B16" s="16">
        <v>100000</v>
      </c>
      <c r="C16" s="16">
        <v>1000000</v>
      </c>
      <c r="D16" s="16">
        <v>1000000</v>
      </c>
      <c r="E16" s="16">
        <v>0</v>
      </c>
      <c r="F16" s="16">
        <v>99981875000</v>
      </c>
    </row>
    <row r="17" spans="1:6" ht="23.1" customHeight="1">
      <c r="A17" s="17" t="s">
        <v>144</v>
      </c>
      <c r="B17" s="16">
        <v>200000</v>
      </c>
      <c r="C17" s="16">
        <v>1000000</v>
      </c>
      <c r="D17" s="16">
        <v>1000000</v>
      </c>
      <c r="E17" s="16">
        <v>0</v>
      </c>
      <c r="F17" s="16">
        <v>199963750000</v>
      </c>
    </row>
    <row r="18" spans="1:6" ht="23.1" customHeight="1">
      <c r="A18" s="17" t="s">
        <v>145</v>
      </c>
      <c r="B18" s="16">
        <v>239000</v>
      </c>
      <c r="C18" s="16">
        <v>1000000</v>
      </c>
      <c r="D18" s="16">
        <v>1000000</v>
      </c>
      <c r="E18" s="16">
        <v>0</v>
      </c>
      <c r="F18" s="16">
        <v>238956681250</v>
      </c>
    </row>
    <row r="19" spans="1:6" ht="23.1" customHeight="1">
      <c r="A19" s="17" t="s">
        <v>146</v>
      </c>
      <c r="B19" s="16">
        <v>500000</v>
      </c>
      <c r="C19" s="16">
        <v>1000000</v>
      </c>
      <c r="D19" s="16">
        <v>1000000</v>
      </c>
      <c r="E19" s="16">
        <v>0</v>
      </c>
      <c r="F19" s="16">
        <v>499909375000</v>
      </c>
    </row>
    <row r="20" spans="1:6" ht="23.1" customHeight="1" thickBot="1">
      <c r="A20" s="17" t="s">
        <v>52</v>
      </c>
      <c r="B20" s="66">
        <f>SUM(B9:B19)</f>
        <v>3848000</v>
      </c>
      <c r="C20" s="16"/>
      <c r="D20" s="16"/>
      <c r="E20" s="16"/>
      <c r="F20" s="66">
        <f>SUM(F9:F19)</f>
        <v>3847302550000</v>
      </c>
    </row>
    <row r="21" spans="1:6" ht="23.1" customHeight="1" thickTop="1">
      <c r="A21" s="9" t="s">
        <v>53</v>
      </c>
      <c r="B21" s="8"/>
      <c r="C21" s="10"/>
      <c r="D21" s="10"/>
      <c r="E21" s="11"/>
      <c r="F21" s="10"/>
    </row>
    <row r="22" spans="1:6" ht="15.75">
      <c r="A22" s="13"/>
      <c r="B22" s="13"/>
      <c r="C22" s="6"/>
      <c r="D22" s="13"/>
      <c r="E22" s="14"/>
      <c r="F22" s="7"/>
    </row>
  </sheetData>
  <mergeCells count="12">
    <mergeCell ref="B6:F6"/>
    <mergeCell ref="A7:A8"/>
    <mergeCell ref="B7:B8"/>
    <mergeCell ref="C7:C8"/>
    <mergeCell ref="D7:D8"/>
    <mergeCell ref="E7:E8"/>
    <mergeCell ref="F7:F8"/>
    <mergeCell ref="A4:F4"/>
    <mergeCell ref="A5:F5"/>
    <mergeCell ref="A3:F3"/>
    <mergeCell ref="A2:F2"/>
    <mergeCell ref="A1:F1"/>
  </mergeCells>
  <pageMargins left="0.7" right="0.7" top="0.75" bottom="0.75" header="0.3" footer="0.3"/>
  <pageSetup paperSize="9" scale="63" orientation="portrait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rightToLeft="1" view="pageBreakPreview" zoomScaleNormal="100" zoomScaleSheetLayoutView="100" workbookViewId="0">
      <selection activeCell="L30" sqref="L30"/>
    </sheetView>
  </sheetViews>
  <sheetFormatPr defaultColWidth="9" defaultRowHeight="18.75"/>
  <cols>
    <col min="1" max="1" width="35.25" style="28" bestFit="1" customWidth="1"/>
    <col min="2" max="2" width="19" style="28" bestFit="1" customWidth="1"/>
    <col min="3" max="3" width="13.375" style="28" bestFit="1" customWidth="1"/>
    <col min="4" max="4" width="12.5" style="28" bestFit="1" customWidth="1"/>
    <col min="5" max="5" width="9.75" style="28" customWidth="1"/>
    <col min="6" max="6" width="16.125" style="28" bestFit="1" customWidth="1"/>
    <col min="7" max="7" width="15.875" style="28" bestFit="1" customWidth="1"/>
    <col min="8" max="9" width="16.125" style="28" bestFit="1" customWidth="1"/>
    <col min="10" max="10" width="7.125" style="28" customWidth="1"/>
    <col min="11" max="11" width="9" style="29" customWidth="1"/>
    <col min="12" max="16384" width="9" style="29"/>
  </cols>
  <sheetData>
    <row r="1" spans="1:10" ht="2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1">
      <c r="A2" s="163" t="s">
        <v>2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21">
      <c r="A3" s="163" t="s">
        <v>3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>
      <c r="A4" s="164" t="s">
        <v>844</v>
      </c>
      <c r="B4" s="164"/>
      <c r="C4" s="164"/>
      <c r="D4" s="164"/>
      <c r="E4" s="164"/>
      <c r="F4" s="164"/>
      <c r="G4" s="164"/>
      <c r="H4" s="164"/>
      <c r="I4" s="164"/>
    </row>
    <row r="5" spans="1:10" ht="19.5" thickBot="1">
      <c r="B5" s="30"/>
      <c r="C5" s="30"/>
      <c r="D5" s="30"/>
      <c r="E5" s="30"/>
      <c r="F5" s="30"/>
      <c r="G5" s="30"/>
      <c r="H5" s="30"/>
    </row>
    <row r="6" spans="1:10" ht="18.75" customHeight="1" thickBot="1">
      <c r="A6" s="25"/>
      <c r="B6" s="157" t="s">
        <v>149</v>
      </c>
      <c r="C6" s="157"/>
      <c r="D6" s="157"/>
      <c r="E6" s="157"/>
      <c r="F6" s="23" t="s">
        <v>6</v>
      </c>
      <c r="G6" s="165" t="s">
        <v>7</v>
      </c>
      <c r="H6" s="165"/>
      <c r="I6" s="181" t="s">
        <v>8</v>
      </c>
      <c r="J6" s="182"/>
    </row>
    <row r="7" spans="1:10" ht="31.9" customHeight="1">
      <c r="A7" s="31" t="s">
        <v>150</v>
      </c>
      <c r="B7" s="32" t="s">
        <v>151</v>
      </c>
      <c r="C7" s="32" t="s">
        <v>152</v>
      </c>
      <c r="D7" s="32" t="s">
        <v>153</v>
      </c>
      <c r="E7" s="111" t="s">
        <v>147</v>
      </c>
      <c r="F7" s="33" t="s">
        <v>154</v>
      </c>
      <c r="G7" s="32" t="s">
        <v>155</v>
      </c>
      <c r="H7" s="32" t="s">
        <v>156</v>
      </c>
      <c r="I7" s="31" t="s">
        <v>154</v>
      </c>
      <c r="J7" s="31" t="s">
        <v>148</v>
      </c>
    </row>
    <row r="8" spans="1:10" ht="23.1" customHeight="1">
      <c r="A8" s="17" t="s">
        <v>160</v>
      </c>
      <c r="B8" s="26" t="s">
        <v>161</v>
      </c>
      <c r="C8" s="26" t="s">
        <v>162</v>
      </c>
      <c r="D8" s="26" t="s">
        <v>537</v>
      </c>
      <c r="E8" s="26">
        <v>10</v>
      </c>
      <c r="F8" s="16">
        <v>2053650208</v>
      </c>
      <c r="G8" s="16">
        <v>86476805675</v>
      </c>
      <c r="H8" s="16">
        <v>86501200000</v>
      </c>
      <c r="I8" s="16">
        <v>2029255883</v>
      </c>
      <c r="J8" s="67">
        <f>I8/19171516279452*100</f>
        <v>1.0584743811708586E-2</v>
      </c>
    </row>
    <row r="9" spans="1:10" ht="23.1" customHeight="1">
      <c r="A9" s="17" t="s">
        <v>163</v>
      </c>
      <c r="B9" s="26" t="s">
        <v>164</v>
      </c>
      <c r="C9" s="26" t="s">
        <v>162</v>
      </c>
      <c r="D9" s="26" t="s">
        <v>535</v>
      </c>
      <c r="E9" s="26">
        <v>10</v>
      </c>
      <c r="F9" s="16">
        <v>9943017</v>
      </c>
      <c r="G9" s="16">
        <v>40750</v>
      </c>
      <c r="H9" s="16">
        <v>0</v>
      </c>
      <c r="I9" s="16">
        <v>9983767</v>
      </c>
      <c r="J9" s="67">
        <f t="shared" ref="J9:J29" si="0">I9/19171516279452*100</f>
        <v>5.207604267952757E-5</v>
      </c>
    </row>
    <row r="10" spans="1:10" ht="23.1" customHeight="1">
      <c r="A10" s="17" t="s">
        <v>165</v>
      </c>
      <c r="B10" s="26" t="s">
        <v>166</v>
      </c>
      <c r="C10" s="26" t="s">
        <v>159</v>
      </c>
      <c r="D10" s="26" t="s">
        <v>536</v>
      </c>
      <c r="E10" s="26">
        <v>22.5</v>
      </c>
      <c r="F10" s="16">
        <v>720000000000</v>
      </c>
      <c r="G10" s="16">
        <v>0</v>
      </c>
      <c r="H10" s="16">
        <v>510000000000</v>
      </c>
      <c r="I10" s="16">
        <v>210000000000</v>
      </c>
      <c r="J10" s="67">
        <f t="shared" si="0"/>
        <v>1.0953750185376712</v>
      </c>
    </row>
    <row r="11" spans="1:10" ht="23.1" customHeight="1">
      <c r="A11" s="17" t="s">
        <v>167</v>
      </c>
      <c r="B11" s="26" t="s">
        <v>168</v>
      </c>
      <c r="C11" s="26" t="s">
        <v>159</v>
      </c>
      <c r="D11" s="26" t="s">
        <v>538</v>
      </c>
      <c r="E11" s="26">
        <v>22.5</v>
      </c>
      <c r="F11" s="16">
        <v>650000000000</v>
      </c>
      <c r="G11" s="16">
        <v>0</v>
      </c>
      <c r="H11" s="16">
        <v>0</v>
      </c>
      <c r="I11" s="16">
        <v>650000000000</v>
      </c>
      <c r="J11" s="67">
        <f t="shared" si="0"/>
        <v>3.3904464859499348</v>
      </c>
    </row>
    <row r="12" spans="1:10" ht="23.1" customHeight="1">
      <c r="A12" s="17" t="s">
        <v>169</v>
      </c>
      <c r="B12" s="26" t="s">
        <v>170</v>
      </c>
      <c r="C12" s="26" t="s">
        <v>159</v>
      </c>
      <c r="D12" s="26" t="s">
        <v>538</v>
      </c>
      <c r="E12" s="26">
        <v>22.5</v>
      </c>
      <c r="F12" s="16">
        <v>1000000000000</v>
      </c>
      <c r="G12" s="16">
        <v>0</v>
      </c>
      <c r="H12" s="16">
        <v>0</v>
      </c>
      <c r="I12" s="16">
        <v>1000000000000</v>
      </c>
      <c r="J12" s="67">
        <f t="shared" si="0"/>
        <v>5.2160715168460534</v>
      </c>
    </row>
    <row r="13" spans="1:10" ht="23.1" customHeight="1">
      <c r="A13" s="17" t="s">
        <v>172</v>
      </c>
      <c r="B13" s="26" t="s">
        <v>173</v>
      </c>
      <c r="C13" s="26" t="s">
        <v>159</v>
      </c>
      <c r="D13" s="26" t="s">
        <v>539</v>
      </c>
      <c r="E13" s="26">
        <v>22.5</v>
      </c>
      <c r="F13" s="16">
        <v>132000000000</v>
      </c>
      <c r="G13" s="16">
        <v>0</v>
      </c>
      <c r="H13" s="16">
        <v>0</v>
      </c>
      <c r="I13" s="16">
        <v>132000000000</v>
      </c>
      <c r="J13" s="67">
        <f t="shared" si="0"/>
        <v>0.688521440223679</v>
      </c>
    </row>
    <row r="14" spans="1:10" ht="23.1" customHeight="1">
      <c r="A14" s="17" t="s">
        <v>174</v>
      </c>
      <c r="B14" s="26" t="s">
        <v>175</v>
      </c>
      <c r="C14" s="26" t="s">
        <v>162</v>
      </c>
      <c r="D14" s="26" t="s">
        <v>534</v>
      </c>
      <c r="E14" s="26">
        <v>10</v>
      </c>
      <c r="F14" s="16">
        <v>1666976579</v>
      </c>
      <c r="G14" s="16">
        <v>60071431727</v>
      </c>
      <c r="H14" s="16">
        <v>61731434896</v>
      </c>
      <c r="I14" s="16">
        <v>6973410</v>
      </c>
      <c r="J14" s="67">
        <f t="shared" si="0"/>
        <v>3.6373805276289436E-5</v>
      </c>
    </row>
    <row r="15" spans="1:10" ht="23.1" customHeight="1">
      <c r="A15" s="17" t="s">
        <v>176</v>
      </c>
      <c r="B15" s="26" t="s">
        <v>177</v>
      </c>
      <c r="C15" s="26" t="s">
        <v>178</v>
      </c>
      <c r="D15" s="26" t="s">
        <v>540</v>
      </c>
      <c r="E15" s="26">
        <v>10</v>
      </c>
      <c r="F15" s="16">
        <v>9696842</v>
      </c>
      <c r="G15" s="16">
        <v>0</v>
      </c>
      <c r="H15" s="16">
        <v>0</v>
      </c>
      <c r="I15" s="16">
        <v>9696842</v>
      </c>
      <c r="J15" s="67">
        <f t="shared" si="0"/>
        <v>5.0579421359556511E-5</v>
      </c>
    </row>
    <row r="16" spans="1:10" ht="23.1" customHeight="1">
      <c r="A16" s="17" t="s">
        <v>181</v>
      </c>
      <c r="B16" s="26" t="s">
        <v>182</v>
      </c>
      <c r="C16" s="26" t="s">
        <v>162</v>
      </c>
      <c r="D16" s="26" t="s">
        <v>541</v>
      </c>
      <c r="E16" s="26">
        <v>10</v>
      </c>
      <c r="F16" s="16">
        <v>14339053</v>
      </c>
      <c r="G16" s="16">
        <v>724414837677</v>
      </c>
      <c r="H16" s="16">
        <v>724005367607</v>
      </c>
      <c r="I16" s="16">
        <v>423809123</v>
      </c>
      <c r="J16" s="67">
        <f t="shared" si="0"/>
        <v>2.2106186950598058E-3</v>
      </c>
    </row>
    <row r="17" spans="1:10" ht="23.1" customHeight="1">
      <c r="A17" s="17" t="s">
        <v>183</v>
      </c>
      <c r="B17" s="26" t="s">
        <v>184</v>
      </c>
      <c r="C17" s="26" t="s">
        <v>159</v>
      </c>
      <c r="D17" s="26" t="s">
        <v>536</v>
      </c>
      <c r="E17" s="26">
        <v>22.5</v>
      </c>
      <c r="F17" s="16">
        <v>1000000000000</v>
      </c>
      <c r="G17" s="16">
        <v>0</v>
      </c>
      <c r="H17" s="16">
        <v>0</v>
      </c>
      <c r="I17" s="16">
        <v>1000000000000</v>
      </c>
      <c r="J17" s="67">
        <f t="shared" si="0"/>
        <v>5.2160715168460534</v>
      </c>
    </row>
    <row r="18" spans="1:10" ht="23.1" customHeight="1">
      <c r="A18" s="17" t="s">
        <v>185</v>
      </c>
      <c r="B18" s="26" t="s">
        <v>186</v>
      </c>
      <c r="C18" s="26" t="s">
        <v>159</v>
      </c>
      <c r="D18" s="26" t="s">
        <v>537</v>
      </c>
      <c r="E18" s="26">
        <v>22.5</v>
      </c>
      <c r="F18" s="16">
        <v>350000000000</v>
      </c>
      <c r="G18" s="16">
        <v>0</v>
      </c>
      <c r="H18" s="16">
        <v>50000000000</v>
      </c>
      <c r="I18" s="16">
        <v>300000000000</v>
      </c>
      <c r="J18" s="67">
        <f t="shared" si="0"/>
        <v>1.564821455053816</v>
      </c>
    </row>
    <row r="19" spans="1:10" ht="23.1" customHeight="1">
      <c r="A19" s="17" t="s">
        <v>187</v>
      </c>
      <c r="B19" s="26" t="s">
        <v>188</v>
      </c>
      <c r="C19" s="26" t="s">
        <v>162</v>
      </c>
      <c r="D19" s="26" t="s">
        <v>542</v>
      </c>
      <c r="E19" s="26">
        <v>10</v>
      </c>
      <c r="F19" s="16">
        <v>6332222</v>
      </c>
      <c r="G19" s="16">
        <v>25845</v>
      </c>
      <c r="H19" s="16">
        <v>0</v>
      </c>
      <c r="I19" s="16">
        <v>6358067</v>
      </c>
      <c r="J19" s="67">
        <f t="shared" si="0"/>
        <v>3.3164132180898838E-5</v>
      </c>
    </row>
    <row r="20" spans="1:10" ht="23.1" customHeight="1">
      <c r="A20" s="17" t="s">
        <v>189</v>
      </c>
      <c r="B20" s="26" t="s">
        <v>190</v>
      </c>
      <c r="C20" s="26" t="s">
        <v>159</v>
      </c>
      <c r="D20" s="26" t="s">
        <v>543</v>
      </c>
      <c r="E20" s="26">
        <v>22.5</v>
      </c>
      <c r="F20" s="16">
        <v>400000000000</v>
      </c>
      <c r="G20" s="16">
        <v>0</v>
      </c>
      <c r="H20" s="16">
        <v>0</v>
      </c>
      <c r="I20" s="16">
        <v>400000000000</v>
      </c>
      <c r="J20" s="67">
        <f t="shared" si="0"/>
        <v>2.086428606738421</v>
      </c>
    </row>
    <row r="21" spans="1:10" ht="23.1" customHeight="1">
      <c r="A21" s="17" t="s">
        <v>191</v>
      </c>
      <c r="B21" s="26" t="s">
        <v>192</v>
      </c>
      <c r="C21" s="26" t="s">
        <v>162</v>
      </c>
      <c r="D21" s="26" t="s">
        <v>544</v>
      </c>
      <c r="E21" s="26">
        <v>10</v>
      </c>
      <c r="F21" s="16">
        <v>20569264140</v>
      </c>
      <c r="G21" s="16">
        <v>2556169568154</v>
      </c>
      <c r="H21" s="16">
        <v>2573310377380</v>
      </c>
      <c r="I21" s="16">
        <v>3428454914</v>
      </c>
      <c r="J21" s="67">
        <f t="shared" si="0"/>
        <v>1.7883066023706286E-2</v>
      </c>
    </row>
    <row r="22" spans="1:10" ht="23.1" customHeight="1">
      <c r="A22" s="17" t="s">
        <v>193</v>
      </c>
      <c r="B22" s="26" t="s">
        <v>194</v>
      </c>
      <c r="C22" s="26" t="s">
        <v>159</v>
      </c>
      <c r="D22" s="26" t="s">
        <v>545</v>
      </c>
      <c r="E22" s="26">
        <v>22.5</v>
      </c>
      <c r="F22" s="16">
        <v>130000000000</v>
      </c>
      <c r="G22" s="16">
        <v>0</v>
      </c>
      <c r="H22" s="16">
        <v>0</v>
      </c>
      <c r="I22" s="16">
        <v>130000000000</v>
      </c>
      <c r="J22" s="67">
        <f t="shared" si="0"/>
        <v>0.67808929718998701</v>
      </c>
    </row>
    <row r="23" spans="1:10" ht="23.1" customHeight="1">
      <c r="A23" s="17" t="s">
        <v>195</v>
      </c>
      <c r="B23" s="26" t="s">
        <v>196</v>
      </c>
      <c r="C23" s="26" t="s">
        <v>159</v>
      </c>
      <c r="D23" s="26" t="s">
        <v>546</v>
      </c>
      <c r="E23" s="26">
        <v>22.5</v>
      </c>
      <c r="F23" s="16">
        <v>20000000000</v>
      </c>
      <c r="G23" s="16">
        <v>0</v>
      </c>
      <c r="H23" s="16">
        <v>0</v>
      </c>
      <c r="I23" s="16">
        <v>20000000000</v>
      </c>
      <c r="J23" s="67">
        <f t="shared" si="0"/>
        <v>0.10432143033692107</v>
      </c>
    </row>
    <row r="24" spans="1:10" ht="23.1" customHeight="1">
      <c r="A24" s="17" t="s">
        <v>198</v>
      </c>
      <c r="B24" s="26" t="s">
        <v>199</v>
      </c>
      <c r="C24" s="26" t="s">
        <v>159</v>
      </c>
      <c r="D24" s="26" t="s">
        <v>259</v>
      </c>
      <c r="E24" s="26">
        <v>22.5</v>
      </c>
      <c r="F24" s="16">
        <v>0</v>
      </c>
      <c r="G24" s="16">
        <v>770000000000</v>
      </c>
      <c r="H24" s="16">
        <v>0</v>
      </c>
      <c r="I24" s="16">
        <v>770000000000</v>
      </c>
      <c r="J24" s="67">
        <f t="shared" si="0"/>
        <v>4.0163750679714605</v>
      </c>
    </row>
    <row r="25" spans="1:10" ht="23.1" customHeight="1">
      <c r="A25" s="17" t="s">
        <v>200</v>
      </c>
      <c r="B25" s="26" t="s">
        <v>201</v>
      </c>
      <c r="C25" s="26" t="s">
        <v>159</v>
      </c>
      <c r="D25" s="26" t="s">
        <v>8</v>
      </c>
      <c r="E25" s="26">
        <v>22.5</v>
      </c>
      <c r="F25" s="16">
        <v>0</v>
      </c>
      <c r="G25" s="16">
        <v>300000000000</v>
      </c>
      <c r="H25" s="16">
        <v>0</v>
      </c>
      <c r="I25" s="16">
        <v>300000000000</v>
      </c>
      <c r="J25" s="67">
        <f t="shared" si="0"/>
        <v>1.564821455053816</v>
      </c>
    </row>
    <row r="26" spans="1:10" ht="23.1" customHeight="1">
      <c r="A26" s="17" t="s">
        <v>202</v>
      </c>
      <c r="B26" s="26" t="s">
        <v>203</v>
      </c>
      <c r="C26" s="26" t="s">
        <v>159</v>
      </c>
      <c r="D26" s="26" t="s">
        <v>547</v>
      </c>
      <c r="E26" s="26">
        <v>22.5</v>
      </c>
      <c r="F26" s="16">
        <v>0</v>
      </c>
      <c r="G26" s="16">
        <v>70000000000</v>
      </c>
      <c r="H26" s="16">
        <v>0</v>
      </c>
      <c r="I26" s="16">
        <v>70000000000</v>
      </c>
      <c r="J26" s="67">
        <f t="shared" si="0"/>
        <v>0.36512500617922378</v>
      </c>
    </row>
    <row r="27" spans="1:10" ht="23.1" customHeight="1">
      <c r="A27" s="17" t="s">
        <v>204</v>
      </c>
      <c r="B27" s="26" t="s">
        <v>205</v>
      </c>
      <c r="C27" s="26" t="s">
        <v>159</v>
      </c>
      <c r="D27" s="26" t="s">
        <v>256</v>
      </c>
      <c r="E27" s="26">
        <v>22.5</v>
      </c>
      <c r="F27" s="16">
        <v>0</v>
      </c>
      <c r="G27" s="16">
        <v>410000000000</v>
      </c>
      <c r="H27" s="16">
        <v>0</v>
      </c>
      <c r="I27" s="16">
        <v>410000000000</v>
      </c>
      <c r="J27" s="67">
        <f t="shared" si="0"/>
        <v>2.1385893219068817</v>
      </c>
    </row>
    <row r="28" spans="1:10" ht="23.1" customHeight="1">
      <c r="A28" s="17" t="s">
        <v>206</v>
      </c>
      <c r="B28" s="26" t="s">
        <v>207</v>
      </c>
      <c r="C28" s="26" t="s">
        <v>162</v>
      </c>
      <c r="D28" s="26" t="s">
        <v>8</v>
      </c>
      <c r="E28" s="26">
        <v>10</v>
      </c>
      <c r="F28" s="16">
        <v>0</v>
      </c>
      <c r="G28" s="16">
        <v>300184926229</v>
      </c>
      <c r="H28" s="16">
        <v>300000080000</v>
      </c>
      <c r="I28" s="16">
        <v>184846229</v>
      </c>
      <c r="J28" s="67">
        <f t="shared" si="0"/>
        <v>9.6417115008330288E-4</v>
      </c>
    </row>
    <row r="29" spans="1:10" ht="23.1" customHeight="1">
      <c r="A29" s="17" t="s">
        <v>208</v>
      </c>
      <c r="B29" s="26" t="s">
        <v>209</v>
      </c>
      <c r="C29" s="26" t="s">
        <v>159</v>
      </c>
      <c r="D29" s="26" t="s">
        <v>261</v>
      </c>
      <c r="E29" s="26">
        <v>22.5</v>
      </c>
      <c r="F29" s="16">
        <v>0</v>
      </c>
      <c r="G29" s="16">
        <v>130000000000</v>
      </c>
      <c r="H29" s="16">
        <v>0</v>
      </c>
      <c r="I29" s="16">
        <v>130000000000</v>
      </c>
      <c r="J29" s="67">
        <f t="shared" si="0"/>
        <v>0.67808929718998701</v>
      </c>
    </row>
    <row r="30" spans="1:10" ht="23.1" customHeight="1" thickBot="1">
      <c r="A30" s="26" t="s">
        <v>52</v>
      </c>
      <c r="B30" s="26"/>
      <c r="C30" s="26"/>
      <c r="D30" s="26"/>
      <c r="E30" s="26"/>
      <c r="F30" s="66">
        <f>SUM(F8:F29)</f>
        <v>4426330202061</v>
      </c>
      <c r="G30" s="66">
        <f>SUM(G8:G29)</f>
        <v>5407317636057</v>
      </c>
      <c r="H30" s="66">
        <f>SUM(H8:H29)</f>
        <v>4305548459883</v>
      </c>
      <c r="I30" s="66">
        <f>SUM(I8:I29)</f>
        <v>5528099378235</v>
      </c>
      <c r="J30" s="69">
        <f>SUM(J8:J29)</f>
        <v>28.834961709105961</v>
      </c>
    </row>
    <row r="31" spans="1:10" ht="23.1" customHeight="1" thickTop="1">
      <c r="A31" s="35" t="s">
        <v>53</v>
      </c>
      <c r="B31" s="35"/>
      <c r="C31" s="35"/>
      <c r="D31" s="35"/>
      <c r="E31" s="35"/>
      <c r="F31" s="36"/>
      <c r="G31" s="180"/>
      <c r="H31" s="180"/>
      <c r="I31" s="36"/>
      <c r="J31" s="34"/>
    </row>
    <row r="32" spans="1:10">
      <c r="I32" s="85"/>
    </row>
    <row r="33" spans="3:9">
      <c r="I33" s="85"/>
    </row>
    <row r="34" spans="3:9">
      <c r="I34" s="85"/>
    </row>
    <row r="35" spans="3:9">
      <c r="C35" s="28" t="s">
        <v>210</v>
      </c>
      <c r="I35" s="85"/>
    </row>
  </sheetData>
  <mergeCells count="8">
    <mergeCell ref="A3:J3"/>
    <mergeCell ref="A2:J2"/>
    <mergeCell ref="A1:J1"/>
    <mergeCell ref="G31:H31"/>
    <mergeCell ref="B6:E6"/>
    <mergeCell ref="G6:H6"/>
    <mergeCell ref="A4:I4"/>
    <mergeCell ref="I6:J6"/>
  </mergeCells>
  <pageMargins left="0.7" right="0.7" top="0.75" bottom="0.75" header="0.3" footer="0.3"/>
  <pageSetup paperSize="9" scale="68" orientation="landscape" horizontalDpi="4294967295" verticalDpi="4294967295" r:id="rId1"/>
  <headerFooter differentOddEven="1" differentFirst="1"/>
  <ignoredErrors>
    <ignoredError sqref="B8:B12 B16:B23 B13:B15 B24:B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8"/>
  <sheetViews>
    <sheetView rightToLeft="1" view="pageBreakPreview" zoomScaleNormal="106" zoomScaleSheetLayoutView="100" workbookViewId="0">
      <selection activeCell="A23" sqref="A23"/>
    </sheetView>
  </sheetViews>
  <sheetFormatPr defaultColWidth="13" defaultRowHeight="18.75"/>
  <cols>
    <col min="1" max="1" width="53.875" style="17" bestFit="1" customWidth="1"/>
    <col min="2" max="2" width="0.75" style="17" customWidth="1"/>
    <col min="3" max="3" width="6.125" style="28" bestFit="1" customWidth="1"/>
    <col min="4" max="4" width="0.5" style="28" customWidth="1"/>
    <col min="5" max="5" width="17.375" style="28" bestFit="1" customWidth="1"/>
    <col min="6" max="6" width="0.75" style="28" customWidth="1"/>
    <col min="7" max="7" width="10.625" style="28" customWidth="1"/>
    <col min="8" max="8" width="0.875" style="28" customWidth="1"/>
    <col min="9" max="9" width="10" style="28" customWidth="1"/>
    <col min="10" max="10" width="15.375" style="29" bestFit="1" customWidth="1"/>
    <col min="11" max="24" width="13" style="29" customWidth="1"/>
    <col min="25" max="16384" width="13" style="29"/>
  </cols>
  <sheetData>
    <row r="1" spans="1:23" ht="21">
      <c r="A1" s="163" t="s">
        <v>0</v>
      </c>
      <c r="B1" s="163"/>
      <c r="C1" s="163"/>
      <c r="D1" s="163"/>
      <c r="E1" s="163"/>
      <c r="F1" s="163"/>
      <c r="G1" s="163"/>
      <c r="H1" s="163"/>
      <c r="I1" s="163"/>
    </row>
    <row r="2" spans="1:23" ht="21">
      <c r="A2" s="163" t="s">
        <v>211</v>
      </c>
      <c r="B2" s="163"/>
      <c r="C2" s="163"/>
      <c r="D2" s="163"/>
      <c r="E2" s="163"/>
      <c r="F2" s="163"/>
      <c r="G2" s="163"/>
      <c r="H2" s="163"/>
      <c r="I2" s="163"/>
    </row>
    <row r="3" spans="1:23" ht="21">
      <c r="A3" s="163" t="s">
        <v>212</v>
      </c>
      <c r="B3" s="163"/>
      <c r="C3" s="163"/>
      <c r="D3" s="163"/>
      <c r="E3" s="163"/>
      <c r="F3" s="163"/>
      <c r="G3" s="163"/>
      <c r="H3" s="163"/>
      <c r="I3" s="163"/>
    </row>
    <row r="4" spans="1:23" ht="21">
      <c r="A4" s="104"/>
      <c r="B4" s="104"/>
      <c r="C4" s="104"/>
      <c r="D4" s="104"/>
      <c r="E4" s="104"/>
      <c r="F4" s="104"/>
      <c r="G4" s="104"/>
      <c r="H4" s="104"/>
      <c r="I4" s="104"/>
    </row>
    <row r="5" spans="1:23" ht="24" customHeight="1">
      <c r="A5" s="164" t="s">
        <v>213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spans="1:23" ht="8.25" customHeigh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</row>
    <row r="7" spans="1:23" ht="45" customHeight="1" thickBot="1">
      <c r="A7" s="24" t="s">
        <v>214</v>
      </c>
      <c r="B7" s="26"/>
      <c r="C7" s="24" t="s">
        <v>215</v>
      </c>
      <c r="D7" s="26"/>
      <c r="E7" s="24" t="s">
        <v>154</v>
      </c>
      <c r="F7" s="26"/>
      <c r="G7" s="107" t="s">
        <v>216</v>
      </c>
      <c r="H7" s="112"/>
      <c r="I7" s="107" t="s">
        <v>217</v>
      </c>
    </row>
    <row r="8" spans="1:23" ht="23.1" customHeight="1">
      <c r="A8" s="17" t="s">
        <v>218</v>
      </c>
      <c r="C8" s="26" t="s">
        <v>219</v>
      </c>
      <c r="D8" s="26"/>
      <c r="E8" s="16">
        <f>'1-2'!J447</f>
        <v>1301379350119</v>
      </c>
      <c r="F8" s="16"/>
      <c r="G8" s="88">
        <f>E8/$E$12*100</f>
        <v>57.939831856536927</v>
      </c>
      <c r="H8" s="88"/>
      <c r="I8" s="86">
        <f>E8/19171516279452*100</f>
        <v>6.7880877607673433</v>
      </c>
      <c r="J8" s="92"/>
    </row>
    <row r="9" spans="1:23" ht="23.1" customHeight="1">
      <c r="A9" s="17" t="s">
        <v>220</v>
      </c>
      <c r="C9" s="26" t="s">
        <v>221</v>
      </c>
      <c r="D9" s="26"/>
      <c r="E9" s="16">
        <f>'2-2'!I24</f>
        <v>672054565027</v>
      </c>
      <c r="F9" s="16"/>
      <c r="G9" s="88">
        <f t="shared" ref="G9:G11" si="0">E9/$E$12*100</f>
        <v>29.921120611389622</v>
      </c>
      <c r="H9" s="88"/>
      <c r="I9" s="86">
        <f t="shared" ref="I9:I11" si="1">E9/19171516279452*100</f>
        <v>3.5054846744036987</v>
      </c>
    </row>
    <row r="10" spans="1:23" ht="23.1" customHeight="1">
      <c r="A10" s="17" t="s">
        <v>222</v>
      </c>
      <c r="C10" s="26" t="s">
        <v>223</v>
      </c>
      <c r="D10" s="26"/>
      <c r="E10" s="16">
        <f>'3-2'!E32</f>
        <v>254089695915</v>
      </c>
      <c r="F10" s="16"/>
      <c r="G10" s="88">
        <f t="shared" si="0"/>
        <v>11.312546381228122</v>
      </c>
      <c r="H10" s="88"/>
      <c r="I10" s="86">
        <f t="shared" si="1"/>
        <v>1.3253500255863064</v>
      </c>
      <c r="J10" s="92"/>
      <c r="K10" s="92"/>
    </row>
    <row r="11" spans="1:23" ht="23.1" customHeight="1">
      <c r="A11" s="17" t="s">
        <v>224</v>
      </c>
      <c r="C11" s="26" t="s">
        <v>225</v>
      </c>
      <c r="D11" s="26"/>
      <c r="E11" s="16">
        <f>'4-2'!C12</f>
        <v>18563939454</v>
      </c>
      <c r="F11" s="16"/>
      <c r="G11" s="88">
        <f t="shared" si="0"/>
        <v>0.82650115084532305</v>
      </c>
      <c r="H11" s="88"/>
      <c r="I11" s="86">
        <f t="shared" si="1"/>
        <v>9.6830835826464082E-2</v>
      </c>
      <c r="J11" s="92"/>
      <c r="K11" s="92"/>
    </row>
    <row r="12" spans="1:23" ht="23.1" customHeight="1" thickBot="1">
      <c r="A12" s="17" t="s">
        <v>52</v>
      </c>
      <c r="C12" s="26"/>
      <c r="D12" s="26"/>
      <c r="E12" s="66">
        <f>SUM(E8:E11)</f>
        <v>2246087550515</v>
      </c>
      <c r="F12" s="16"/>
      <c r="G12" s="80">
        <f>SUM(G8:G11)</f>
        <v>99.999999999999986</v>
      </c>
      <c r="H12" s="26"/>
      <c r="I12" s="87">
        <f>SUM(I8:I11)</f>
        <v>11.715753296583813</v>
      </c>
      <c r="J12" s="92"/>
      <c r="K12" s="92"/>
    </row>
    <row r="13" spans="1:23" ht="23.1" customHeight="1" thickTop="1">
      <c r="A13" s="38" t="s">
        <v>53</v>
      </c>
      <c r="B13" s="38"/>
      <c r="C13" s="39"/>
      <c r="D13" s="39"/>
      <c r="E13" s="36"/>
      <c r="F13" s="36"/>
      <c r="G13" s="36"/>
      <c r="H13" s="36"/>
      <c r="I13" s="40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>
      <c r="E14" s="85"/>
      <c r="F14" s="85"/>
    </row>
    <row r="15" spans="1:23">
      <c r="E15" s="85"/>
      <c r="F15" s="85"/>
    </row>
    <row r="16" spans="1:23">
      <c r="E16" s="85"/>
      <c r="F16" s="85"/>
    </row>
    <row r="17" spans="5:6">
      <c r="E17" s="85"/>
      <c r="F17" s="85"/>
    </row>
    <row r="18" spans="5:6">
      <c r="E18" s="85"/>
      <c r="F18" s="85"/>
    </row>
  </sheetData>
  <mergeCells count="4">
    <mergeCell ref="A5:W5"/>
    <mergeCell ref="A3:I3"/>
    <mergeCell ref="A2:I2"/>
    <mergeCell ref="A1:I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56"/>
  <sheetViews>
    <sheetView rightToLeft="1" view="pageBreakPreview" zoomScaleNormal="100" zoomScaleSheetLayoutView="100" workbookViewId="0">
      <selection activeCell="G456" sqref="G456"/>
    </sheetView>
  </sheetViews>
  <sheetFormatPr defaultColWidth="9" defaultRowHeight="18.75"/>
  <cols>
    <col min="1" max="1" width="31.5" style="28" bestFit="1" customWidth="1"/>
    <col min="2" max="2" width="15.5" style="28" bestFit="1" customWidth="1"/>
    <col min="3" max="3" width="18" style="28" bestFit="1" customWidth="1"/>
    <col min="4" max="4" width="16.75" style="28" bestFit="1" customWidth="1"/>
    <col min="5" max="5" width="15.375" style="28" bestFit="1" customWidth="1"/>
    <col min="6" max="6" width="11.25" style="28" customWidth="1"/>
    <col min="7" max="7" width="13.625" style="28" bestFit="1" customWidth="1"/>
    <col min="8" max="8" width="18.125" style="28" bestFit="1" customWidth="1"/>
    <col min="9" max="9" width="16.875" style="28" bestFit="1" customWidth="1"/>
    <col min="10" max="10" width="17.875" style="28" bestFit="1" customWidth="1"/>
    <col min="11" max="11" width="8.625" style="28" customWidth="1"/>
    <col min="12" max="12" width="26.25" style="28" bestFit="1" customWidth="1"/>
    <col min="13" max="13" width="14.875" style="16" bestFit="1" customWidth="1"/>
    <col min="14" max="16384" width="9" style="28"/>
  </cols>
  <sheetData>
    <row r="1" spans="1:11" ht="2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1">
      <c r="A2" s="163" t="s">
        <v>211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">
      <c r="A3" s="163" t="s">
        <v>212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5" spans="1:11">
      <c r="A5" s="164" t="s">
        <v>519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7" spans="1:11" ht="19.5" customHeight="1" thickBot="1">
      <c r="A7" s="30"/>
      <c r="B7" s="184" t="s">
        <v>228</v>
      </c>
      <c r="C7" s="184"/>
      <c r="D7" s="184"/>
      <c r="E7" s="184"/>
      <c r="F7" s="184"/>
      <c r="G7" s="184" t="s">
        <v>229</v>
      </c>
      <c r="H7" s="184"/>
      <c r="I7" s="184"/>
      <c r="J7" s="184"/>
      <c r="K7" s="184"/>
    </row>
    <row r="8" spans="1:11" ht="19.5" customHeight="1" thickBot="1">
      <c r="A8" s="158" t="s">
        <v>520</v>
      </c>
      <c r="B8" s="183" t="s">
        <v>521</v>
      </c>
      <c r="C8" s="183" t="s">
        <v>517</v>
      </c>
      <c r="D8" s="183" t="s">
        <v>518</v>
      </c>
      <c r="E8" s="183" t="s">
        <v>52</v>
      </c>
      <c r="F8" s="183"/>
      <c r="G8" s="183" t="s">
        <v>521</v>
      </c>
      <c r="H8" s="183" t="s">
        <v>517</v>
      </c>
      <c r="I8" s="183" t="s">
        <v>518</v>
      </c>
      <c r="J8" s="183" t="s">
        <v>52</v>
      </c>
      <c r="K8" s="183"/>
    </row>
    <row r="9" spans="1:11" ht="35.25" customHeight="1" thickBot="1">
      <c r="A9" s="165"/>
      <c r="B9" s="184"/>
      <c r="C9" s="184"/>
      <c r="D9" s="184"/>
      <c r="E9" s="54" t="s">
        <v>154</v>
      </c>
      <c r="F9" s="113" t="s">
        <v>522</v>
      </c>
      <c r="G9" s="184"/>
      <c r="H9" s="184"/>
      <c r="I9" s="184"/>
      <c r="J9" s="54" t="s">
        <v>154</v>
      </c>
      <c r="K9" s="113" t="s">
        <v>522</v>
      </c>
    </row>
    <row r="10" spans="1:11" ht="23.1" customHeight="1">
      <c r="A10" s="28" t="s">
        <v>574</v>
      </c>
      <c r="B10" s="16">
        <v>0</v>
      </c>
      <c r="C10" s="16">
        <v>-59239019</v>
      </c>
      <c r="D10" s="16">
        <v>200312254</v>
      </c>
      <c r="E10" s="16">
        <f>B10+C10+D10</f>
        <v>141073235</v>
      </c>
      <c r="F10" s="100">
        <f>E10/درآمدها!$E$12</f>
        <v>6.2808431028280111E-5</v>
      </c>
      <c r="G10" s="16">
        <v>0</v>
      </c>
      <c r="H10" s="16">
        <v>0</v>
      </c>
      <c r="I10" s="16">
        <v>343302020</v>
      </c>
      <c r="J10" s="16">
        <f>G10+H10+I10</f>
        <v>343302020</v>
      </c>
      <c r="K10" s="88">
        <f>J10/درآمدها!$E$12*100</f>
        <v>1.5284445164271762E-2</v>
      </c>
    </row>
    <row r="11" spans="1:11" ht="23.1" customHeight="1">
      <c r="A11" s="28" t="s">
        <v>31</v>
      </c>
      <c r="B11" s="16">
        <v>0</v>
      </c>
      <c r="C11" s="16">
        <v>-5352102940</v>
      </c>
      <c r="D11" s="16">
        <v>0</v>
      </c>
      <c r="E11" s="16">
        <f t="shared" ref="E11:E36" si="0">B11+C11+D11</f>
        <v>-5352102940</v>
      </c>
      <c r="F11" s="100">
        <f>E11/درآمدها!$E$12</f>
        <v>-2.3828558859038374E-3</v>
      </c>
      <c r="G11" s="16">
        <v>0</v>
      </c>
      <c r="H11" s="16">
        <v>31140081180</v>
      </c>
      <c r="I11" s="16">
        <v>34630135374</v>
      </c>
      <c r="J11" s="16">
        <f t="shared" ref="J11:J36" si="1">G11+H11+I11</f>
        <v>65770216554</v>
      </c>
      <c r="K11" s="88">
        <f>J11/درآمدها!$E$12*100</f>
        <v>2.9282125061830162</v>
      </c>
    </row>
    <row r="12" spans="1:11" ht="23.1" customHeight="1">
      <c r="A12" s="28" t="s">
        <v>32</v>
      </c>
      <c r="B12" s="16">
        <v>0</v>
      </c>
      <c r="C12" s="16">
        <v>-18181671064</v>
      </c>
      <c r="D12" s="16">
        <v>0</v>
      </c>
      <c r="E12" s="16">
        <f t="shared" si="0"/>
        <v>-18181671064</v>
      </c>
      <c r="F12" s="100">
        <f>E12/درآمدها!$E$12</f>
        <v>-8.0948185033264484E-3</v>
      </c>
      <c r="G12" s="16">
        <v>0</v>
      </c>
      <c r="H12" s="16">
        <v>521478227</v>
      </c>
      <c r="I12" s="16">
        <v>0</v>
      </c>
      <c r="J12" s="16">
        <f t="shared" si="1"/>
        <v>521478227</v>
      </c>
      <c r="K12" s="88">
        <f>J12/درآمدها!$E$12*100</f>
        <v>2.3217181666869195E-2</v>
      </c>
    </row>
    <row r="13" spans="1:11" ht="23.1" customHeight="1">
      <c r="A13" s="28" t="s">
        <v>24</v>
      </c>
      <c r="B13" s="16">
        <v>0</v>
      </c>
      <c r="C13" s="16">
        <v>-817675874</v>
      </c>
      <c r="D13" s="16">
        <v>0</v>
      </c>
      <c r="E13" s="16">
        <f t="shared" si="0"/>
        <v>-817675874</v>
      </c>
      <c r="F13" s="100">
        <f>E13/درآمدها!$E$12</f>
        <v>-3.6404452436082337E-4</v>
      </c>
      <c r="G13" s="16">
        <v>0</v>
      </c>
      <c r="H13" s="16">
        <v>6392170379</v>
      </c>
      <c r="I13" s="16">
        <v>0</v>
      </c>
      <c r="J13" s="16">
        <f t="shared" si="1"/>
        <v>6392170379</v>
      </c>
      <c r="K13" s="88">
        <f>J13/درآمدها!$E$12*100</f>
        <v>0.28459132759692979</v>
      </c>
    </row>
    <row r="14" spans="1:11" ht="23.1" customHeight="1">
      <c r="A14" s="28" t="s">
        <v>278</v>
      </c>
      <c r="B14" s="16">
        <v>0</v>
      </c>
      <c r="C14" s="16">
        <v>0</v>
      </c>
      <c r="D14" s="16">
        <v>0</v>
      </c>
      <c r="E14" s="16">
        <f t="shared" si="0"/>
        <v>0</v>
      </c>
      <c r="F14" s="100">
        <f>E14/درآمدها!$E$12</f>
        <v>0</v>
      </c>
      <c r="G14" s="16">
        <v>0</v>
      </c>
      <c r="H14" s="16">
        <v>0</v>
      </c>
      <c r="I14" s="16">
        <v>7930731805</v>
      </c>
      <c r="J14" s="16">
        <f t="shared" si="1"/>
        <v>7930731805</v>
      </c>
      <c r="K14" s="88">
        <f>J14/درآمدها!$E$12*100</f>
        <v>0.35309094710852129</v>
      </c>
    </row>
    <row r="15" spans="1:11" ht="23.1" customHeight="1">
      <c r="A15" s="28" t="s">
        <v>272</v>
      </c>
      <c r="B15" s="16">
        <v>0</v>
      </c>
      <c r="C15" s="16">
        <v>0</v>
      </c>
      <c r="D15" s="16">
        <v>0</v>
      </c>
      <c r="E15" s="16">
        <f t="shared" si="0"/>
        <v>0</v>
      </c>
      <c r="F15" s="100">
        <f>E15/درآمدها!$E$12</f>
        <v>0</v>
      </c>
      <c r="G15" s="16">
        <v>0</v>
      </c>
      <c r="H15" s="16">
        <v>0</v>
      </c>
      <c r="I15" s="16">
        <v>46012070230</v>
      </c>
      <c r="J15" s="16">
        <f t="shared" si="1"/>
        <v>46012070230</v>
      </c>
      <c r="K15" s="88">
        <f>J15/درآمدها!$E$12*100</f>
        <v>2.0485430418529327</v>
      </c>
    </row>
    <row r="16" spans="1:11" ht="23.1" customHeight="1">
      <c r="A16" s="28" t="s">
        <v>38</v>
      </c>
      <c r="B16" s="16">
        <v>0</v>
      </c>
      <c r="C16" s="16">
        <v>-315815999615</v>
      </c>
      <c r="D16" s="16">
        <v>0</v>
      </c>
      <c r="E16" s="16">
        <f t="shared" si="0"/>
        <v>-315815999615</v>
      </c>
      <c r="F16" s="100">
        <f>E16/درآمدها!$E$12</f>
        <v>-0.14060716357320413</v>
      </c>
      <c r="G16" s="16">
        <v>0</v>
      </c>
      <c r="H16" s="16">
        <v>604089889013</v>
      </c>
      <c r="I16" s="16">
        <v>7233911959</v>
      </c>
      <c r="J16" s="16">
        <f t="shared" si="1"/>
        <v>611323800972</v>
      </c>
      <c r="K16" s="88">
        <f>J16/درآمدها!$E$12*100</f>
        <v>27.217273914003531</v>
      </c>
    </row>
    <row r="17" spans="1:11" ht="23.1" customHeight="1">
      <c r="A17" s="28" t="s">
        <v>40</v>
      </c>
      <c r="B17" s="16">
        <v>0</v>
      </c>
      <c r="C17" s="16">
        <v>20338930</v>
      </c>
      <c r="D17" s="16">
        <v>0</v>
      </c>
      <c r="E17" s="16">
        <f t="shared" si="0"/>
        <v>20338930</v>
      </c>
      <c r="F17" s="100">
        <f>E17/درآمدها!$E$12</f>
        <v>9.0552703501413086E-6</v>
      </c>
      <c r="G17" s="16">
        <v>0</v>
      </c>
      <c r="H17" s="16">
        <v>86411720</v>
      </c>
      <c r="I17" s="16">
        <v>0</v>
      </c>
      <c r="J17" s="16">
        <f t="shared" si="1"/>
        <v>86411720</v>
      </c>
      <c r="K17" s="88">
        <f>J17/درآمدها!$E$12*100</f>
        <v>3.8472106744096802E-3</v>
      </c>
    </row>
    <row r="18" spans="1:11" ht="23.1" customHeight="1">
      <c r="A18" s="28" t="s">
        <v>27</v>
      </c>
      <c r="B18" s="16">
        <v>0</v>
      </c>
      <c r="C18" s="16">
        <v>-8819579739</v>
      </c>
      <c r="D18" s="16">
        <v>1235274328</v>
      </c>
      <c r="E18" s="16">
        <f t="shared" si="0"/>
        <v>-7584305411</v>
      </c>
      <c r="F18" s="100">
        <f>E18/درآمدها!$E$12</f>
        <v>-3.37667398996135E-3</v>
      </c>
      <c r="G18" s="16">
        <v>0</v>
      </c>
      <c r="H18" s="16">
        <v>51768585173</v>
      </c>
      <c r="I18" s="16">
        <v>1743853179</v>
      </c>
      <c r="J18" s="16">
        <f t="shared" si="1"/>
        <v>53512438352</v>
      </c>
      <c r="K18" s="88">
        <f>J18/درآمدها!$E$12*100</f>
        <v>2.3824733964502078</v>
      </c>
    </row>
    <row r="19" spans="1:11" ht="23.1" customHeight="1">
      <c r="A19" s="28" t="s">
        <v>30</v>
      </c>
      <c r="B19" s="16">
        <v>0</v>
      </c>
      <c r="C19" s="16">
        <v>456217406</v>
      </c>
      <c r="D19" s="16">
        <v>0</v>
      </c>
      <c r="E19" s="16">
        <f t="shared" si="0"/>
        <v>456217406</v>
      </c>
      <c r="F19" s="100">
        <f>E19/درآمدها!$E$12</f>
        <v>2.0311648399252961E-4</v>
      </c>
      <c r="G19" s="16">
        <v>0</v>
      </c>
      <c r="H19" s="16">
        <v>9288726959</v>
      </c>
      <c r="I19" s="16">
        <v>0</v>
      </c>
      <c r="J19" s="16">
        <f t="shared" si="1"/>
        <v>9288726959</v>
      </c>
      <c r="K19" s="88">
        <f>J19/درآمدها!$E$12*100</f>
        <v>0.41355141997337597</v>
      </c>
    </row>
    <row r="20" spans="1:11" ht="23.1" customHeight="1">
      <c r="A20" s="28" t="s">
        <v>47</v>
      </c>
      <c r="B20" s="16">
        <v>0</v>
      </c>
      <c r="C20" s="16">
        <v>-31358584252</v>
      </c>
      <c r="D20" s="16">
        <v>0</v>
      </c>
      <c r="E20" s="16">
        <f t="shared" si="0"/>
        <v>-31358584252</v>
      </c>
      <c r="F20" s="100">
        <f>E20/درآمدها!$E$12</f>
        <v>-1.3961425610862705E-2</v>
      </c>
      <c r="G20" s="16">
        <v>0</v>
      </c>
      <c r="H20" s="16">
        <v>282976007481</v>
      </c>
      <c r="I20" s="16">
        <v>0</v>
      </c>
      <c r="J20" s="16">
        <f t="shared" si="1"/>
        <v>282976007481</v>
      </c>
      <c r="K20" s="88">
        <f>J20/درآمدها!$E$12*100</f>
        <v>12.598618758922248</v>
      </c>
    </row>
    <row r="21" spans="1:11" ht="23.1" customHeight="1">
      <c r="A21" s="28" t="s">
        <v>49</v>
      </c>
      <c r="B21" s="16">
        <v>0</v>
      </c>
      <c r="C21" s="16">
        <v>2351803205</v>
      </c>
      <c r="D21" s="16">
        <v>0</v>
      </c>
      <c r="E21" s="16">
        <f t="shared" si="0"/>
        <v>2351803205</v>
      </c>
      <c r="F21" s="100">
        <f>E21/درآمدها!$E$12</f>
        <v>1.0470665778191774E-3</v>
      </c>
      <c r="G21" s="16">
        <v>0</v>
      </c>
      <c r="H21" s="16">
        <v>2351803205</v>
      </c>
      <c r="I21" s="16">
        <v>0</v>
      </c>
      <c r="J21" s="16">
        <f t="shared" si="1"/>
        <v>2351803205</v>
      </c>
      <c r="K21" s="88">
        <f>J21/درآمدها!$E$12*100</f>
        <v>0.10470665778191775</v>
      </c>
    </row>
    <row r="22" spans="1:11" ht="23.1" customHeight="1">
      <c r="A22" s="28" t="s">
        <v>28</v>
      </c>
      <c r="B22" s="16">
        <v>0</v>
      </c>
      <c r="C22" s="16">
        <v>0</v>
      </c>
      <c r="D22" s="16">
        <v>0</v>
      </c>
      <c r="E22" s="16">
        <f t="shared" si="0"/>
        <v>0</v>
      </c>
      <c r="F22" s="100">
        <f>E22/درآمدها!$E$12</f>
        <v>0</v>
      </c>
      <c r="G22" s="16">
        <v>0</v>
      </c>
      <c r="H22" s="16">
        <v>1008006957</v>
      </c>
      <c r="I22" s="16">
        <v>0</v>
      </c>
      <c r="J22" s="16">
        <f t="shared" si="1"/>
        <v>1008006957</v>
      </c>
      <c r="K22" s="88">
        <f>J22/درآمدها!$E$12*100</f>
        <v>4.487834665077399E-2</v>
      </c>
    </row>
    <row r="23" spans="1:11" ht="23.1" customHeight="1">
      <c r="A23" s="28" t="s">
        <v>33</v>
      </c>
      <c r="B23" s="16">
        <v>0</v>
      </c>
      <c r="C23" s="16">
        <v>-5429007102</v>
      </c>
      <c r="D23" s="16">
        <v>8079986513</v>
      </c>
      <c r="E23" s="16">
        <f t="shared" si="0"/>
        <v>2650979411</v>
      </c>
      <c r="F23" s="100">
        <f>E23/درآمدها!$E$12</f>
        <v>1.1802653954393555E-3</v>
      </c>
      <c r="G23" s="16">
        <v>0</v>
      </c>
      <c r="H23" s="16">
        <v>2145522838</v>
      </c>
      <c r="I23" s="16">
        <v>8615983303</v>
      </c>
      <c r="J23" s="16">
        <f t="shared" si="1"/>
        <v>10761506141</v>
      </c>
      <c r="K23" s="88">
        <f>J23/درآمدها!$E$12*100</f>
        <v>0.4791222914944932</v>
      </c>
    </row>
    <row r="24" spans="1:11" ht="23.1" customHeight="1">
      <c r="A24" s="28" t="s">
        <v>284</v>
      </c>
      <c r="B24" s="16">
        <v>0</v>
      </c>
      <c r="C24" s="16">
        <v>0</v>
      </c>
      <c r="D24" s="16">
        <v>0</v>
      </c>
      <c r="E24" s="16">
        <f t="shared" si="0"/>
        <v>0</v>
      </c>
      <c r="F24" s="100">
        <f>E24/درآمدها!$E$12</f>
        <v>0</v>
      </c>
      <c r="G24" s="16">
        <v>0</v>
      </c>
      <c r="H24" s="16">
        <v>0</v>
      </c>
      <c r="I24" s="16">
        <v>4495200</v>
      </c>
      <c r="J24" s="16">
        <f t="shared" si="1"/>
        <v>4495200</v>
      </c>
      <c r="K24" s="88">
        <f>J24/درآمدها!$E$12*100</f>
        <v>2.0013467413455482E-4</v>
      </c>
    </row>
    <row r="25" spans="1:11" ht="23.1" customHeight="1">
      <c r="A25" s="28" t="s">
        <v>29</v>
      </c>
      <c r="B25" s="16">
        <v>0</v>
      </c>
      <c r="C25" s="16">
        <v>-5835731202</v>
      </c>
      <c r="D25" s="16">
        <v>0</v>
      </c>
      <c r="E25" s="16">
        <f t="shared" si="0"/>
        <v>-5835731202</v>
      </c>
      <c r="F25" s="100">
        <f>E25/درآمدها!$E$12</f>
        <v>-2.5981761933821053E-3</v>
      </c>
      <c r="G25" s="16">
        <v>0</v>
      </c>
      <c r="H25" s="16">
        <v>-1397020795</v>
      </c>
      <c r="I25" s="16">
        <v>0</v>
      </c>
      <c r="J25" s="16">
        <f t="shared" si="1"/>
        <v>-1397020795</v>
      </c>
      <c r="K25" s="88">
        <f>J25/درآمدها!$E$12*100</f>
        <v>-6.2197967068544614E-2</v>
      </c>
    </row>
    <row r="26" spans="1:11" ht="23.1" customHeight="1">
      <c r="A26" s="28" t="s">
        <v>46</v>
      </c>
      <c r="B26" s="16">
        <v>0</v>
      </c>
      <c r="C26" s="16">
        <v>-10914670</v>
      </c>
      <c r="D26" s="16">
        <v>17577249</v>
      </c>
      <c r="E26" s="16">
        <f t="shared" si="0"/>
        <v>6662579</v>
      </c>
      <c r="F26" s="100">
        <f>E26/درآمدها!$E$12</f>
        <v>2.9663042290904257E-6</v>
      </c>
      <c r="G26" s="16">
        <v>0</v>
      </c>
      <c r="H26" s="16">
        <v>0</v>
      </c>
      <c r="I26" s="16">
        <v>8486219034</v>
      </c>
      <c r="J26" s="16">
        <f t="shared" si="1"/>
        <v>8486219034</v>
      </c>
      <c r="K26" s="88">
        <f>J26/درآمدها!$E$12*100</f>
        <v>0.37782227286973807</v>
      </c>
    </row>
    <row r="27" spans="1:11" ht="23.1" customHeight="1">
      <c r="A27" s="28" t="s">
        <v>271</v>
      </c>
      <c r="B27" s="16">
        <v>0</v>
      </c>
      <c r="C27" s="16">
        <v>0</v>
      </c>
      <c r="D27" s="16">
        <v>0</v>
      </c>
      <c r="E27" s="16">
        <f t="shared" si="0"/>
        <v>0</v>
      </c>
      <c r="F27" s="100">
        <f>E27/درآمدها!$E$12</f>
        <v>0</v>
      </c>
      <c r="G27" s="16">
        <v>0</v>
      </c>
      <c r="H27" s="16">
        <v>0</v>
      </c>
      <c r="I27" s="16">
        <v>15344601</v>
      </c>
      <c r="J27" s="16">
        <f t="shared" si="1"/>
        <v>15344601</v>
      </c>
      <c r="K27" s="88">
        <f>J27/درآمدها!$E$12*100</f>
        <v>6.831702084133663E-4</v>
      </c>
    </row>
    <row r="28" spans="1:11" ht="23.1" customHeight="1">
      <c r="A28" s="28" t="s">
        <v>282</v>
      </c>
      <c r="B28" s="16">
        <v>0</v>
      </c>
      <c r="C28" s="16">
        <v>0</v>
      </c>
      <c r="D28" s="16">
        <v>0</v>
      </c>
      <c r="E28" s="16">
        <f t="shared" si="0"/>
        <v>0</v>
      </c>
      <c r="F28" s="100">
        <f>E28/درآمدها!$E$12</f>
        <v>0</v>
      </c>
      <c r="G28" s="16">
        <v>0</v>
      </c>
      <c r="H28" s="16">
        <v>0</v>
      </c>
      <c r="I28" s="16">
        <v>595331700</v>
      </c>
      <c r="J28" s="16">
        <f t="shared" si="1"/>
        <v>595331700</v>
      </c>
      <c r="K28" s="88">
        <f>J28/درآمدها!$E$12*100</f>
        <v>2.6505275801181383E-2</v>
      </c>
    </row>
    <row r="29" spans="1:11" ht="23.1" customHeight="1">
      <c r="A29" s="28" t="s">
        <v>281</v>
      </c>
      <c r="B29" s="16">
        <v>0</v>
      </c>
      <c r="C29" s="16">
        <v>0</v>
      </c>
      <c r="D29" s="16">
        <v>0</v>
      </c>
      <c r="E29" s="16">
        <f t="shared" si="0"/>
        <v>0</v>
      </c>
      <c r="F29" s="100">
        <f>E29/درآمدها!$E$12</f>
        <v>0</v>
      </c>
      <c r="G29" s="16">
        <v>0</v>
      </c>
      <c r="H29" s="16">
        <v>0</v>
      </c>
      <c r="I29" s="16">
        <v>5080724741</v>
      </c>
      <c r="J29" s="16">
        <f t="shared" si="1"/>
        <v>5080724741</v>
      </c>
      <c r="K29" s="88">
        <f>J29/درآمدها!$E$12*100</f>
        <v>0.22620332586034114</v>
      </c>
    </row>
    <row r="30" spans="1:11" ht="23.1" customHeight="1">
      <c r="A30" s="28" t="s">
        <v>35</v>
      </c>
      <c r="B30" s="16">
        <v>0</v>
      </c>
      <c r="C30" s="16">
        <v>1326542039</v>
      </c>
      <c r="D30" s="16">
        <v>0</v>
      </c>
      <c r="E30" s="16">
        <f t="shared" si="0"/>
        <v>1326542039</v>
      </c>
      <c r="F30" s="100">
        <f>E30/درآمدها!$E$12</f>
        <v>5.9060121618849642E-4</v>
      </c>
      <c r="G30" s="16">
        <v>0</v>
      </c>
      <c r="H30" s="16">
        <v>1326542039</v>
      </c>
      <c r="I30" s="16">
        <v>0</v>
      </c>
      <c r="J30" s="16">
        <f t="shared" si="1"/>
        <v>1326542039</v>
      </c>
      <c r="K30" s="88">
        <f>J30/درآمدها!$E$12*100</f>
        <v>5.9060121618849645E-2</v>
      </c>
    </row>
    <row r="31" spans="1:11" ht="23.1" customHeight="1">
      <c r="A31" s="28" t="s">
        <v>36</v>
      </c>
      <c r="B31" s="16">
        <v>0</v>
      </c>
      <c r="C31" s="16">
        <v>-10559805209</v>
      </c>
      <c r="D31" s="16">
        <v>0</v>
      </c>
      <c r="E31" s="16">
        <f t="shared" si="0"/>
        <v>-10559805209</v>
      </c>
      <c r="F31" s="100">
        <f>E31/درآمدها!$E$12</f>
        <v>-4.7014219043148018E-3</v>
      </c>
      <c r="G31" s="16">
        <v>0</v>
      </c>
      <c r="H31" s="16">
        <v>-14402257940</v>
      </c>
      <c r="I31" s="16">
        <v>19914715</v>
      </c>
      <c r="J31" s="16">
        <f t="shared" si="1"/>
        <v>-14382343225</v>
      </c>
      <c r="K31" s="88">
        <f>J31/درآمدها!$E$12*100</f>
        <v>-0.6403287005309436</v>
      </c>
    </row>
    <row r="32" spans="1:11" ht="23.1" customHeight="1">
      <c r="A32" s="28" t="s">
        <v>19</v>
      </c>
      <c r="B32" s="16">
        <v>0</v>
      </c>
      <c r="C32" s="16">
        <v>-1512336628</v>
      </c>
      <c r="D32" s="16">
        <v>0</v>
      </c>
      <c r="E32" s="16">
        <f t="shared" si="0"/>
        <v>-1512336628</v>
      </c>
      <c r="F32" s="100">
        <f>E32/درآمدها!$E$12</f>
        <v>-6.7332042673636655E-4</v>
      </c>
      <c r="G32" s="16">
        <v>0</v>
      </c>
      <c r="H32" s="16">
        <v>-1512336628</v>
      </c>
      <c r="I32" s="16">
        <v>0</v>
      </c>
      <c r="J32" s="16">
        <f t="shared" si="1"/>
        <v>-1512336628</v>
      </c>
      <c r="K32" s="88">
        <f>J32/درآمدها!$E$12*100</f>
        <v>-6.7332042673636655E-2</v>
      </c>
    </row>
    <row r="33" spans="1:11" ht="23.1" customHeight="1">
      <c r="A33" s="28" t="s">
        <v>275</v>
      </c>
      <c r="B33" s="16">
        <v>0</v>
      </c>
      <c r="C33" s="16">
        <v>0</v>
      </c>
      <c r="D33" s="16">
        <v>0</v>
      </c>
      <c r="E33" s="16">
        <f t="shared" si="0"/>
        <v>0</v>
      </c>
      <c r="F33" s="100">
        <f>E33/درآمدها!$E$12</f>
        <v>0</v>
      </c>
      <c r="G33" s="16">
        <v>0</v>
      </c>
      <c r="H33" s="16">
        <v>0</v>
      </c>
      <c r="I33" s="16">
        <v>4757968544</v>
      </c>
      <c r="J33" s="16">
        <f t="shared" si="1"/>
        <v>4757968544</v>
      </c>
      <c r="K33" s="88">
        <f>J33/درآمدها!$E$12*100</f>
        <v>0.21183361899268163</v>
      </c>
    </row>
    <row r="34" spans="1:11" ht="23.1" customHeight="1">
      <c r="A34" s="28" t="s">
        <v>280</v>
      </c>
      <c r="B34" s="16">
        <v>0</v>
      </c>
      <c r="C34" s="16">
        <v>0</v>
      </c>
      <c r="D34" s="16">
        <v>0</v>
      </c>
      <c r="E34" s="16">
        <f t="shared" si="0"/>
        <v>0</v>
      </c>
      <c r="F34" s="100">
        <f>E34/درآمدها!$E$12</f>
        <v>0</v>
      </c>
      <c r="G34" s="16">
        <v>0</v>
      </c>
      <c r="H34" s="16">
        <v>0</v>
      </c>
      <c r="I34" s="16">
        <v>275569866</v>
      </c>
      <c r="J34" s="16">
        <f t="shared" si="1"/>
        <v>275569866</v>
      </c>
      <c r="K34" s="88">
        <f>J34/درآمدها!$E$12*100</f>
        <v>1.226888354983381E-2</v>
      </c>
    </row>
    <row r="35" spans="1:11" ht="23.1" customHeight="1">
      <c r="A35" s="28" t="s">
        <v>25</v>
      </c>
      <c r="B35" s="16">
        <v>0</v>
      </c>
      <c r="C35" s="16">
        <v>-28565758296</v>
      </c>
      <c r="D35" s="16">
        <v>0</v>
      </c>
      <c r="E35" s="16">
        <f t="shared" si="0"/>
        <v>-28565758296</v>
      </c>
      <c r="F35" s="100">
        <f>E35/درآمدها!$E$12</f>
        <v>-1.2718007492383913E-2</v>
      </c>
      <c r="G35" s="16">
        <v>0</v>
      </c>
      <c r="H35" s="16">
        <v>33379195232</v>
      </c>
      <c r="I35" s="16">
        <v>0</v>
      </c>
      <c r="J35" s="16">
        <f t="shared" si="1"/>
        <v>33379195232</v>
      </c>
      <c r="K35" s="88">
        <f>J35/درآمدها!$E$12*100</f>
        <v>1.4861039243259493</v>
      </c>
    </row>
    <row r="36" spans="1:11" ht="23.1" customHeight="1">
      <c r="A36" s="28" t="s">
        <v>23</v>
      </c>
      <c r="B36" s="16">
        <v>0</v>
      </c>
      <c r="C36" s="16">
        <v>5095500093</v>
      </c>
      <c r="D36" s="16">
        <v>0</v>
      </c>
      <c r="E36" s="16">
        <f t="shared" si="0"/>
        <v>5095500093</v>
      </c>
      <c r="F36" s="100">
        <f>E36/درآمدها!$E$12</f>
        <v>2.2686115204332375E-3</v>
      </c>
      <c r="G36" s="16">
        <v>0</v>
      </c>
      <c r="H36" s="16">
        <v>-4243956329</v>
      </c>
      <c r="I36" s="16">
        <v>0</v>
      </c>
      <c r="J36" s="16">
        <f t="shared" si="1"/>
        <v>-4243956329</v>
      </c>
      <c r="K36" s="88">
        <f>J36/درآمدها!$E$12*100</f>
        <v>-0.18894883808188659</v>
      </c>
    </row>
    <row r="37" spans="1:11" ht="23.1" customHeight="1" thickBot="1">
      <c r="A37" s="28" t="s">
        <v>548</v>
      </c>
      <c r="B37" s="66">
        <f>SUM(B10:B36)</f>
        <v>0</v>
      </c>
      <c r="C37" s="66">
        <f>SUM(C10:C36)</f>
        <v>-423068003937</v>
      </c>
      <c r="D37" s="66">
        <f t="shared" ref="D37:J37" si="2">SUM(D10:D36)</f>
        <v>9533150344</v>
      </c>
      <c r="E37" s="66">
        <f t="shared" si="2"/>
        <v>-413534853593</v>
      </c>
      <c r="F37" s="68">
        <f>SUM(F10:F36)</f>
        <v>-0.1841134169049562</v>
      </c>
      <c r="G37" s="66">
        <f t="shared" si="2"/>
        <v>0</v>
      </c>
      <c r="H37" s="66">
        <f>SUM(H10:H36)</f>
        <v>1004918848711</v>
      </c>
      <c r="I37" s="66">
        <f>SUM(I10:I36)</f>
        <v>125745556271</v>
      </c>
      <c r="J37" s="66">
        <f t="shared" si="2"/>
        <v>1130664404982</v>
      </c>
      <c r="K37" s="88">
        <f>J37/درآمدها!$E$12*100</f>
        <v>50.339284625069617</v>
      </c>
    </row>
    <row r="38" spans="1:11" ht="23.1" customHeight="1" thickTop="1">
      <c r="B38" s="16"/>
      <c r="C38" s="16"/>
      <c r="D38" s="16"/>
      <c r="E38" s="16"/>
      <c r="F38" s="16"/>
      <c r="G38" s="16"/>
      <c r="H38" s="16"/>
      <c r="I38" s="16"/>
      <c r="J38" s="16"/>
      <c r="K38" s="88"/>
    </row>
    <row r="39" spans="1:11" ht="23.1" customHeight="1">
      <c r="A39" s="163" t="s">
        <v>0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ht="23.1" customHeight="1">
      <c r="A40" s="163" t="s">
        <v>211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ht="23.1" customHeight="1">
      <c r="A41" s="163" t="s">
        <v>212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ht="9" customHeight="1"/>
    <row r="43" spans="1:11" ht="23.1" customHeight="1">
      <c r="A43" s="164" t="s">
        <v>519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ht="5.25" customHeight="1"/>
    <row r="45" spans="1:11" ht="23.1" customHeight="1" thickBot="1">
      <c r="A45" s="30"/>
      <c r="B45" s="184" t="s">
        <v>228</v>
      </c>
      <c r="C45" s="184"/>
      <c r="D45" s="184"/>
      <c r="E45" s="184"/>
      <c r="F45" s="184"/>
      <c r="G45" s="184" t="s">
        <v>229</v>
      </c>
      <c r="H45" s="184"/>
      <c r="I45" s="184"/>
      <c r="J45" s="184"/>
      <c r="K45" s="184"/>
    </row>
    <row r="46" spans="1:11" ht="23.1" customHeight="1" thickBot="1">
      <c r="A46" s="158" t="s">
        <v>520</v>
      </c>
      <c r="B46" s="183" t="s">
        <v>521</v>
      </c>
      <c r="C46" s="183" t="s">
        <v>517</v>
      </c>
      <c r="D46" s="183" t="s">
        <v>518</v>
      </c>
      <c r="E46" s="183" t="s">
        <v>52</v>
      </c>
      <c r="F46" s="183"/>
      <c r="G46" s="183" t="s">
        <v>521</v>
      </c>
      <c r="H46" s="183" t="s">
        <v>517</v>
      </c>
      <c r="I46" s="183" t="s">
        <v>518</v>
      </c>
      <c r="J46" s="183" t="s">
        <v>52</v>
      </c>
      <c r="K46" s="183"/>
    </row>
    <row r="47" spans="1:11" ht="38.25" thickBot="1">
      <c r="A47" s="165"/>
      <c r="B47" s="184"/>
      <c r="C47" s="184"/>
      <c r="D47" s="184"/>
      <c r="E47" s="54" t="s">
        <v>154</v>
      </c>
      <c r="F47" s="113" t="s">
        <v>522</v>
      </c>
      <c r="G47" s="184"/>
      <c r="H47" s="184"/>
      <c r="I47" s="184"/>
      <c r="J47" s="54" t="s">
        <v>154</v>
      </c>
      <c r="K47" s="113" t="s">
        <v>522</v>
      </c>
    </row>
    <row r="48" spans="1:11" ht="23.1" customHeight="1">
      <c r="A48" s="28" t="s">
        <v>549</v>
      </c>
      <c r="B48" s="16"/>
      <c r="C48" s="16">
        <f t="shared" ref="C48:J48" si="3">C37</f>
        <v>-423068003937</v>
      </c>
      <c r="D48" s="16">
        <f t="shared" si="3"/>
        <v>9533150344</v>
      </c>
      <c r="E48" s="16">
        <f t="shared" si="3"/>
        <v>-413534853593</v>
      </c>
      <c r="F48" s="67">
        <f t="shared" si="3"/>
        <v>-0.1841134169049562</v>
      </c>
      <c r="G48" s="16">
        <f t="shared" si="3"/>
        <v>0</v>
      </c>
      <c r="H48" s="16">
        <f t="shared" si="3"/>
        <v>1004918848711</v>
      </c>
      <c r="I48" s="16">
        <f t="shared" si="3"/>
        <v>125745556271</v>
      </c>
      <c r="J48" s="16">
        <f t="shared" si="3"/>
        <v>1130664404982</v>
      </c>
      <c r="K48" s="88">
        <f>J48/درآمدها!$E$12*100</f>
        <v>50.339284625069617</v>
      </c>
    </row>
    <row r="49" spans="1:11" ht="23.1" customHeight="1">
      <c r="A49" s="28" t="s">
        <v>45</v>
      </c>
      <c r="B49" s="16">
        <v>0</v>
      </c>
      <c r="C49" s="16">
        <v>-3737208441</v>
      </c>
      <c r="D49" s="16">
        <v>8468300543</v>
      </c>
      <c r="E49" s="16">
        <f t="shared" ref="E49:E73" si="4">B49+C49+D49</f>
        <v>4731092102</v>
      </c>
      <c r="F49" s="100">
        <f>E49/درآمدها!$E$12</f>
        <v>2.1063702975047519E-3</v>
      </c>
      <c r="G49" s="16">
        <v>0</v>
      </c>
      <c r="H49" s="16">
        <v>9097833133</v>
      </c>
      <c r="I49" s="16">
        <v>10949170714</v>
      </c>
      <c r="J49" s="16">
        <f t="shared" ref="J49:J73" si="5">G49+H49+I49</f>
        <v>20047003847</v>
      </c>
      <c r="K49" s="88">
        <f>J49/درآمدها!$E$12*100</f>
        <v>0.89252993911138823</v>
      </c>
    </row>
    <row r="50" spans="1:11" ht="23.1" customHeight="1">
      <c r="A50" s="28" t="s">
        <v>274</v>
      </c>
      <c r="B50" s="16">
        <v>0</v>
      </c>
      <c r="C50" s="16">
        <v>0</v>
      </c>
      <c r="D50" s="16">
        <v>0</v>
      </c>
      <c r="E50" s="16">
        <f t="shared" si="4"/>
        <v>0</v>
      </c>
      <c r="F50" s="100">
        <f>E50/درآمدها!$E$12</f>
        <v>0</v>
      </c>
      <c r="G50" s="16">
        <v>0</v>
      </c>
      <c r="H50" s="16">
        <v>0</v>
      </c>
      <c r="I50" s="16">
        <v>692533319</v>
      </c>
      <c r="J50" s="16">
        <f t="shared" si="5"/>
        <v>692533319</v>
      </c>
      <c r="K50" s="88">
        <f>J50/درآمدها!$E$12*100</f>
        <v>3.0832872870036197E-2</v>
      </c>
    </row>
    <row r="51" spans="1:11" ht="23.1" customHeight="1">
      <c r="A51" s="28" t="s">
        <v>44</v>
      </c>
      <c r="B51" s="16">
        <v>0</v>
      </c>
      <c r="C51" s="16">
        <v>2281177</v>
      </c>
      <c r="D51" s="16">
        <v>0</v>
      </c>
      <c r="E51" s="16">
        <f t="shared" si="4"/>
        <v>2281177</v>
      </c>
      <c r="F51" s="100">
        <f>E51/درآمدها!$E$12</f>
        <v>1.0156224762819039E-6</v>
      </c>
      <c r="G51" s="16">
        <v>0</v>
      </c>
      <c r="H51" s="16">
        <v>2281177</v>
      </c>
      <c r="I51" s="16">
        <v>0</v>
      </c>
      <c r="J51" s="16">
        <f t="shared" si="5"/>
        <v>2281177</v>
      </c>
      <c r="K51" s="88">
        <f>J51/درآمدها!$E$12*100</f>
        <v>1.0156224762819039E-4</v>
      </c>
    </row>
    <row r="52" spans="1:11" ht="23.1" customHeight="1">
      <c r="A52" s="28" t="s">
        <v>37</v>
      </c>
      <c r="B52" s="16">
        <v>0</v>
      </c>
      <c r="C52" s="16">
        <v>60018769</v>
      </c>
      <c r="D52" s="16">
        <v>128415835</v>
      </c>
      <c r="E52" s="16">
        <f t="shared" si="4"/>
        <v>188434604</v>
      </c>
      <c r="F52" s="100">
        <f>E52/درآمدها!$E$12</f>
        <v>8.3894594383373121E-5</v>
      </c>
      <c r="G52" s="16">
        <v>0</v>
      </c>
      <c r="H52" s="16">
        <v>1673732338</v>
      </c>
      <c r="I52" s="16">
        <v>128415835</v>
      </c>
      <c r="J52" s="16">
        <f t="shared" si="5"/>
        <v>1802148173</v>
      </c>
      <c r="K52" s="88">
        <f>J52/درآمدها!$E$12*100</f>
        <v>8.0234992290785359E-2</v>
      </c>
    </row>
    <row r="53" spans="1:11" ht="23.1" customHeight="1">
      <c r="A53" s="28" t="s">
        <v>269</v>
      </c>
      <c r="B53" s="16">
        <v>0</v>
      </c>
      <c r="C53" s="16">
        <v>0</v>
      </c>
      <c r="D53" s="16">
        <v>0</v>
      </c>
      <c r="E53" s="16">
        <f t="shared" si="4"/>
        <v>0</v>
      </c>
      <c r="F53" s="100">
        <f>E53/درآمدها!$E$12</f>
        <v>0</v>
      </c>
      <c r="G53" s="16">
        <v>0</v>
      </c>
      <c r="H53" s="16">
        <v>0</v>
      </c>
      <c r="I53" s="16">
        <v>2597252348</v>
      </c>
      <c r="J53" s="16">
        <f t="shared" si="5"/>
        <v>2597252348</v>
      </c>
      <c r="K53" s="88">
        <f>J53/درآمدها!$E$12*100</f>
        <v>0.11563451065852186</v>
      </c>
    </row>
    <row r="54" spans="1:11" ht="23.1" customHeight="1">
      <c r="A54" s="28" t="s">
        <v>41</v>
      </c>
      <c r="B54" s="16">
        <v>10217056929</v>
      </c>
      <c r="C54" s="16">
        <v>-634621998</v>
      </c>
      <c r="D54" s="16">
        <v>-29494504</v>
      </c>
      <c r="E54" s="16">
        <f t="shared" si="4"/>
        <v>9552940427</v>
      </c>
      <c r="F54" s="100">
        <f>E54/درآمدها!$E$12</f>
        <v>4.2531469553845442E-3</v>
      </c>
      <c r="G54" s="16">
        <v>72630877500</v>
      </c>
      <c r="H54" s="16">
        <v>-88312470240</v>
      </c>
      <c r="I54" s="16">
        <v>159320960</v>
      </c>
      <c r="J54" s="16">
        <f t="shared" si="5"/>
        <v>-15522271780</v>
      </c>
      <c r="K54" s="88">
        <f>J54/درآمدها!$E$12*100</f>
        <v>-0.69108044236481059</v>
      </c>
    </row>
    <row r="55" spans="1:11" ht="23.1" customHeight="1">
      <c r="A55" s="28" t="s">
        <v>50</v>
      </c>
      <c r="B55" s="16">
        <v>0</v>
      </c>
      <c r="C55" s="16">
        <v>-370033157052</v>
      </c>
      <c r="D55" s="16">
        <v>0</v>
      </c>
      <c r="E55" s="16">
        <f t="shared" si="4"/>
        <v>-370033157052</v>
      </c>
      <c r="F55" s="100">
        <f>E55/درآمدها!$E$12</f>
        <v>-0.1647456515963307</v>
      </c>
      <c r="G55" s="16">
        <v>0</v>
      </c>
      <c r="H55" s="16">
        <v>95526490171</v>
      </c>
      <c r="I55" s="16">
        <v>0</v>
      </c>
      <c r="J55" s="16">
        <f t="shared" si="5"/>
        <v>95526490171</v>
      </c>
      <c r="K55" s="88">
        <f>J55/درآمدها!$E$12*100</f>
        <v>4.2530172142709644</v>
      </c>
    </row>
    <row r="56" spans="1:11" ht="23.1" customHeight="1">
      <c r="A56" s="28" t="s">
        <v>279</v>
      </c>
      <c r="B56" s="16">
        <v>0</v>
      </c>
      <c r="C56" s="16">
        <v>0</v>
      </c>
      <c r="D56" s="16">
        <v>0</v>
      </c>
      <c r="E56" s="16">
        <f t="shared" si="4"/>
        <v>0</v>
      </c>
      <c r="F56" s="100">
        <f>E56/درآمدها!$E$12</f>
        <v>0</v>
      </c>
      <c r="G56" s="16">
        <v>0</v>
      </c>
      <c r="H56" s="16">
        <v>0</v>
      </c>
      <c r="I56" s="16">
        <v>3973836016</v>
      </c>
      <c r="J56" s="16">
        <f t="shared" si="5"/>
        <v>3973836016</v>
      </c>
      <c r="K56" s="88">
        <f>J56/درآمدها!$E$12*100</f>
        <v>0.17692257877876794</v>
      </c>
    </row>
    <row r="57" spans="1:11" ht="23.1" customHeight="1">
      <c r="A57" s="28" t="s">
        <v>43</v>
      </c>
      <c r="B57" s="16">
        <v>0</v>
      </c>
      <c r="C57" s="16">
        <v>298574349</v>
      </c>
      <c r="D57" s="16">
        <v>0</v>
      </c>
      <c r="E57" s="16">
        <f t="shared" si="4"/>
        <v>298574349</v>
      </c>
      <c r="F57" s="100">
        <f>E57/درآمدها!$E$12</f>
        <v>1.3293085967710412E-4</v>
      </c>
      <c r="G57" s="16">
        <v>0</v>
      </c>
      <c r="H57" s="16">
        <v>551024303</v>
      </c>
      <c r="I57" s="16">
        <v>-912153335</v>
      </c>
      <c r="J57" s="16">
        <f t="shared" si="5"/>
        <v>-361129032</v>
      </c>
      <c r="K57" s="88">
        <f>J57/درآمدها!$E$12*100</f>
        <v>-1.6078136932694258E-2</v>
      </c>
    </row>
    <row r="58" spans="1:11" ht="23.1" customHeight="1">
      <c r="A58" s="28" t="s">
        <v>34</v>
      </c>
      <c r="B58" s="16">
        <v>0</v>
      </c>
      <c r="C58" s="16">
        <v>4517602520</v>
      </c>
      <c r="D58" s="16">
        <v>0</v>
      </c>
      <c r="E58" s="16">
        <f t="shared" si="4"/>
        <v>4517602520</v>
      </c>
      <c r="F58" s="100">
        <f>E58/درآمدها!$E$12</f>
        <v>2.0113207603880668E-3</v>
      </c>
      <c r="G58" s="16">
        <v>0</v>
      </c>
      <c r="H58" s="16">
        <v>4517602520</v>
      </c>
      <c r="I58" s="16">
        <v>0</v>
      </c>
      <c r="J58" s="16">
        <f t="shared" si="5"/>
        <v>4517602520</v>
      </c>
      <c r="K58" s="88">
        <f>J58/درآمدها!$E$12*100</f>
        <v>0.20113207603880667</v>
      </c>
    </row>
    <row r="59" spans="1:11" ht="23.1" customHeight="1">
      <c r="A59" s="28" t="s">
        <v>273</v>
      </c>
      <c r="B59" s="16">
        <v>0</v>
      </c>
      <c r="C59" s="16">
        <v>0</v>
      </c>
      <c r="D59" s="16">
        <v>0</v>
      </c>
      <c r="E59" s="16">
        <f t="shared" si="4"/>
        <v>0</v>
      </c>
      <c r="F59" s="100">
        <f>E59/درآمدها!$E$12</f>
        <v>0</v>
      </c>
      <c r="G59" s="16">
        <v>0</v>
      </c>
      <c r="H59" s="16">
        <v>0</v>
      </c>
      <c r="I59" s="16">
        <v>9810052636</v>
      </c>
      <c r="J59" s="16">
        <f t="shared" si="5"/>
        <v>9810052636</v>
      </c>
      <c r="K59" s="88">
        <f>J59/درآمدها!$E$12*100</f>
        <v>0.43676180983019458</v>
      </c>
    </row>
    <row r="60" spans="1:11" ht="23.1" customHeight="1">
      <c r="A60" s="28" t="s">
        <v>276</v>
      </c>
      <c r="B60" s="16">
        <v>0</v>
      </c>
      <c r="C60" s="16">
        <v>0</v>
      </c>
      <c r="D60" s="16">
        <v>0</v>
      </c>
      <c r="E60" s="16">
        <f t="shared" si="4"/>
        <v>0</v>
      </c>
      <c r="F60" s="100">
        <f>E60/درآمدها!$E$12</f>
        <v>0</v>
      </c>
      <c r="G60" s="16">
        <v>0</v>
      </c>
      <c r="H60" s="16">
        <v>0</v>
      </c>
      <c r="I60" s="16">
        <v>829013876</v>
      </c>
      <c r="J60" s="16">
        <f t="shared" si="5"/>
        <v>829013876</v>
      </c>
      <c r="K60" s="88">
        <f>J60/درآمدها!$E$12*100</f>
        <v>3.6909241396664051E-2</v>
      </c>
    </row>
    <row r="61" spans="1:11" ht="23.1" customHeight="1">
      <c r="A61" s="28" t="s">
        <v>48</v>
      </c>
      <c r="B61" s="16">
        <v>0</v>
      </c>
      <c r="C61" s="16">
        <v>88498227</v>
      </c>
      <c r="D61" s="16">
        <v>50590436</v>
      </c>
      <c r="E61" s="16">
        <f t="shared" si="4"/>
        <v>139088663</v>
      </c>
      <c r="F61" s="100">
        <f>E61/درآمدها!$E$12</f>
        <v>6.1924862620830912E-5</v>
      </c>
      <c r="G61" s="16">
        <v>0</v>
      </c>
      <c r="H61" s="16">
        <v>88498227</v>
      </c>
      <c r="I61" s="16">
        <v>11059601873</v>
      </c>
      <c r="J61" s="16">
        <f t="shared" si="5"/>
        <v>11148100100</v>
      </c>
      <c r="K61" s="88">
        <f>J61/درآمدها!$E$12*100</f>
        <v>0.49633417439333027</v>
      </c>
    </row>
    <row r="62" spans="1:11" ht="23.1" customHeight="1">
      <c r="A62" s="28" t="s">
        <v>270</v>
      </c>
      <c r="B62" s="16">
        <v>0</v>
      </c>
      <c r="C62" s="16">
        <v>0</v>
      </c>
      <c r="D62" s="16">
        <v>0</v>
      </c>
      <c r="E62" s="16">
        <f t="shared" si="4"/>
        <v>0</v>
      </c>
      <c r="F62" s="100">
        <f>E62/درآمدها!$E$12</f>
        <v>0</v>
      </c>
      <c r="G62" s="16">
        <v>0</v>
      </c>
      <c r="H62" s="16">
        <v>0</v>
      </c>
      <c r="I62" s="16">
        <v>682522745</v>
      </c>
      <c r="J62" s="16">
        <f t="shared" si="5"/>
        <v>682522745</v>
      </c>
      <c r="K62" s="88">
        <f>J62/درآمدها!$E$12*100</f>
        <v>3.0387183475706722E-2</v>
      </c>
    </row>
    <row r="63" spans="1:11" ht="23.1" customHeight="1">
      <c r="A63" s="28" t="s">
        <v>42</v>
      </c>
      <c r="B63" s="16">
        <v>0</v>
      </c>
      <c r="C63" s="16">
        <v>675183612</v>
      </c>
      <c r="D63" s="16">
        <v>0</v>
      </c>
      <c r="E63" s="16">
        <f t="shared" si="4"/>
        <v>675183612</v>
      </c>
      <c r="F63" s="100">
        <f>E63/درآمدها!$E$12</f>
        <v>3.0060431608963276E-4</v>
      </c>
      <c r="G63" s="16">
        <v>0</v>
      </c>
      <c r="H63" s="16">
        <v>2166109505</v>
      </c>
      <c r="I63" s="16">
        <v>0</v>
      </c>
      <c r="J63" s="16">
        <f t="shared" si="5"/>
        <v>2166109505</v>
      </c>
      <c r="K63" s="88">
        <f>J63/درآمدها!$E$12*100</f>
        <v>9.6439228493267679E-2</v>
      </c>
    </row>
    <row r="64" spans="1:11" ht="23.1" customHeight="1">
      <c r="A64" s="28" t="s">
        <v>277</v>
      </c>
      <c r="B64" s="16">
        <v>0</v>
      </c>
      <c r="C64" s="16">
        <v>0</v>
      </c>
      <c r="D64" s="16">
        <v>0</v>
      </c>
      <c r="E64" s="16">
        <f t="shared" si="4"/>
        <v>0</v>
      </c>
      <c r="F64" s="100">
        <f>E64/درآمدها!$E$12</f>
        <v>0</v>
      </c>
      <c r="G64" s="16">
        <v>0</v>
      </c>
      <c r="H64" s="16">
        <v>0</v>
      </c>
      <c r="I64" s="16">
        <v>11329462124</v>
      </c>
      <c r="J64" s="16">
        <f t="shared" si="5"/>
        <v>11329462124</v>
      </c>
      <c r="K64" s="88">
        <f>J64/درآمدها!$E$12*100</f>
        <v>0.50440874940081004</v>
      </c>
    </row>
    <row r="65" spans="1:11" ht="23.1" customHeight="1">
      <c r="A65" s="28" t="s">
        <v>283</v>
      </c>
      <c r="B65" s="16">
        <v>0</v>
      </c>
      <c r="C65" s="16">
        <v>0</v>
      </c>
      <c r="D65" s="16">
        <v>0</v>
      </c>
      <c r="E65" s="16">
        <f t="shared" si="4"/>
        <v>0</v>
      </c>
      <c r="F65" s="100">
        <f>E65/درآمدها!$E$12</f>
        <v>0</v>
      </c>
      <c r="G65" s="16">
        <v>0</v>
      </c>
      <c r="H65" s="16">
        <v>0</v>
      </c>
      <c r="I65" s="16">
        <v>84269</v>
      </c>
      <c r="J65" s="16">
        <f t="shared" si="5"/>
        <v>84269</v>
      </c>
      <c r="K65" s="88">
        <f>J65/درآمدها!$E$12*100</f>
        <v>3.7518127902306461E-6</v>
      </c>
    </row>
    <row r="66" spans="1:11" ht="23.1" customHeight="1">
      <c r="A66" s="28" t="s">
        <v>20</v>
      </c>
      <c r="B66" s="16">
        <v>0</v>
      </c>
      <c r="C66" s="16">
        <v>6876219425</v>
      </c>
      <c r="D66" s="16">
        <v>0</v>
      </c>
      <c r="E66" s="16">
        <f t="shared" si="4"/>
        <v>6876219425</v>
      </c>
      <c r="F66" s="100">
        <f>E66/درآمدها!$E$12</f>
        <v>3.0614209243194318E-3</v>
      </c>
      <c r="G66" s="16">
        <v>0</v>
      </c>
      <c r="H66" s="16">
        <v>6876219425</v>
      </c>
      <c r="I66" s="16">
        <v>0</v>
      </c>
      <c r="J66" s="16">
        <f t="shared" si="5"/>
        <v>6876219425</v>
      </c>
      <c r="K66" s="88">
        <f>J66/درآمدها!$E$12*100</f>
        <v>0.30614209243194318</v>
      </c>
    </row>
    <row r="67" spans="1:11" ht="23.1" customHeight="1">
      <c r="A67" s="28" t="s">
        <v>21</v>
      </c>
      <c r="B67" s="16">
        <v>0</v>
      </c>
      <c r="C67" s="16">
        <v>-997550895</v>
      </c>
      <c r="D67" s="16">
        <v>945607633</v>
      </c>
      <c r="E67" s="16">
        <f t="shared" si="4"/>
        <v>-51943262</v>
      </c>
      <c r="F67" s="100">
        <f>E67/درآمدها!$E$12</f>
        <v>-2.3126107434276128E-5</v>
      </c>
      <c r="G67" s="16">
        <v>0</v>
      </c>
      <c r="H67" s="16">
        <v>711745141</v>
      </c>
      <c r="I67" s="16">
        <v>945607633</v>
      </c>
      <c r="J67" s="16">
        <f t="shared" si="5"/>
        <v>1657352774</v>
      </c>
      <c r="K67" s="88">
        <f>J67/درآمدها!$E$12*100</f>
        <v>7.378843151594823E-2</v>
      </c>
    </row>
    <row r="68" spans="1:11" ht="23.1" customHeight="1">
      <c r="A68" s="28" t="s">
        <v>26</v>
      </c>
      <c r="B68" s="16">
        <v>0</v>
      </c>
      <c r="C68" s="16">
        <v>1445146609</v>
      </c>
      <c r="D68" s="16">
        <v>0</v>
      </c>
      <c r="E68" s="16">
        <f t="shared" si="4"/>
        <v>1445146609</v>
      </c>
      <c r="F68" s="100">
        <f>E68/درآمدها!$E$12</f>
        <v>6.4340617918862771E-4</v>
      </c>
      <c r="G68" s="16">
        <v>0</v>
      </c>
      <c r="H68" s="16">
        <v>1445146609</v>
      </c>
      <c r="I68" s="16">
        <v>0</v>
      </c>
      <c r="J68" s="16">
        <f t="shared" si="5"/>
        <v>1445146609</v>
      </c>
      <c r="K68" s="88">
        <f>J68/درآمدها!$E$12*100</f>
        <v>6.4340617918862766E-2</v>
      </c>
    </row>
    <row r="69" spans="1:11" ht="23.1" customHeight="1">
      <c r="A69" s="28" t="s">
        <v>39</v>
      </c>
      <c r="B69" s="16">
        <v>0</v>
      </c>
      <c r="C69" s="16">
        <v>12436</v>
      </c>
      <c r="D69" s="16">
        <v>80160</v>
      </c>
      <c r="E69" s="16">
        <f t="shared" si="4"/>
        <v>92596</v>
      </c>
      <c r="F69" s="100">
        <f>E69/درآمدها!$E$12</f>
        <v>4.1225463352383076E-8</v>
      </c>
      <c r="G69" s="16">
        <v>0</v>
      </c>
      <c r="H69" s="16">
        <v>0</v>
      </c>
      <c r="I69" s="16">
        <v>80160</v>
      </c>
      <c r="J69" s="16">
        <f t="shared" si="5"/>
        <v>80160</v>
      </c>
      <c r="K69" s="88">
        <f>J69/درآمدها!$E$12*100</f>
        <v>3.5688724592066904E-6</v>
      </c>
    </row>
    <row r="70" spans="1:11" ht="23.1" customHeight="1">
      <c r="A70" s="28" t="s">
        <v>285</v>
      </c>
      <c r="B70" s="16">
        <v>0</v>
      </c>
      <c r="C70" s="16">
        <v>0</v>
      </c>
      <c r="D70" s="16">
        <v>0</v>
      </c>
      <c r="E70" s="16">
        <f t="shared" si="4"/>
        <v>0</v>
      </c>
      <c r="F70" s="100">
        <f>E70/درآمدها!$E$12</f>
        <v>0</v>
      </c>
      <c r="G70" s="16">
        <v>0</v>
      </c>
      <c r="H70" s="16">
        <v>0</v>
      </c>
      <c r="I70" s="16">
        <v>124503750</v>
      </c>
      <c r="J70" s="16">
        <f t="shared" si="5"/>
        <v>124503750</v>
      </c>
      <c r="K70" s="88">
        <f>J70/درآمدها!$E$12*100</f>
        <v>5.5431387779809752E-3</v>
      </c>
    </row>
    <row r="71" spans="1:11" ht="23.1" customHeight="1">
      <c r="A71" s="17" t="s">
        <v>557</v>
      </c>
      <c r="B71" s="16">
        <v>0</v>
      </c>
      <c r="C71" s="16">
        <v>-21757135160</v>
      </c>
      <c r="D71" s="16">
        <v>21226590535</v>
      </c>
      <c r="E71" s="16">
        <f t="shared" si="4"/>
        <v>-530544625</v>
      </c>
      <c r="F71" s="100">
        <f>E71/درآمدها!$E$12</f>
        <v>-2.3620834587607804E-4</v>
      </c>
      <c r="G71" s="16">
        <v>0</v>
      </c>
      <c r="H71" s="16">
        <v>0</v>
      </c>
      <c r="I71" s="16">
        <v>21232265945</v>
      </c>
      <c r="J71" s="16">
        <f t="shared" si="5"/>
        <v>21232265945</v>
      </c>
      <c r="K71" s="88">
        <f>J71/درآمدها!$E$12*100</f>
        <v>0.94530001469140001</v>
      </c>
    </row>
    <row r="72" spans="1:11" ht="23.1" customHeight="1">
      <c r="A72" s="17" t="s">
        <v>558</v>
      </c>
      <c r="B72" s="16">
        <v>0</v>
      </c>
      <c r="C72" s="16">
        <v>15223524000</v>
      </c>
      <c r="D72" s="16">
        <v>-10720563328</v>
      </c>
      <c r="E72" s="16">
        <f t="shared" si="4"/>
        <v>4502960672</v>
      </c>
      <c r="F72" s="100">
        <f>E72/درآمدها!$E$12</f>
        <v>2.0048019370249065E-3</v>
      </c>
      <c r="G72" s="16">
        <v>0</v>
      </c>
      <c r="H72" s="16">
        <v>0</v>
      </c>
      <c r="I72" s="16">
        <v>-10722154986</v>
      </c>
      <c r="J72" s="16">
        <f t="shared" si="5"/>
        <v>-10722154986</v>
      </c>
      <c r="K72" s="88">
        <f>J72/درآمدها!$E$12*100</f>
        <v>-0.47737030480141091</v>
      </c>
    </row>
    <row r="73" spans="1:11" ht="23.1" customHeight="1">
      <c r="A73" s="17" t="s">
        <v>577</v>
      </c>
      <c r="B73" s="16">
        <v>0</v>
      </c>
      <c r="C73" s="16">
        <v>0</v>
      </c>
      <c r="D73" s="16">
        <v>0</v>
      </c>
      <c r="E73" s="16">
        <f t="shared" si="4"/>
        <v>0</v>
      </c>
      <c r="F73" s="100">
        <f>E73/درآمدها!$E$12</f>
        <v>0</v>
      </c>
      <c r="G73" s="16">
        <v>0</v>
      </c>
      <c r="H73" s="16">
        <v>0</v>
      </c>
      <c r="I73" s="16">
        <v>2711801597</v>
      </c>
      <c r="J73" s="16">
        <f t="shared" si="5"/>
        <v>2711801597</v>
      </c>
      <c r="K73" s="88">
        <f>J73/درآمدها!$E$12*100</f>
        <v>0.12073445651654217</v>
      </c>
    </row>
    <row r="74" spans="1:11" ht="23.1" customHeight="1" thickBot="1">
      <c r="A74" s="28" t="s">
        <v>548</v>
      </c>
      <c r="B74" s="66">
        <f>SUM(B49:B73)</f>
        <v>10217056929</v>
      </c>
      <c r="C74" s="66">
        <f t="shared" ref="C74:J74" si="6">SUM(C48:C73)</f>
        <v>-791040616359</v>
      </c>
      <c r="D74" s="66">
        <f t="shared" si="6"/>
        <v>29602677654</v>
      </c>
      <c r="E74" s="66">
        <f t="shared" si="6"/>
        <v>-751220881776</v>
      </c>
      <c r="F74" s="68">
        <f t="shared" si="6"/>
        <v>-0.33445752442007631</v>
      </c>
      <c r="G74" s="66">
        <f t="shared" si="6"/>
        <v>72630877500</v>
      </c>
      <c r="H74" s="66">
        <f t="shared" si="6"/>
        <v>1039263061020</v>
      </c>
      <c r="I74" s="66">
        <f t="shared" si="6"/>
        <v>191336773750</v>
      </c>
      <c r="J74" s="66">
        <f t="shared" si="6"/>
        <v>1303230712270</v>
      </c>
      <c r="K74" s="102">
        <f>J74/درآمدها!$E$12*100</f>
        <v>58.0222579467655</v>
      </c>
    </row>
    <row r="75" spans="1:11" ht="23.1" customHeight="1" thickTop="1">
      <c r="B75" s="16"/>
      <c r="C75" s="16"/>
      <c r="D75" s="16"/>
      <c r="E75" s="16"/>
      <c r="F75" s="100"/>
      <c r="G75" s="16"/>
      <c r="H75" s="16"/>
      <c r="I75" s="16"/>
      <c r="J75" s="16"/>
      <c r="K75" s="88"/>
    </row>
    <row r="76" spans="1:11" ht="23.1" customHeight="1">
      <c r="B76" s="16"/>
      <c r="C76" s="16"/>
      <c r="D76" s="16"/>
      <c r="E76" s="16"/>
      <c r="F76" s="100"/>
      <c r="G76" s="16"/>
      <c r="H76" s="16"/>
      <c r="I76" s="16"/>
      <c r="J76" s="16"/>
      <c r="K76" s="88"/>
    </row>
    <row r="77" spans="1:11" ht="23.1" customHeight="1">
      <c r="A77" s="163" t="s">
        <v>0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</row>
    <row r="78" spans="1:11" ht="23.1" customHeight="1">
      <c r="A78" s="163" t="s">
        <v>211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</row>
    <row r="79" spans="1:11" ht="23.1" customHeight="1">
      <c r="A79" s="163" t="s">
        <v>212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</row>
    <row r="80" spans="1:11" ht="8.25" customHeight="1"/>
    <row r="81" spans="1:11" ht="23.1" customHeight="1">
      <c r="A81" s="164" t="s">
        <v>519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4"/>
    </row>
    <row r="82" spans="1:11" ht="4.5" customHeight="1"/>
    <row r="83" spans="1:11" ht="23.1" customHeight="1" thickBot="1">
      <c r="A83" s="30"/>
      <c r="B83" s="184" t="s">
        <v>228</v>
      </c>
      <c r="C83" s="184"/>
      <c r="D83" s="184"/>
      <c r="E83" s="184"/>
      <c r="F83" s="184"/>
      <c r="G83" s="184" t="s">
        <v>229</v>
      </c>
      <c r="H83" s="184"/>
      <c r="I83" s="184"/>
      <c r="J83" s="184"/>
      <c r="K83" s="184"/>
    </row>
    <row r="84" spans="1:11" ht="17.25" customHeight="1" thickBot="1">
      <c r="A84" s="158" t="s">
        <v>520</v>
      </c>
      <c r="B84" s="183" t="s">
        <v>521</v>
      </c>
      <c r="C84" s="183" t="s">
        <v>517</v>
      </c>
      <c r="D84" s="183" t="s">
        <v>518</v>
      </c>
      <c r="E84" s="183" t="s">
        <v>52</v>
      </c>
      <c r="F84" s="183"/>
      <c r="G84" s="183" t="s">
        <v>521</v>
      </c>
      <c r="H84" s="183" t="s">
        <v>517</v>
      </c>
      <c r="I84" s="183" t="s">
        <v>518</v>
      </c>
      <c r="J84" s="183" t="s">
        <v>52</v>
      </c>
      <c r="K84" s="183"/>
    </row>
    <row r="85" spans="1:11" ht="35.25" customHeight="1" thickBot="1">
      <c r="A85" s="165"/>
      <c r="B85" s="184"/>
      <c r="C85" s="184"/>
      <c r="D85" s="184"/>
      <c r="E85" s="54" t="s">
        <v>154</v>
      </c>
      <c r="F85" s="113" t="s">
        <v>522</v>
      </c>
      <c r="G85" s="184"/>
      <c r="H85" s="184"/>
      <c r="I85" s="184"/>
      <c r="J85" s="54" t="s">
        <v>154</v>
      </c>
      <c r="K85" s="113" t="s">
        <v>522</v>
      </c>
    </row>
    <row r="86" spans="1:11" ht="23.1" customHeight="1">
      <c r="A86" s="28" t="s">
        <v>549</v>
      </c>
      <c r="B86" s="81">
        <f>B74</f>
        <v>10217056929</v>
      </c>
      <c r="C86" s="81">
        <f>C74</f>
        <v>-791040616359</v>
      </c>
      <c r="D86" s="81">
        <f>D74</f>
        <v>29602677654</v>
      </c>
      <c r="E86" s="81">
        <f>E74</f>
        <v>-751220881776</v>
      </c>
      <c r="F86" s="67">
        <f>E86/درآمدها!$E$12</f>
        <v>-0.33445752442007631</v>
      </c>
      <c r="G86" s="81">
        <f>G74</f>
        <v>72630877500</v>
      </c>
      <c r="H86" s="81">
        <f>H74</f>
        <v>1039263061020</v>
      </c>
      <c r="I86" s="81">
        <f>I74</f>
        <v>191336773750</v>
      </c>
      <c r="J86" s="81">
        <f>J74</f>
        <v>1303230712270</v>
      </c>
      <c r="K86" s="88">
        <f>J86/درآمدها!$E$12*100</f>
        <v>58.0222579467655</v>
      </c>
    </row>
    <row r="87" spans="1:11" ht="23.1" customHeight="1">
      <c r="A87" s="89" t="s">
        <v>576</v>
      </c>
      <c r="B87" s="16">
        <v>0</v>
      </c>
      <c r="C87" s="16">
        <v>0</v>
      </c>
      <c r="D87" s="16">
        <v>0</v>
      </c>
      <c r="E87" s="16">
        <f t="shared" ref="E87:E111" si="7">B87+C87+D87</f>
        <v>0</v>
      </c>
      <c r="F87" s="100">
        <f>E87/درآمدها!$E$12</f>
        <v>0</v>
      </c>
      <c r="G87" s="16">
        <v>0</v>
      </c>
      <c r="H87" s="16">
        <v>0</v>
      </c>
      <c r="I87" s="16">
        <v>343956486</v>
      </c>
      <c r="J87" s="16">
        <f t="shared" ref="J87:J111" si="8">G87+H87+I87</f>
        <v>343956486</v>
      </c>
      <c r="K87" s="88">
        <f>J87/درآمدها!$E$12*100</f>
        <v>1.5313583209217959E-2</v>
      </c>
    </row>
    <row r="88" spans="1:11" ht="23.1" customHeight="1">
      <c r="A88" s="89" t="s">
        <v>578</v>
      </c>
      <c r="B88" s="16">
        <v>0</v>
      </c>
      <c r="C88" s="16">
        <v>0</v>
      </c>
      <c r="D88" s="16">
        <v>0</v>
      </c>
      <c r="E88" s="16">
        <f t="shared" si="7"/>
        <v>0</v>
      </c>
      <c r="F88" s="100">
        <f>E88/درآمدها!$E$12</f>
        <v>0</v>
      </c>
      <c r="G88" s="16">
        <v>0</v>
      </c>
      <c r="H88" s="16">
        <v>0</v>
      </c>
      <c r="I88" s="16">
        <v>2350984</v>
      </c>
      <c r="J88" s="16">
        <f t="shared" si="8"/>
        <v>2350984</v>
      </c>
      <c r="K88" s="88">
        <f>J88/درآمدها!$E$12*100</f>
        <v>1.046701852499449E-4</v>
      </c>
    </row>
    <row r="89" spans="1:11" ht="23.1" customHeight="1">
      <c r="A89" s="89" t="s">
        <v>579</v>
      </c>
      <c r="B89" s="16">
        <v>0</v>
      </c>
      <c r="C89" s="16">
        <v>0</v>
      </c>
      <c r="D89" s="16">
        <v>0</v>
      </c>
      <c r="E89" s="16">
        <f t="shared" si="7"/>
        <v>0</v>
      </c>
      <c r="F89" s="100">
        <f>E89/درآمدها!$E$12</f>
        <v>0</v>
      </c>
      <c r="G89" s="16">
        <v>0</v>
      </c>
      <c r="H89" s="16">
        <v>0</v>
      </c>
      <c r="I89" s="16">
        <v>177091406</v>
      </c>
      <c r="J89" s="16">
        <f t="shared" si="8"/>
        <v>177091406</v>
      </c>
      <c r="K89" s="88">
        <f>J89/درآمدها!$E$12*100</f>
        <v>7.8844391421605594E-3</v>
      </c>
    </row>
    <row r="90" spans="1:11" ht="23.1" customHeight="1">
      <c r="A90" s="89" t="s">
        <v>580</v>
      </c>
      <c r="B90" s="16">
        <v>0</v>
      </c>
      <c r="C90" s="16">
        <v>0</v>
      </c>
      <c r="D90" s="16">
        <v>0</v>
      </c>
      <c r="E90" s="16">
        <f t="shared" si="7"/>
        <v>0</v>
      </c>
      <c r="F90" s="100">
        <f>E90/درآمدها!$E$12</f>
        <v>0</v>
      </c>
      <c r="G90" s="16">
        <v>0</v>
      </c>
      <c r="H90" s="16">
        <v>0</v>
      </c>
      <c r="I90" s="16">
        <v>240710471</v>
      </c>
      <c r="J90" s="16">
        <f t="shared" si="8"/>
        <v>240710471</v>
      </c>
      <c r="K90" s="88">
        <f>J90/درآمدها!$E$12*100</f>
        <v>1.0716878375680774E-2</v>
      </c>
    </row>
    <row r="91" spans="1:11" ht="23.1" customHeight="1">
      <c r="A91" s="89" t="s">
        <v>581</v>
      </c>
      <c r="B91" s="16">
        <v>0</v>
      </c>
      <c r="C91" s="16">
        <v>0</v>
      </c>
      <c r="D91" s="16">
        <v>0</v>
      </c>
      <c r="E91" s="16">
        <f t="shared" si="7"/>
        <v>0</v>
      </c>
      <c r="F91" s="100">
        <f>E91/درآمدها!$E$12</f>
        <v>0</v>
      </c>
      <c r="G91" s="16">
        <v>0</v>
      </c>
      <c r="H91" s="16">
        <v>0</v>
      </c>
      <c r="I91" s="16">
        <v>233254</v>
      </c>
      <c r="J91" s="16">
        <f t="shared" si="8"/>
        <v>233254</v>
      </c>
      <c r="K91" s="88">
        <f>J91/درآمدها!$E$12*100</f>
        <v>1.0384902402692084E-5</v>
      </c>
    </row>
    <row r="92" spans="1:11" ht="23.1" customHeight="1">
      <c r="A92" s="89" t="s">
        <v>582</v>
      </c>
      <c r="B92" s="16">
        <v>0</v>
      </c>
      <c r="C92" s="16">
        <v>0</v>
      </c>
      <c r="D92" s="16">
        <v>0</v>
      </c>
      <c r="E92" s="16">
        <f t="shared" si="7"/>
        <v>0</v>
      </c>
      <c r="F92" s="100">
        <f>E92/درآمدها!$E$12</f>
        <v>0</v>
      </c>
      <c r="G92" s="16">
        <v>0</v>
      </c>
      <c r="H92" s="16">
        <v>0</v>
      </c>
      <c r="I92" s="16">
        <v>10004138</v>
      </c>
      <c r="J92" s="16">
        <f t="shared" si="8"/>
        <v>10004138</v>
      </c>
      <c r="K92" s="88">
        <f>J92/درآمدها!$E$12*100</f>
        <v>4.4540285162553768E-4</v>
      </c>
    </row>
    <row r="93" spans="1:11" ht="23.1" customHeight="1">
      <c r="A93" s="89" t="s">
        <v>583</v>
      </c>
      <c r="B93" s="16">
        <v>0</v>
      </c>
      <c r="C93" s="16">
        <v>0</v>
      </c>
      <c r="D93" s="16">
        <v>0</v>
      </c>
      <c r="E93" s="16">
        <f t="shared" si="7"/>
        <v>0</v>
      </c>
      <c r="F93" s="100">
        <f>E93/درآمدها!$E$12</f>
        <v>0</v>
      </c>
      <c r="G93" s="16">
        <v>0</v>
      </c>
      <c r="H93" s="16">
        <v>0</v>
      </c>
      <c r="I93" s="16">
        <v>225699899</v>
      </c>
      <c r="J93" s="16">
        <f t="shared" si="8"/>
        <v>225699899</v>
      </c>
      <c r="K93" s="88">
        <f>J93/درآمدها!$E$12*100</f>
        <v>1.0048579760314766E-2</v>
      </c>
    </row>
    <row r="94" spans="1:11" ht="23.1" customHeight="1">
      <c r="A94" s="89" t="s">
        <v>584</v>
      </c>
      <c r="B94" s="16">
        <v>0</v>
      </c>
      <c r="C94" s="16">
        <v>0</v>
      </c>
      <c r="D94" s="16">
        <v>0</v>
      </c>
      <c r="E94" s="16">
        <f t="shared" si="7"/>
        <v>0</v>
      </c>
      <c r="F94" s="100">
        <f>E94/درآمدها!$E$12</f>
        <v>0</v>
      </c>
      <c r="G94" s="16">
        <v>0</v>
      </c>
      <c r="H94" s="16">
        <v>0</v>
      </c>
      <c r="I94" s="16">
        <v>7618473175</v>
      </c>
      <c r="J94" s="16">
        <f t="shared" si="8"/>
        <v>7618473175</v>
      </c>
      <c r="K94" s="88">
        <f>J94/درآمدها!$E$12*100</f>
        <v>0.33918861147034002</v>
      </c>
    </row>
    <row r="95" spans="1:11" ht="23.1" customHeight="1">
      <c r="A95" s="89" t="s">
        <v>585</v>
      </c>
      <c r="B95" s="16">
        <v>0</v>
      </c>
      <c r="C95" s="16">
        <v>0</v>
      </c>
      <c r="D95" s="16">
        <v>0</v>
      </c>
      <c r="E95" s="16">
        <f t="shared" si="7"/>
        <v>0</v>
      </c>
      <c r="F95" s="100">
        <f>E95/درآمدها!$E$12</f>
        <v>0</v>
      </c>
      <c r="G95" s="16">
        <v>0</v>
      </c>
      <c r="H95" s="16">
        <v>0</v>
      </c>
      <c r="I95" s="16">
        <v>69057835</v>
      </c>
      <c r="J95" s="16">
        <f t="shared" si="8"/>
        <v>69057835</v>
      </c>
      <c r="K95" s="88">
        <f>J95/درآمدها!$E$12*100</f>
        <v>3.0745834009972537E-3</v>
      </c>
    </row>
    <row r="96" spans="1:11" ht="23.1" customHeight="1">
      <c r="A96" s="89" t="s">
        <v>586</v>
      </c>
      <c r="B96" s="16">
        <v>0</v>
      </c>
      <c r="C96" s="16">
        <v>0</v>
      </c>
      <c r="D96" s="16">
        <v>0</v>
      </c>
      <c r="E96" s="16">
        <f t="shared" si="7"/>
        <v>0</v>
      </c>
      <c r="F96" s="100">
        <f>E96/درآمدها!$E$12</f>
        <v>0</v>
      </c>
      <c r="G96" s="16">
        <v>0</v>
      </c>
      <c r="H96" s="16">
        <v>0</v>
      </c>
      <c r="I96" s="16">
        <v>19859231</v>
      </c>
      <c r="J96" s="16">
        <f t="shared" si="8"/>
        <v>19859231</v>
      </c>
      <c r="K96" s="88">
        <f>J96/درآمدها!$E$12*100</f>
        <v>8.8416994232689314E-4</v>
      </c>
    </row>
    <row r="97" spans="1:11" ht="23.1" customHeight="1">
      <c r="A97" s="89" t="s">
        <v>587</v>
      </c>
      <c r="B97" s="16">
        <v>0</v>
      </c>
      <c r="C97" s="16">
        <v>0</v>
      </c>
      <c r="D97" s="16">
        <v>0</v>
      </c>
      <c r="E97" s="16">
        <f t="shared" si="7"/>
        <v>0</v>
      </c>
      <c r="F97" s="100">
        <f>E97/درآمدها!$E$12</f>
        <v>0</v>
      </c>
      <c r="G97" s="16">
        <v>0</v>
      </c>
      <c r="H97" s="16">
        <v>0</v>
      </c>
      <c r="I97" s="16">
        <v>-20370</v>
      </c>
      <c r="J97" s="16">
        <f t="shared" si="8"/>
        <v>-20370</v>
      </c>
      <c r="K97" s="88">
        <f>J97/درآمدها!$E$12*100</f>
        <v>-9.0691032926696969E-7</v>
      </c>
    </row>
    <row r="98" spans="1:11" ht="23.1" customHeight="1">
      <c r="A98" s="89" t="s">
        <v>588</v>
      </c>
      <c r="B98" s="16">
        <v>0</v>
      </c>
      <c r="C98" s="16">
        <v>0</v>
      </c>
      <c r="D98" s="16">
        <v>0</v>
      </c>
      <c r="E98" s="16">
        <f t="shared" si="7"/>
        <v>0</v>
      </c>
      <c r="F98" s="100">
        <f>E98/درآمدها!$E$12</f>
        <v>0</v>
      </c>
      <c r="G98" s="16">
        <v>0</v>
      </c>
      <c r="H98" s="16">
        <v>0</v>
      </c>
      <c r="I98" s="16">
        <v>-2362223534</v>
      </c>
      <c r="J98" s="16">
        <f t="shared" si="8"/>
        <v>-2362223534</v>
      </c>
      <c r="K98" s="88">
        <f>J98/درآمدها!$E$12*100</f>
        <v>-0.10517059023181762</v>
      </c>
    </row>
    <row r="99" spans="1:11" ht="23.1" customHeight="1">
      <c r="A99" s="89" t="s">
        <v>589</v>
      </c>
      <c r="B99" s="16">
        <v>0</v>
      </c>
      <c r="C99" s="16">
        <v>0</v>
      </c>
      <c r="D99" s="16">
        <v>0</v>
      </c>
      <c r="E99" s="16">
        <f t="shared" si="7"/>
        <v>0</v>
      </c>
      <c r="F99" s="100">
        <f>E99/درآمدها!$E$12</f>
        <v>0</v>
      </c>
      <c r="G99" s="16">
        <v>0</v>
      </c>
      <c r="H99" s="16">
        <v>0</v>
      </c>
      <c r="I99" s="16">
        <v>-21956934729</v>
      </c>
      <c r="J99" s="16">
        <f t="shared" si="8"/>
        <v>-21956934729</v>
      </c>
      <c r="K99" s="88">
        <f>J99/درآمدها!$E$12*100</f>
        <v>-0.97756361829998784</v>
      </c>
    </row>
    <row r="100" spans="1:11" ht="23.1" customHeight="1">
      <c r="A100" s="89" t="s">
        <v>575</v>
      </c>
      <c r="B100" s="16">
        <v>0</v>
      </c>
      <c r="C100" s="16">
        <v>0</v>
      </c>
      <c r="D100" s="16">
        <v>0</v>
      </c>
      <c r="E100" s="16">
        <f t="shared" si="7"/>
        <v>0</v>
      </c>
      <c r="F100" s="100">
        <f>E100/درآمدها!$E$12</f>
        <v>0</v>
      </c>
      <c r="G100" s="16">
        <v>0</v>
      </c>
      <c r="H100" s="16">
        <v>0</v>
      </c>
      <c r="I100" s="16">
        <v>-30944698918</v>
      </c>
      <c r="J100" s="16">
        <f t="shared" si="8"/>
        <v>-30944698918</v>
      </c>
      <c r="K100" s="88">
        <f>J100/درآمدها!$E$12*100</f>
        <v>-1.3777156153554551</v>
      </c>
    </row>
    <row r="101" spans="1:11" ht="23.1" customHeight="1">
      <c r="A101" s="89" t="s">
        <v>590</v>
      </c>
      <c r="B101" s="16">
        <v>0</v>
      </c>
      <c r="C101" s="16">
        <v>0</v>
      </c>
      <c r="D101" s="16">
        <v>0</v>
      </c>
      <c r="E101" s="16">
        <f t="shared" si="7"/>
        <v>0</v>
      </c>
      <c r="F101" s="100">
        <f>E101/درآمدها!$E$12</f>
        <v>0</v>
      </c>
      <c r="G101" s="16">
        <v>0</v>
      </c>
      <c r="H101" s="16">
        <v>0</v>
      </c>
      <c r="I101" s="16">
        <v>-7555342015</v>
      </c>
      <c r="J101" s="16">
        <f t="shared" si="8"/>
        <v>-7555342015</v>
      </c>
      <c r="K101" s="88">
        <f>J101/درآمدها!$E$12*100</f>
        <v>-0.33637789467590673</v>
      </c>
    </row>
    <row r="102" spans="1:11" ht="23.1" customHeight="1">
      <c r="A102" s="89" t="s">
        <v>591</v>
      </c>
      <c r="B102" s="16">
        <v>0</v>
      </c>
      <c r="C102" s="16">
        <v>0</v>
      </c>
      <c r="D102" s="16">
        <v>0</v>
      </c>
      <c r="E102" s="16">
        <f t="shared" si="7"/>
        <v>0</v>
      </c>
      <c r="F102" s="100">
        <f>E102/درآمدها!$E$12</f>
        <v>0</v>
      </c>
      <c r="G102" s="16">
        <v>0</v>
      </c>
      <c r="H102" s="16">
        <v>0</v>
      </c>
      <c r="I102" s="16">
        <v>283817992</v>
      </c>
      <c r="J102" s="16">
        <f t="shared" si="8"/>
        <v>283817992</v>
      </c>
      <c r="K102" s="88">
        <f>J102/درآمدها!$E$12*100</f>
        <v>1.2636105477496816E-2</v>
      </c>
    </row>
    <row r="103" spans="1:11" ht="23.1" customHeight="1">
      <c r="A103" s="89" t="s">
        <v>592</v>
      </c>
      <c r="B103" s="16">
        <v>0</v>
      </c>
      <c r="C103" s="16">
        <v>0</v>
      </c>
      <c r="D103" s="16">
        <v>0</v>
      </c>
      <c r="E103" s="16">
        <f t="shared" si="7"/>
        <v>0</v>
      </c>
      <c r="F103" s="100">
        <f>E103/درآمدها!$E$12</f>
        <v>0</v>
      </c>
      <c r="G103" s="16">
        <v>0</v>
      </c>
      <c r="H103" s="16">
        <v>0</v>
      </c>
      <c r="I103" s="16">
        <v>375578539</v>
      </c>
      <c r="J103" s="16">
        <f t="shared" si="8"/>
        <v>375578539</v>
      </c>
      <c r="K103" s="88">
        <f>J103/درآمدها!$E$12*100</f>
        <v>1.6721455889548226E-2</v>
      </c>
    </row>
    <row r="104" spans="1:11" ht="23.1" customHeight="1">
      <c r="A104" s="89" t="s">
        <v>593</v>
      </c>
      <c r="B104" s="16">
        <v>0</v>
      </c>
      <c r="C104" s="16">
        <v>0</v>
      </c>
      <c r="D104" s="16">
        <v>0</v>
      </c>
      <c r="E104" s="16">
        <f t="shared" si="7"/>
        <v>0</v>
      </c>
      <c r="F104" s="100">
        <f>E104/درآمدها!$E$12</f>
        <v>0</v>
      </c>
      <c r="G104" s="16">
        <v>0</v>
      </c>
      <c r="H104" s="16">
        <v>0</v>
      </c>
      <c r="I104" s="16">
        <v>18901943</v>
      </c>
      <c r="J104" s="16">
        <f t="shared" si="8"/>
        <v>18901943</v>
      </c>
      <c r="K104" s="88">
        <f>J104/درآمدها!$E$12*100</f>
        <v>8.415496980812711E-4</v>
      </c>
    </row>
    <row r="105" spans="1:11" ht="23.1" customHeight="1">
      <c r="A105" s="89" t="s">
        <v>594</v>
      </c>
      <c r="B105" s="16">
        <v>0</v>
      </c>
      <c r="C105" s="16">
        <v>0</v>
      </c>
      <c r="D105" s="16">
        <v>0</v>
      </c>
      <c r="E105" s="16">
        <f t="shared" si="7"/>
        <v>0</v>
      </c>
      <c r="F105" s="100">
        <f>E105/درآمدها!$E$12</f>
        <v>0</v>
      </c>
      <c r="G105" s="16">
        <v>0</v>
      </c>
      <c r="H105" s="16">
        <v>0</v>
      </c>
      <c r="I105" s="16">
        <v>-185676026</v>
      </c>
      <c r="J105" s="16">
        <f t="shared" si="8"/>
        <v>-185676026</v>
      </c>
      <c r="K105" s="88">
        <f>J105/درآمدها!$E$12*100</f>
        <v>-8.2666424092607965E-3</v>
      </c>
    </row>
    <row r="106" spans="1:11" ht="23.1" customHeight="1">
      <c r="A106" s="89" t="s">
        <v>595</v>
      </c>
      <c r="B106" s="16">
        <v>0</v>
      </c>
      <c r="C106" s="16">
        <v>0</v>
      </c>
      <c r="D106" s="16">
        <v>0</v>
      </c>
      <c r="E106" s="16">
        <f t="shared" si="7"/>
        <v>0</v>
      </c>
      <c r="F106" s="100">
        <f>E106/درآمدها!$E$12</f>
        <v>0</v>
      </c>
      <c r="G106" s="16">
        <v>0</v>
      </c>
      <c r="H106" s="16">
        <v>0</v>
      </c>
      <c r="I106" s="16">
        <v>-577550554</v>
      </c>
      <c r="J106" s="16">
        <f t="shared" si="8"/>
        <v>-577550554</v>
      </c>
      <c r="K106" s="88">
        <f>J106/درآمدها!$E$12*100</f>
        <v>-2.5713626072482117E-2</v>
      </c>
    </row>
    <row r="107" spans="1:11" ht="23.1" customHeight="1">
      <c r="A107" s="89" t="s">
        <v>596</v>
      </c>
      <c r="B107" s="16">
        <v>0</v>
      </c>
      <c r="C107" s="16">
        <v>0</v>
      </c>
      <c r="D107" s="16">
        <v>0</v>
      </c>
      <c r="E107" s="16">
        <f t="shared" si="7"/>
        <v>0</v>
      </c>
      <c r="F107" s="100">
        <f>E107/درآمدها!$E$12</f>
        <v>0</v>
      </c>
      <c r="G107" s="16">
        <v>0</v>
      </c>
      <c r="H107" s="16">
        <v>0</v>
      </c>
      <c r="I107" s="16">
        <v>250128000</v>
      </c>
      <c r="J107" s="16">
        <f t="shared" si="8"/>
        <v>250128000</v>
      </c>
      <c r="K107" s="88">
        <f>J107/درآمدها!$E$12*100</f>
        <v>1.1136164302350936E-2</v>
      </c>
    </row>
    <row r="108" spans="1:11" ht="23.1" customHeight="1">
      <c r="A108" s="89" t="s">
        <v>597</v>
      </c>
      <c r="B108" s="16">
        <v>0</v>
      </c>
      <c r="C108" s="16">
        <v>0</v>
      </c>
      <c r="D108" s="16">
        <v>0</v>
      </c>
      <c r="E108" s="16">
        <f t="shared" si="7"/>
        <v>0</v>
      </c>
      <c r="F108" s="100">
        <f>E108/درآمدها!$E$12</f>
        <v>0</v>
      </c>
      <c r="G108" s="16">
        <v>0</v>
      </c>
      <c r="H108" s="16">
        <v>0</v>
      </c>
      <c r="I108" s="16">
        <v>15396000</v>
      </c>
      <c r="J108" s="16">
        <f t="shared" si="8"/>
        <v>15396000</v>
      </c>
      <c r="K108" s="88">
        <f>J108/درآمدها!$E$12*100</f>
        <v>6.8545858759912941E-4</v>
      </c>
    </row>
    <row r="109" spans="1:11" ht="23.1" customHeight="1">
      <c r="A109" s="89" t="s">
        <v>598</v>
      </c>
      <c r="B109" s="16">
        <v>0</v>
      </c>
      <c r="C109" s="16">
        <v>0</v>
      </c>
      <c r="D109" s="16">
        <v>0</v>
      </c>
      <c r="E109" s="16">
        <f t="shared" si="7"/>
        <v>0</v>
      </c>
      <c r="F109" s="100">
        <f>E109/درآمدها!$E$12</f>
        <v>0</v>
      </c>
      <c r="G109" s="16">
        <v>0</v>
      </c>
      <c r="H109" s="16">
        <v>0</v>
      </c>
      <c r="I109" s="16">
        <v>-28242043</v>
      </c>
      <c r="J109" s="16">
        <f t="shared" si="8"/>
        <v>-28242043</v>
      </c>
      <c r="K109" s="88">
        <f>J109/درآمدها!$E$12*100</f>
        <v>-1.2573883414973941E-3</v>
      </c>
    </row>
    <row r="110" spans="1:11" ht="23.1" customHeight="1">
      <c r="A110" s="89" t="s">
        <v>599</v>
      </c>
      <c r="B110" s="16">
        <v>0</v>
      </c>
      <c r="C110" s="16">
        <v>0</v>
      </c>
      <c r="D110" s="16">
        <v>0</v>
      </c>
      <c r="E110" s="16">
        <f t="shared" si="7"/>
        <v>0</v>
      </c>
      <c r="F110" s="100">
        <f>E110/درآمدها!$E$12</f>
        <v>0</v>
      </c>
      <c r="G110" s="16">
        <v>0</v>
      </c>
      <c r="H110" s="16">
        <v>0</v>
      </c>
      <c r="I110" s="16">
        <v>-133355989</v>
      </c>
      <c r="J110" s="16">
        <f t="shared" si="8"/>
        <v>-133355989</v>
      </c>
      <c r="K110" s="88">
        <f>J110/درآمدها!$E$12*100</f>
        <v>-5.9372569412720856E-3</v>
      </c>
    </row>
    <row r="111" spans="1:11" ht="23.1" customHeight="1">
      <c r="A111" s="89" t="s">
        <v>600</v>
      </c>
      <c r="B111" s="16">
        <v>0</v>
      </c>
      <c r="C111" s="16">
        <v>0</v>
      </c>
      <c r="D111" s="16">
        <v>0</v>
      </c>
      <c r="E111" s="16">
        <f t="shared" si="7"/>
        <v>0</v>
      </c>
      <c r="F111" s="100">
        <f>E111/درآمدها!$E$12</f>
        <v>0</v>
      </c>
      <c r="G111" s="16">
        <v>0</v>
      </c>
      <c r="H111" s="16">
        <v>0</v>
      </c>
      <c r="I111" s="16">
        <v>-6771298548</v>
      </c>
      <c r="J111" s="16">
        <f t="shared" si="8"/>
        <v>-6771298548</v>
      </c>
      <c r="K111" s="88">
        <f>J111/درآمدها!$E$12*100</f>
        <v>-0.30147081962354605</v>
      </c>
    </row>
    <row r="112" spans="1:11" ht="23.1" customHeight="1" thickBot="1">
      <c r="A112" s="28" t="s">
        <v>548</v>
      </c>
      <c r="B112" s="66">
        <f>SUM(B86:B111)</f>
        <v>10217056929</v>
      </c>
      <c r="C112" s="66">
        <f t="shared" ref="C112:J112" si="9">SUM(C86:C111)</f>
        <v>-791040616359</v>
      </c>
      <c r="D112" s="66">
        <f>SUM(D86:D111)</f>
        <v>29602677654</v>
      </c>
      <c r="E112" s="66">
        <f>SUM(E86:E111)</f>
        <v>-751220881776</v>
      </c>
      <c r="F112" s="68">
        <f>E112/درآمدها!$E$12</f>
        <v>-0.33445752442007631</v>
      </c>
      <c r="G112" s="66">
        <f>SUM(G86:G111)</f>
        <v>72630877500</v>
      </c>
      <c r="H112" s="66">
        <f>SUM(H86:H111)</f>
        <v>1039263061020</v>
      </c>
      <c r="I112" s="66">
        <f>SUM(I86:I111)</f>
        <v>130472690377</v>
      </c>
      <c r="J112" s="66">
        <f t="shared" si="9"/>
        <v>1242366628897</v>
      </c>
      <c r="K112" s="102">
        <f>J112/درآمدها!$E$12*100</f>
        <v>55.312475625099331</v>
      </c>
    </row>
    <row r="113" spans="1:11" ht="23.1" customHeight="1" thickTop="1">
      <c r="B113" s="16"/>
      <c r="C113" s="16"/>
      <c r="D113" s="16"/>
      <c r="E113" s="16"/>
      <c r="F113" s="100"/>
      <c r="G113" s="16"/>
      <c r="H113" s="16"/>
      <c r="I113" s="16"/>
      <c r="J113" s="16"/>
      <c r="K113" s="88"/>
    </row>
    <row r="114" spans="1:11" ht="23.1" customHeight="1">
      <c r="B114" s="16"/>
      <c r="C114" s="16"/>
      <c r="D114" s="16"/>
      <c r="E114" s="16"/>
      <c r="F114" s="100"/>
      <c r="G114" s="16"/>
      <c r="H114" s="16"/>
      <c r="I114" s="16"/>
      <c r="J114" s="16"/>
      <c r="K114" s="88"/>
    </row>
    <row r="115" spans="1:11" ht="23.1" customHeight="1">
      <c r="B115" s="16"/>
      <c r="C115" s="16"/>
      <c r="D115" s="16"/>
      <c r="E115" s="16"/>
      <c r="F115" s="100"/>
      <c r="G115" s="16"/>
      <c r="H115" s="16"/>
      <c r="I115" s="16"/>
      <c r="J115" s="16"/>
      <c r="K115" s="88"/>
    </row>
    <row r="116" spans="1:11" ht="23.1" customHeight="1">
      <c r="A116" s="163" t="s">
        <v>0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</row>
    <row r="117" spans="1:11" ht="23.1" customHeight="1">
      <c r="A117" s="163" t="s">
        <v>211</v>
      </c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</row>
    <row r="118" spans="1:11" ht="23.1" customHeight="1">
      <c r="A118" s="163" t="s">
        <v>212</v>
      </c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</row>
    <row r="119" spans="1:11" ht="8.25" customHeight="1"/>
    <row r="120" spans="1:11" ht="23.1" customHeight="1">
      <c r="A120" s="164" t="s">
        <v>519</v>
      </c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</row>
    <row r="121" spans="1:11" ht="6.75" customHeight="1"/>
    <row r="122" spans="1:11" ht="23.1" customHeight="1" thickBot="1">
      <c r="A122" s="30"/>
      <c r="B122" s="184" t="s">
        <v>228</v>
      </c>
      <c r="C122" s="184"/>
      <c r="D122" s="184"/>
      <c r="E122" s="184"/>
      <c r="F122" s="184"/>
      <c r="G122" s="184" t="s">
        <v>229</v>
      </c>
      <c r="H122" s="184"/>
      <c r="I122" s="184"/>
      <c r="J122" s="184"/>
      <c r="K122" s="184"/>
    </row>
    <row r="123" spans="1:11" ht="23.1" customHeight="1" thickBot="1">
      <c r="A123" s="158" t="s">
        <v>520</v>
      </c>
      <c r="B123" s="183" t="s">
        <v>521</v>
      </c>
      <c r="C123" s="183" t="s">
        <v>517</v>
      </c>
      <c r="D123" s="183" t="s">
        <v>518</v>
      </c>
      <c r="E123" s="183" t="s">
        <v>52</v>
      </c>
      <c r="F123" s="183"/>
      <c r="G123" s="183" t="s">
        <v>521</v>
      </c>
      <c r="H123" s="183" t="s">
        <v>517</v>
      </c>
      <c r="I123" s="183" t="s">
        <v>518</v>
      </c>
      <c r="J123" s="183" t="s">
        <v>52</v>
      </c>
      <c r="K123" s="183"/>
    </row>
    <row r="124" spans="1:11" ht="36.75" customHeight="1" thickBot="1">
      <c r="A124" s="165"/>
      <c r="B124" s="184"/>
      <c r="C124" s="184"/>
      <c r="D124" s="184"/>
      <c r="E124" s="54" t="s">
        <v>154</v>
      </c>
      <c r="F124" s="113" t="s">
        <v>522</v>
      </c>
      <c r="G124" s="184"/>
      <c r="H124" s="184"/>
      <c r="I124" s="184"/>
      <c r="J124" s="54" t="s">
        <v>154</v>
      </c>
      <c r="K124" s="113" t="s">
        <v>522</v>
      </c>
    </row>
    <row r="125" spans="1:11" ht="23.1" customHeight="1">
      <c r="A125" s="28" t="s">
        <v>549</v>
      </c>
      <c r="B125" s="16">
        <f>B112</f>
        <v>10217056929</v>
      </c>
      <c r="C125" s="16">
        <f>C112</f>
        <v>-791040616359</v>
      </c>
      <c r="D125" s="16">
        <f>D112</f>
        <v>29602677654</v>
      </c>
      <c r="E125" s="16">
        <f>E112</f>
        <v>-751220881776</v>
      </c>
      <c r="F125" s="100">
        <f>E125/درآمدها!$E$12</f>
        <v>-0.33445752442007631</v>
      </c>
      <c r="G125" s="16">
        <f>G112</f>
        <v>72630877500</v>
      </c>
      <c r="H125" s="16">
        <f>H112</f>
        <v>1039263061020</v>
      </c>
      <c r="I125" s="16">
        <f>I112</f>
        <v>130472690377</v>
      </c>
      <c r="J125" s="16">
        <f>J112</f>
        <v>1242366628897</v>
      </c>
      <c r="K125" s="88">
        <f>J125/درآمدها!$E$12*100</f>
        <v>55.312475625099331</v>
      </c>
    </row>
    <row r="126" spans="1:11" ht="23.1" customHeight="1">
      <c r="A126" s="17" t="s">
        <v>601</v>
      </c>
      <c r="B126" s="16">
        <v>0</v>
      </c>
      <c r="C126" s="16">
        <v>0</v>
      </c>
      <c r="D126" s="16">
        <v>0</v>
      </c>
      <c r="E126" s="16">
        <f t="shared" ref="E126:E150" si="10">B126+C126+D126</f>
        <v>0</v>
      </c>
      <c r="F126" s="100">
        <f>E126/درآمدها!$E$12</f>
        <v>0</v>
      </c>
      <c r="G126" s="16">
        <v>0</v>
      </c>
      <c r="H126" s="16">
        <v>0</v>
      </c>
      <c r="I126" s="16">
        <v>-49619880066</v>
      </c>
      <c r="J126" s="16">
        <f t="shared" ref="J126:J150" si="11">G126+H126+I126</f>
        <v>-49619880066</v>
      </c>
      <c r="K126" s="88">
        <f>J126/درآمدها!$E$12*100</f>
        <v>-2.2091694535514779</v>
      </c>
    </row>
    <row r="127" spans="1:11" ht="23.1" customHeight="1">
      <c r="A127" s="17" t="s">
        <v>602</v>
      </c>
      <c r="B127" s="16">
        <v>0</v>
      </c>
      <c r="C127" s="16">
        <v>0</v>
      </c>
      <c r="D127" s="16">
        <v>0</v>
      </c>
      <c r="E127" s="16">
        <f t="shared" si="10"/>
        <v>0</v>
      </c>
      <c r="F127" s="100">
        <f>E127/درآمدها!$E$12</f>
        <v>0</v>
      </c>
      <c r="G127" s="16">
        <v>0</v>
      </c>
      <c r="H127" s="16">
        <v>0</v>
      </c>
      <c r="I127" s="16">
        <v>-21555965108</v>
      </c>
      <c r="J127" s="16">
        <f t="shared" si="11"/>
        <v>-21555965108</v>
      </c>
      <c r="K127" s="88">
        <f>J127/درآمدها!$E$12*100</f>
        <v>-0.95971170416119733</v>
      </c>
    </row>
    <row r="128" spans="1:11" ht="23.1" customHeight="1">
      <c r="A128" s="17" t="s">
        <v>603</v>
      </c>
      <c r="B128" s="16">
        <v>0</v>
      </c>
      <c r="C128" s="16">
        <v>0</v>
      </c>
      <c r="D128" s="16">
        <v>0</v>
      </c>
      <c r="E128" s="16">
        <f t="shared" si="10"/>
        <v>0</v>
      </c>
      <c r="F128" s="100">
        <f>E128/درآمدها!$E$12</f>
        <v>0</v>
      </c>
      <c r="G128" s="16">
        <v>0</v>
      </c>
      <c r="H128" s="16">
        <v>0</v>
      </c>
      <c r="I128" s="16">
        <v>-1128495</v>
      </c>
      <c r="J128" s="16">
        <f t="shared" si="11"/>
        <v>-1128495</v>
      </c>
      <c r="K128" s="88">
        <f>J128/درآمدها!$E$12*100</f>
        <v>-5.0242698675804072E-5</v>
      </c>
    </row>
    <row r="129" spans="1:11" ht="23.1" customHeight="1">
      <c r="A129" s="17" t="s">
        <v>604</v>
      </c>
      <c r="B129" s="16">
        <v>0</v>
      </c>
      <c r="C129" s="16">
        <v>0</v>
      </c>
      <c r="D129" s="16">
        <v>0</v>
      </c>
      <c r="E129" s="16">
        <f t="shared" si="10"/>
        <v>0</v>
      </c>
      <c r="F129" s="100">
        <f>E129/درآمدها!$E$12</f>
        <v>0</v>
      </c>
      <c r="G129" s="16">
        <v>0</v>
      </c>
      <c r="H129" s="16">
        <v>0</v>
      </c>
      <c r="I129" s="16">
        <v>6682587</v>
      </c>
      <c r="J129" s="16">
        <f t="shared" si="11"/>
        <v>6682587</v>
      </c>
      <c r="K129" s="88">
        <f>J129/درآمدها!$E$12*100</f>
        <v>2.9752121632425975E-4</v>
      </c>
    </row>
    <row r="130" spans="1:11" ht="23.1" customHeight="1">
      <c r="A130" s="17" t="s">
        <v>559</v>
      </c>
      <c r="B130" s="16">
        <v>0</v>
      </c>
      <c r="C130" s="16">
        <v>-823336981</v>
      </c>
      <c r="D130" s="16">
        <v>927574653</v>
      </c>
      <c r="E130" s="16">
        <f t="shared" si="10"/>
        <v>104237672</v>
      </c>
      <c r="F130" s="100">
        <f>E130/درآمدها!$E$12</f>
        <v>4.6408552496584378E-5</v>
      </c>
      <c r="G130" s="16">
        <v>0</v>
      </c>
      <c r="H130" s="16">
        <v>0</v>
      </c>
      <c r="I130" s="16">
        <v>927574653</v>
      </c>
      <c r="J130" s="16">
        <f t="shared" si="11"/>
        <v>927574653</v>
      </c>
      <c r="K130" s="88">
        <f>J130/درآمدها!$E$12*100</f>
        <v>4.1297350710452881E-2</v>
      </c>
    </row>
    <row r="131" spans="1:11" ht="23.1" customHeight="1">
      <c r="A131" s="17" t="s">
        <v>560</v>
      </c>
      <c r="B131" s="16">
        <v>0</v>
      </c>
      <c r="C131" s="16">
        <v>733850000</v>
      </c>
      <c r="D131" s="16">
        <v>-849772729</v>
      </c>
      <c r="E131" s="16">
        <f t="shared" si="10"/>
        <v>-115922729</v>
      </c>
      <c r="F131" s="100">
        <f>E131/درآمدها!$E$12</f>
        <v>-5.1610957450621352E-5</v>
      </c>
      <c r="G131" s="16">
        <v>0</v>
      </c>
      <c r="H131" s="16">
        <v>0</v>
      </c>
      <c r="I131" s="16">
        <v>-849772729</v>
      </c>
      <c r="J131" s="16">
        <f t="shared" si="11"/>
        <v>-849772729</v>
      </c>
      <c r="K131" s="88">
        <f>J131/درآمدها!$E$12*100</f>
        <v>-3.7833464185541552E-2</v>
      </c>
    </row>
    <row r="132" spans="1:11" ht="23.1" customHeight="1">
      <c r="A132" s="17" t="s">
        <v>568</v>
      </c>
      <c r="B132" s="16">
        <v>0</v>
      </c>
      <c r="C132" s="16">
        <v>-6425291510</v>
      </c>
      <c r="D132" s="16">
        <v>4469894572</v>
      </c>
      <c r="E132" s="16">
        <f t="shared" si="10"/>
        <v>-1955396938</v>
      </c>
      <c r="F132" s="100">
        <f>E132/درآمدها!$E$12</f>
        <v>-8.7057912660245672E-4</v>
      </c>
      <c r="G132" s="16">
        <v>0</v>
      </c>
      <c r="H132" s="16">
        <v>0</v>
      </c>
      <c r="I132" s="16">
        <v>4483094456</v>
      </c>
      <c r="J132" s="16">
        <f t="shared" si="11"/>
        <v>4483094456</v>
      </c>
      <c r="K132" s="88">
        <f>J132/درآمدها!$E$12*100</f>
        <v>0.19959571277495761</v>
      </c>
    </row>
    <row r="133" spans="1:11" ht="23.1" customHeight="1">
      <c r="A133" s="17" t="s">
        <v>569</v>
      </c>
      <c r="B133" s="16">
        <v>0</v>
      </c>
      <c r="C133" s="16">
        <v>-6044892628</v>
      </c>
      <c r="D133" s="16">
        <v>3128642376</v>
      </c>
      <c r="E133" s="16">
        <f t="shared" si="10"/>
        <v>-2916250252</v>
      </c>
      <c r="F133" s="100">
        <f>E133/درآمدها!$E$12</f>
        <v>-1.298368913238195E-3</v>
      </c>
      <c r="G133" s="16">
        <v>0</v>
      </c>
      <c r="H133" s="16">
        <v>0</v>
      </c>
      <c r="I133" s="16">
        <v>3244797407</v>
      </c>
      <c r="J133" s="16">
        <f t="shared" si="11"/>
        <v>3244797407</v>
      </c>
      <c r="K133" s="88">
        <f>J133/درآمدها!$E$12*100</f>
        <v>0.14446442242449581</v>
      </c>
    </row>
    <row r="134" spans="1:11" ht="23.1" customHeight="1">
      <c r="A134" s="17" t="s">
        <v>570</v>
      </c>
      <c r="B134" s="16">
        <v>0</v>
      </c>
      <c r="C134" s="16">
        <v>-7082192152</v>
      </c>
      <c r="D134" s="16">
        <v>5608897652</v>
      </c>
      <c r="E134" s="16">
        <f t="shared" si="10"/>
        <v>-1473294500</v>
      </c>
      <c r="F134" s="100">
        <f>E134/درآمدها!$E$12</f>
        <v>-6.5593814438007626E-4</v>
      </c>
      <c r="G134" s="16">
        <v>0</v>
      </c>
      <c r="H134" s="16">
        <v>0</v>
      </c>
      <c r="I134" s="16">
        <v>5609410185</v>
      </c>
      <c r="J134" s="16">
        <f t="shared" si="11"/>
        <v>5609410185</v>
      </c>
      <c r="K134" s="88">
        <f>J134/درآمدها!$E$12*100</f>
        <v>0.2497413862480041</v>
      </c>
    </row>
    <row r="135" spans="1:11" ht="23.1" customHeight="1">
      <c r="A135" s="17" t="s">
        <v>571</v>
      </c>
      <c r="B135" s="16">
        <v>0</v>
      </c>
      <c r="C135" s="16">
        <v>0</v>
      </c>
      <c r="D135" s="16">
        <v>0</v>
      </c>
      <c r="E135" s="16">
        <f t="shared" si="10"/>
        <v>0</v>
      </c>
      <c r="F135" s="100">
        <f>E135/درآمدها!$E$12</f>
        <v>0</v>
      </c>
      <c r="G135" s="16">
        <v>0</v>
      </c>
      <c r="H135" s="16">
        <v>0</v>
      </c>
      <c r="I135" s="16">
        <v>233278284</v>
      </c>
      <c r="J135" s="16">
        <f t="shared" si="11"/>
        <v>233278284</v>
      </c>
      <c r="K135" s="88">
        <f>J135/درآمدها!$E$12*100</f>
        <v>1.0385983571589283E-2</v>
      </c>
    </row>
    <row r="136" spans="1:11" ht="23.1" customHeight="1">
      <c r="A136" s="17" t="s">
        <v>605</v>
      </c>
      <c r="B136" s="16">
        <v>0</v>
      </c>
      <c r="C136" s="16">
        <v>0</v>
      </c>
      <c r="D136" s="16">
        <v>0</v>
      </c>
      <c r="E136" s="16">
        <f t="shared" si="10"/>
        <v>0</v>
      </c>
      <c r="F136" s="100">
        <f>E136/درآمدها!$E$12</f>
        <v>0</v>
      </c>
      <c r="G136" s="16">
        <v>0</v>
      </c>
      <c r="H136" s="16">
        <v>0</v>
      </c>
      <c r="I136" s="16">
        <v>479111</v>
      </c>
      <c r="J136" s="16">
        <f t="shared" si="11"/>
        <v>479111</v>
      </c>
      <c r="K136" s="88">
        <f>J136/درآمدها!$E$12*100</f>
        <v>2.1330913832372465E-5</v>
      </c>
    </row>
    <row r="137" spans="1:11" ht="23.1" customHeight="1">
      <c r="A137" s="17" t="s">
        <v>606</v>
      </c>
      <c r="B137" s="16">
        <v>0</v>
      </c>
      <c r="C137" s="16">
        <v>0</v>
      </c>
      <c r="D137" s="16">
        <v>0</v>
      </c>
      <c r="E137" s="16">
        <f t="shared" si="10"/>
        <v>0</v>
      </c>
      <c r="F137" s="100">
        <f>E137/درآمدها!$E$12</f>
        <v>0</v>
      </c>
      <c r="G137" s="16">
        <v>0</v>
      </c>
      <c r="H137" s="16">
        <v>0</v>
      </c>
      <c r="I137" s="16">
        <v>-465950203</v>
      </c>
      <c r="J137" s="16">
        <f t="shared" si="11"/>
        <v>-465950203</v>
      </c>
      <c r="K137" s="88">
        <f>J137/درآمدها!$E$12*100</f>
        <v>-2.0744970644317198E-2</v>
      </c>
    </row>
    <row r="138" spans="1:11" ht="23.1" customHeight="1">
      <c r="A138" s="17" t="s">
        <v>607</v>
      </c>
      <c r="B138" s="16">
        <v>0</v>
      </c>
      <c r="C138" s="16">
        <v>0</v>
      </c>
      <c r="D138" s="16">
        <v>0</v>
      </c>
      <c r="E138" s="16">
        <f t="shared" si="10"/>
        <v>0</v>
      </c>
      <c r="F138" s="100">
        <f>E138/درآمدها!$E$12</f>
        <v>0</v>
      </c>
      <c r="G138" s="16">
        <v>0</v>
      </c>
      <c r="H138" s="16">
        <v>0</v>
      </c>
      <c r="I138" s="16">
        <v>-5661021289</v>
      </c>
      <c r="J138" s="16">
        <f t="shared" si="11"/>
        <v>-5661021289</v>
      </c>
      <c r="K138" s="88">
        <f>J138/درآمدها!$E$12*100</f>
        <v>-0.25203920869878815</v>
      </c>
    </row>
    <row r="139" spans="1:11" ht="23.1" customHeight="1">
      <c r="A139" s="17" t="s">
        <v>608</v>
      </c>
      <c r="B139" s="16">
        <v>0</v>
      </c>
      <c r="C139" s="16">
        <v>0</v>
      </c>
      <c r="D139" s="16">
        <v>0</v>
      </c>
      <c r="E139" s="16">
        <f t="shared" si="10"/>
        <v>0</v>
      </c>
      <c r="F139" s="100">
        <f>E139/درآمدها!$E$12</f>
        <v>0</v>
      </c>
      <c r="G139" s="16">
        <v>0</v>
      </c>
      <c r="H139" s="16">
        <v>0</v>
      </c>
      <c r="I139" s="16">
        <v>881397555</v>
      </c>
      <c r="J139" s="16">
        <f t="shared" si="11"/>
        <v>881397555</v>
      </c>
      <c r="K139" s="88">
        <f>J139/درآمدها!$E$12*100</f>
        <v>3.9241460324995189E-2</v>
      </c>
    </row>
    <row r="140" spans="1:11" ht="23.1" customHeight="1">
      <c r="A140" s="17" t="s">
        <v>609</v>
      </c>
      <c r="B140" s="16">
        <v>0</v>
      </c>
      <c r="C140" s="16">
        <v>0</v>
      </c>
      <c r="D140" s="16">
        <v>0</v>
      </c>
      <c r="E140" s="16">
        <f t="shared" si="10"/>
        <v>0</v>
      </c>
      <c r="F140" s="100">
        <f>E140/درآمدها!$E$12</f>
        <v>0</v>
      </c>
      <c r="G140" s="16">
        <v>0</v>
      </c>
      <c r="H140" s="16">
        <v>0</v>
      </c>
      <c r="I140" s="16">
        <v>-344961075</v>
      </c>
      <c r="J140" s="16">
        <f t="shared" si="11"/>
        <v>-344961075</v>
      </c>
      <c r="K140" s="88">
        <f>J140/درآمدها!$E$12*100</f>
        <v>-1.5358309382058804E-2</v>
      </c>
    </row>
    <row r="141" spans="1:11" ht="23.1" customHeight="1">
      <c r="A141" s="17" t="s">
        <v>610</v>
      </c>
      <c r="B141" s="16">
        <v>0</v>
      </c>
      <c r="C141" s="16">
        <v>0</v>
      </c>
      <c r="D141" s="16">
        <v>0</v>
      </c>
      <c r="E141" s="16">
        <f t="shared" si="10"/>
        <v>0</v>
      </c>
      <c r="F141" s="100">
        <f>E141/درآمدها!$E$12</f>
        <v>0</v>
      </c>
      <c r="G141" s="16">
        <v>0</v>
      </c>
      <c r="H141" s="16">
        <v>0</v>
      </c>
      <c r="I141" s="16">
        <v>-38960850</v>
      </c>
      <c r="J141" s="16">
        <f t="shared" si="11"/>
        <v>-38960850</v>
      </c>
      <c r="K141" s="88">
        <f>J141/درآمدها!$E$12*100</f>
        <v>-1.7346095877280813E-3</v>
      </c>
    </row>
    <row r="142" spans="1:11" ht="23.1" customHeight="1">
      <c r="A142" s="17" t="s">
        <v>611</v>
      </c>
      <c r="B142" s="16">
        <v>0</v>
      </c>
      <c r="C142" s="16">
        <v>0</v>
      </c>
      <c r="D142" s="16">
        <v>0</v>
      </c>
      <c r="E142" s="16">
        <f t="shared" si="10"/>
        <v>0</v>
      </c>
      <c r="F142" s="100">
        <f>E142/درآمدها!$E$12</f>
        <v>0</v>
      </c>
      <c r="G142" s="16">
        <v>0</v>
      </c>
      <c r="H142" s="16">
        <v>0</v>
      </c>
      <c r="I142" s="16">
        <v>2898922502</v>
      </c>
      <c r="J142" s="16">
        <f t="shared" si="11"/>
        <v>2898922502</v>
      </c>
      <c r="K142" s="88">
        <f>J142/درآمدها!$E$12*100</f>
        <v>0.12906542762927087</v>
      </c>
    </row>
    <row r="143" spans="1:11" ht="23.1" customHeight="1">
      <c r="A143" s="17" t="s">
        <v>612</v>
      </c>
      <c r="B143" s="16">
        <v>0</v>
      </c>
      <c r="C143" s="16">
        <v>0</v>
      </c>
      <c r="D143" s="16">
        <v>0</v>
      </c>
      <c r="E143" s="16">
        <f t="shared" si="10"/>
        <v>0</v>
      </c>
      <c r="F143" s="100">
        <f>E143/درآمدها!$E$12</f>
        <v>0</v>
      </c>
      <c r="G143" s="16">
        <v>0</v>
      </c>
      <c r="H143" s="16">
        <v>0</v>
      </c>
      <c r="I143" s="16">
        <v>-1522304871</v>
      </c>
      <c r="J143" s="16">
        <f t="shared" si="11"/>
        <v>-1522304871</v>
      </c>
      <c r="K143" s="88">
        <f>J143/درآمدها!$E$12*100</f>
        <v>-6.7775847413025114E-2</v>
      </c>
    </row>
    <row r="144" spans="1:11" ht="23.1" customHeight="1">
      <c r="A144" s="17" t="s">
        <v>613</v>
      </c>
      <c r="B144" s="16">
        <v>0</v>
      </c>
      <c r="C144" s="16">
        <v>663040000</v>
      </c>
      <c r="D144" s="16">
        <v>-48485199</v>
      </c>
      <c r="E144" s="16">
        <f t="shared" si="10"/>
        <v>614554801</v>
      </c>
      <c r="F144" s="100">
        <f>E144/درآمدها!$E$12</f>
        <v>2.7361124051424008E-4</v>
      </c>
      <c r="G144" s="16">
        <v>0</v>
      </c>
      <c r="H144" s="16">
        <v>0</v>
      </c>
      <c r="I144" s="16">
        <v>-48485199</v>
      </c>
      <c r="J144" s="16">
        <f t="shared" si="11"/>
        <v>-48485199</v>
      </c>
      <c r="K144" s="88">
        <f>J144/درآمدها!$E$12*100</f>
        <v>-2.1586513396987996E-3</v>
      </c>
    </row>
    <row r="145" spans="1:11" ht="23.1" customHeight="1">
      <c r="A145" s="17" t="s">
        <v>614</v>
      </c>
      <c r="B145" s="16">
        <v>0</v>
      </c>
      <c r="C145" s="16">
        <v>2663721944</v>
      </c>
      <c r="D145" s="16">
        <v>-464615254</v>
      </c>
      <c r="E145" s="16">
        <f t="shared" si="10"/>
        <v>2199106690</v>
      </c>
      <c r="F145" s="100">
        <f>E145/درآمدها!$E$12</f>
        <v>9.7908324610755811E-4</v>
      </c>
      <c r="G145" s="16">
        <v>0</v>
      </c>
      <c r="H145" s="16">
        <v>0</v>
      </c>
      <c r="I145" s="16">
        <v>-2309971779</v>
      </c>
      <c r="J145" s="16">
        <f t="shared" si="11"/>
        <v>-2309971779</v>
      </c>
      <c r="K145" s="88">
        <f>J145/درآمدها!$E$12*100</f>
        <v>-0.10284424480561108</v>
      </c>
    </row>
    <row r="146" spans="1:11" ht="23.1" customHeight="1">
      <c r="A146" s="17" t="s">
        <v>615</v>
      </c>
      <c r="B146" s="16">
        <v>0</v>
      </c>
      <c r="C146" s="16">
        <v>34674645924</v>
      </c>
      <c r="D146" s="16">
        <v>-3099423614</v>
      </c>
      <c r="E146" s="16">
        <f t="shared" si="10"/>
        <v>31575222310</v>
      </c>
      <c r="F146" s="100">
        <f>E146/درآمدها!$E$12</f>
        <v>1.4057876908119719E-2</v>
      </c>
      <c r="G146" s="16">
        <v>0</v>
      </c>
      <c r="H146" s="16">
        <v>0</v>
      </c>
      <c r="I146" s="16">
        <v>-3114102432</v>
      </c>
      <c r="J146" s="16">
        <f t="shared" si="11"/>
        <v>-3114102432</v>
      </c>
      <c r="K146" s="88">
        <f>J146/درآمدها!$E$12*100</f>
        <v>-0.1386456387813545</v>
      </c>
    </row>
    <row r="147" spans="1:11" ht="23.1" customHeight="1">
      <c r="A147" s="17" t="s">
        <v>616</v>
      </c>
      <c r="B147" s="16">
        <v>0</v>
      </c>
      <c r="C147" s="16">
        <v>106773605000</v>
      </c>
      <c r="D147" s="16">
        <v>8207262219</v>
      </c>
      <c r="E147" s="16">
        <f t="shared" si="10"/>
        <v>114980867219</v>
      </c>
      <c r="F147" s="100">
        <f>E147/درآمدها!$E$12</f>
        <v>5.1191623048102604E-2</v>
      </c>
      <c r="G147" s="16">
        <v>0</v>
      </c>
      <c r="H147" s="16">
        <v>0</v>
      </c>
      <c r="I147" s="16">
        <v>8207262219</v>
      </c>
      <c r="J147" s="16">
        <f t="shared" si="11"/>
        <v>8207262219</v>
      </c>
      <c r="K147" s="88">
        <f>J147/درآمدها!$E$12*100</f>
        <v>0.36540259604387088</v>
      </c>
    </row>
    <row r="148" spans="1:11" ht="23.1" customHeight="1">
      <c r="A148" s="17" t="s">
        <v>617</v>
      </c>
      <c r="B148" s="16">
        <v>0</v>
      </c>
      <c r="C148" s="16">
        <v>42497781283</v>
      </c>
      <c r="D148" s="16">
        <v>46525011700</v>
      </c>
      <c r="E148" s="16">
        <f t="shared" si="10"/>
        <v>89022792983</v>
      </c>
      <c r="F148" s="100">
        <f>E148/درآمدها!$E$12</f>
        <v>3.9634605054726463E-2</v>
      </c>
      <c r="G148" s="16">
        <v>0</v>
      </c>
      <c r="H148" s="16">
        <v>0</v>
      </c>
      <c r="I148" s="16">
        <v>46414045697</v>
      </c>
      <c r="J148" s="16">
        <f t="shared" si="11"/>
        <v>46414045697</v>
      </c>
      <c r="K148" s="88">
        <f>J148/درآمدها!$E$12*100</f>
        <v>2.066439738128544</v>
      </c>
    </row>
    <row r="149" spans="1:11" ht="23.1" customHeight="1">
      <c r="A149" s="17" t="s">
        <v>618</v>
      </c>
      <c r="B149" s="16">
        <v>0</v>
      </c>
      <c r="C149" s="16">
        <v>61134244371</v>
      </c>
      <c r="D149" s="16">
        <v>95654571771</v>
      </c>
      <c r="E149" s="16">
        <f t="shared" si="10"/>
        <v>156788816142</v>
      </c>
      <c r="F149" s="100">
        <f>E149/درآمدها!$E$12</f>
        <v>6.9805300379341961E-2</v>
      </c>
      <c r="G149" s="16">
        <v>0</v>
      </c>
      <c r="H149" s="16">
        <v>0</v>
      </c>
      <c r="I149" s="16">
        <v>95412401298</v>
      </c>
      <c r="J149" s="16">
        <f t="shared" si="11"/>
        <v>95412401298</v>
      </c>
      <c r="K149" s="88">
        <f>J149/درآمدها!$E$12*100</f>
        <v>4.2479377652096915</v>
      </c>
    </row>
    <row r="150" spans="1:11" ht="23.1" customHeight="1">
      <c r="A150" s="17" t="s">
        <v>619</v>
      </c>
      <c r="B150" s="16">
        <v>0</v>
      </c>
      <c r="C150" s="16">
        <v>5435089000</v>
      </c>
      <c r="D150" s="16">
        <v>6488493147</v>
      </c>
      <c r="E150" s="16">
        <f t="shared" si="10"/>
        <v>11923582147</v>
      </c>
      <c r="F150" s="100">
        <f>E150/درآمدها!$E$12</f>
        <v>5.3086007908578941E-3</v>
      </c>
      <c r="G150" s="16">
        <v>0</v>
      </c>
      <c r="H150" s="16">
        <v>0</v>
      </c>
      <c r="I150" s="16">
        <v>6488493147</v>
      </c>
      <c r="J150" s="16">
        <f t="shared" si="11"/>
        <v>6488493147</v>
      </c>
      <c r="K150" s="88">
        <f>J150/درآمدها!$E$12*100</f>
        <v>0.28887979658282997</v>
      </c>
    </row>
    <row r="151" spans="1:11" ht="23.1" customHeight="1" thickBot="1">
      <c r="A151" s="28" t="s">
        <v>548</v>
      </c>
      <c r="B151" s="66">
        <f>SUM(B125:B150)</f>
        <v>10217056929</v>
      </c>
      <c r="C151" s="66">
        <f>SUM(C125:C150)</f>
        <v>-556840352108</v>
      </c>
      <c r="D151" s="66">
        <f>SUM(D125:D150)</f>
        <v>196150728948</v>
      </c>
      <c r="E151" s="66">
        <f>SUM(E125:E150)</f>
        <v>-350472566231</v>
      </c>
      <c r="F151" s="68">
        <f>E151/درآمدها!$E$12</f>
        <v>-0.15603691234148062</v>
      </c>
      <c r="G151" s="66">
        <f>SUM(G125:G150)</f>
        <v>72630877500</v>
      </c>
      <c r="H151" s="66">
        <f t="shared" ref="H151:J151" si="12">SUM(H125:H150)</f>
        <v>1039263061020</v>
      </c>
      <c r="I151" s="66">
        <f t="shared" si="12"/>
        <v>219748025382</v>
      </c>
      <c r="J151" s="66">
        <f t="shared" si="12"/>
        <v>1331641963902</v>
      </c>
      <c r="K151" s="102">
        <f>J151/درآمدها!$E$12*100</f>
        <v>59.287179771628715</v>
      </c>
    </row>
    <row r="152" spans="1:11" ht="23.1" customHeight="1" thickTop="1">
      <c r="B152" s="16"/>
      <c r="C152" s="16"/>
      <c r="D152" s="16"/>
      <c r="E152" s="16"/>
      <c r="F152" s="100"/>
      <c r="G152" s="16"/>
      <c r="H152" s="16"/>
      <c r="I152" s="16"/>
      <c r="J152" s="16"/>
      <c r="K152" s="88"/>
    </row>
    <row r="153" spans="1:11" ht="23.1" customHeight="1">
      <c r="B153" s="16"/>
      <c r="C153" s="16"/>
      <c r="D153" s="16"/>
      <c r="E153" s="16"/>
      <c r="F153" s="100"/>
      <c r="G153" s="16"/>
      <c r="H153" s="16"/>
      <c r="I153" s="16"/>
      <c r="J153" s="16"/>
      <c r="K153" s="88"/>
    </row>
    <row r="154" spans="1:11" ht="23.1" customHeight="1">
      <c r="A154" s="163" t="s">
        <v>0</v>
      </c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</row>
    <row r="155" spans="1:11" ht="23.1" customHeight="1">
      <c r="A155" s="163" t="s">
        <v>211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</row>
    <row r="156" spans="1:11" ht="23.1" customHeight="1">
      <c r="A156" s="163" t="s">
        <v>212</v>
      </c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</row>
    <row r="157" spans="1:11" ht="3" customHeight="1"/>
    <row r="158" spans="1:11" ht="23.1" customHeight="1">
      <c r="A158" s="164" t="s">
        <v>519</v>
      </c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</row>
    <row r="159" spans="1:11" ht="7.5" customHeight="1"/>
    <row r="160" spans="1:11" ht="23.1" customHeight="1" thickBot="1">
      <c r="A160" s="30"/>
      <c r="B160" s="184" t="s">
        <v>228</v>
      </c>
      <c r="C160" s="187"/>
      <c r="D160" s="184"/>
      <c r="E160" s="184"/>
      <c r="F160" s="184"/>
      <c r="G160" s="184" t="s">
        <v>229</v>
      </c>
      <c r="H160" s="184"/>
      <c r="I160" s="184"/>
      <c r="J160" s="184"/>
      <c r="K160" s="184"/>
    </row>
    <row r="161" spans="1:11" ht="23.1" customHeight="1" thickBot="1">
      <c r="A161" s="158" t="s">
        <v>520</v>
      </c>
      <c r="B161" s="183" t="s">
        <v>521</v>
      </c>
      <c r="C161" s="185" t="s">
        <v>517</v>
      </c>
      <c r="D161" s="183" t="s">
        <v>518</v>
      </c>
      <c r="E161" s="183" t="s">
        <v>52</v>
      </c>
      <c r="F161" s="183"/>
      <c r="G161" s="183" t="s">
        <v>521</v>
      </c>
      <c r="H161" s="183" t="s">
        <v>517</v>
      </c>
      <c r="I161" s="183" t="s">
        <v>518</v>
      </c>
      <c r="J161" s="183" t="s">
        <v>52</v>
      </c>
      <c r="K161" s="183"/>
    </row>
    <row r="162" spans="1:11" ht="30.75" customHeight="1" thickBot="1">
      <c r="A162" s="165"/>
      <c r="B162" s="184"/>
      <c r="C162" s="186"/>
      <c r="D162" s="184"/>
      <c r="E162" s="54" t="s">
        <v>154</v>
      </c>
      <c r="F162" s="113" t="s">
        <v>522</v>
      </c>
      <c r="G162" s="184"/>
      <c r="H162" s="184"/>
      <c r="I162" s="184"/>
      <c r="J162" s="54" t="s">
        <v>154</v>
      </c>
      <c r="K162" s="113" t="s">
        <v>522</v>
      </c>
    </row>
    <row r="163" spans="1:11" ht="23.1" customHeight="1">
      <c r="A163" s="28" t="s">
        <v>549</v>
      </c>
      <c r="B163" s="16">
        <f>B151</f>
        <v>10217056929</v>
      </c>
      <c r="C163" s="16">
        <f>C151</f>
        <v>-556840352108</v>
      </c>
      <c r="D163" s="16">
        <f>D151</f>
        <v>196150728948</v>
      </c>
      <c r="E163" s="16">
        <f>E151</f>
        <v>-350472566231</v>
      </c>
      <c r="F163" s="67">
        <f>E163/درآمدها!$E$12</f>
        <v>-0.15603691234148062</v>
      </c>
      <c r="G163" s="16">
        <f>G151</f>
        <v>72630877500</v>
      </c>
      <c r="H163" s="16">
        <f>H151</f>
        <v>1039263061020</v>
      </c>
      <c r="I163" s="16">
        <f>I151</f>
        <v>219748025382</v>
      </c>
      <c r="J163" s="16">
        <f>J151</f>
        <v>1331641963902</v>
      </c>
      <c r="K163" s="88">
        <f>J163/درآمدها!$E$12*100</f>
        <v>59.287179771628715</v>
      </c>
    </row>
    <row r="164" spans="1:11" ht="23.1" customHeight="1">
      <c r="A164" s="17" t="s">
        <v>620</v>
      </c>
      <c r="B164" s="16">
        <v>0</v>
      </c>
      <c r="C164" s="16">
        <v>-56930000</v>
      </c>
      <c r="D164" s="16">
        <v>858725061</v>
      </c>
      <c r="E164" s="16">
        <f t="shared" ref="E164:E188" si="13">B164+C164+D164</f>
        <v>801795061</v>
      </c>
      <c r="F164" s="100">
        <f>E164/درآمدها!$E$12</f>
        <v>3.5697409070993617E-4</v>
      </c>
      <c r="G164" s="16">
        <v>0</v>
      </c>
      <c r="H164" s="16">
        <v>0</v>
      </c>
      <c r="I164" s="16">
        <v>858725061</v>
      </c>
      <c r="J164" s="16">
        <f t="shared" ref="J164:J188" si="14">G164+H164+I164</f>
        <v>858725061</v>
      </c>
      <c r="K164" s="88">
        <f>J164/درآمدها!$E$12*100</f>
        <v>3.8232038675567431E-2</v>
      </c>
    </row>
    <row r="165" spans="1:11" ht="23.1" customHeight="1">
      <c r="A165" s="17" t="s">
        <v>621</v>
      </c>
      <c r="B165" s="16">
        <v>0</v>
      </c>
      <c r="C165" s="16">
        <v>-148000000</v>
      </c>
      <c r="D165" s="16">
        <v>388374709</v>
      </c>
      <c r="E165" s="16">
        <f t="shared" si="13"/>
        <v>240374709</v>
      </c>
      <c r="F165" s="100">
        <f>E165/درآمدها!$E$12</f>
        <v>1.0701929626246539E-4</v>
      </c>
      <c r="G165" s="16">
        <v>0</v>
      </c>
      <c r="H165" s="16">
        <v>0</v>
      </c>
      <c r="I165" s="16">
        <v>388374709</v>
      </c>
      <c r="J165" s="16">
        <f t="shared" si="14"/>
        <v>388374709</v>
      </c>
      <c r="K165" s="88">
        <f>J165/درآمدها!$E$12*100</f>
        <v>1.7291165204622167E-2</v>
      </c>
    </row>
    <row r="166" spans="1:11" ht="23.1" customHeight="1">
      <c r="A166" s="17" t="s">
        <v>622</v>
      </c>
      <c r="B166" s="16">
        <v>0</v>
      </c>
      <c r="C166" s="16">
        <v>1400000</v>
      </c>
      <c r="D166" s="16">
        <v>4000000</v>
      </c>
      <c r="E166" s="16">
        <f t="shared" si="13"/>
        <v>5400000</v>
      </c>
      <c r="F166" s="100">
        <f>E166/درآمدها!$E$12</f>
        <v>2.4041805488667827E-6</v>
      </c>
      <c r="G166" s="16">
        <v>0</v>
      </c>
      <c r="H166" s="16">
        <v>0</v>
      </c>
      <c r="I166" s="16">
        <v>4000000</v>
      </c>
      <c r="J166" s="16">
        <f t="shared" si="14"/>
        <v>4000000</v>
      </c>
      <c r="K166" s="88">
        <f>J166/درآمدها!$E$12*100</f>
        <v>1.7808744806420613E-4</v>
      </c>
    </row>
    <row r="167" spans="1:11" ht="23.1" customHeight="1">
      <c r="A167" s="17" t="s">
        <v>623</v>
      </c>
      <c r="B167" s="16">
        <v>0</v>
      </c>
      <c r="C167" s="16">
        <v>275588948</v>
      </c>
      <c r="D167" s="16">
        <v>-310579936</v>
      </c>
      <c r="E167" s="16">
        <f t="shared" si="13"/>
        <v>-34990988</v>
      </c>
      <c r="F167" s="100">
        <f>E167/درآمدها!$E$12</f>
        <v>-1.5578639395413147E-5</v>
      </c>
      <c r="G167" s="16">
        <v>0</v>
      </c>
      <c r="H167" s="16">
        <v>0</v>
      </c>
      <c r="I167" s="16">
        <v>-310579936</v>
      </c>
      <c r="J167" s="16">
        <f t="shared" si="14"/>
        <v>-310579936</v>
      </c>
      <c r="K167" s="88">
        <f>J167/درآمدها!$E$12*100</f>
        <v>-1.3827597055546115E-2</v>
      </c>
    </row>
    <row r="168" spans="1:11" ht="23.1" customHeight="1">
      <c r="A168" s="17" t="s">
        <v>624</v>
      </c>
      <c r="B168" s="16">
        <v>0</v>
      </c>
      <c r="C168" s="16">
        <v>0</v>
      </c>
      <c r="D168" s="16">
        <v>0</v>
      </c>
      <c r="E168" s="16">
        <f t="shared" si="13"/>
        <v>0</v>
      </c>
      <c r="F168" s="100">
        <f>E168/درآمدها!$E$12</f>
        <v>0</v>
      </c>
      <c r="G168" s="16">
        <v>0</v>
      </c>
      <c r="H168" s="16">
        <v>0</v>
      </c>
      <c r="I168" s="16">
        <v>415437011</v>
      </c>
      <c r="J168" s="16">
        <f t="shared" si="14"/>
        <v>415437011</v>
      </c>
      <c r="K168" s="88">
        <f>J168/درآمدها!$E$12*100</f>
        <v>1.8496029280102879E-2</v>
      </c>
    </row>
    <row r="169" spans="1:11" ht="23.1" customHeight="1">
      <c r="A169" s="17" t="s">
        <v>561</v>
      </c>
      <c r="B169" s="16">
        <v>0</v>
      </c>
      <c r="C169" s="16">
        <v>383013350</v>
      </c>
      <c r="D169" s="16">
        <v>0</v>
      </c>
      <c r="E169" s="16">
        <f t="shared" si="13"/>
        <v>383013350</v>
      </c>
      <c r="F169" s="100">
        <f>E169/درآمدها!$E$12</f>
        <v>1.705246751900565E-4</v>
      </c>
      <c r="G169" s="16">
        <v>0</v>
      </c>
      <c r="H169" s="16">
        <v>16509570389</v>
      </c>
      <c r="I169" s="16">
        <v>298068376</v>
      </c>
      <c r="J169" s="16">
        <f t="shared" si="14"/>
        <v>16807638765</v>
      </c>
      <c r="K169" s="88">
        <f>J169/درآمدها!$E$12*100</f>
        <v>0.74830737391096869</v>
      </c>
    </row>
    <row r="170" spans="1:11" ht="23.1" customHeight="1">
      <c r="A170" s="17" t="s">
        <v>562</v>
      </c>
      <c r="B170" s="16">
        <v>0</v>
      </c>
      <c r="C170" s="16">
        <v>-5590666697</v>
      </c>
      <c r="D170" s="16">
        <v>-66850965</v>
      </c>
      <c r="E170" s="16">
        <f t="shared" si="13"/>
        <v>-5657517662</v>
      </c>
      <c r="F170" s="100">
        <f>E170/درآمدها!$E$12</f>
        <v>-2.5188322070093844E-3</v>
      </c>
      <c r="G170" s="16">
        <v>0</v>
      </c>
      <c r="H170" s="16">
        <v>-13362057036</v>
      </c>
      <c r="I170" s="16">
        <v>744800332</v>
      </c>
      <c r="J170" s="16">
        <f t="shared" si="14"/>
        <v>-12617256704</v>
      </c>
      <c r="K170" s="88">
        <f>J170/درآمدها!$E$12*100</f>
        <v>-0.56174376199658915</v>
      </c>
    </row>
    <row r="171" spans="1:11" ht="23.1" customHeight="1">
      <c r="A171" s="17" t="s">
        <v>642</v>
      </c>
      <c r="B171" s="16">
        <v>0</v>
      </c>
      <c r="C171" s="16">
        <v>0</v>
      </c>
      <c r="D171" s="16">
        <v>0</v>
      </c>
      <c r="E171" s="16">
        <f t="shared" si="13"/>
        <v>0</v>
      </c>
      <c r="F171" s="100">
        <f>E171/درآمدها!$E$12</f>
        <v>0</v>
      </c>
      <c r="G171" s="16">
        <v>0</v>
      </c>
      <c r="H171" s="16">
        <v>0</v>
      </c>
      <c r="I171" s="16">
        <v>22554</v>
      </c>
      <c r="J171" s="16">
        <f t="shared" si="14"/>
        <v>22554</v>
      </c>
      <c r="K171" s="88">
        <f>J171/درآمدها!$E$12*100</f>
        <v>1.0041460759100262E-6</v>
      </c>
    </row>
    <row r="172" spans="1:11" ht="23.1" customHeight="1">
      <c r="A172" s="17" t="s">
        <v>625</v>
      </c>
      <c r="B172" s="16">
        <v>0</v>
      </c>
      <c r="C172" s="16">
        <v>2199417000</v>
      </c>
      <c r="D172" s="16">
        <v>278750076</v>
      </c>
      <c r="E172" s="16">
        <f t="shared" si="13"/>
        <v>2478167076</v>
      </c>
      <c r="F172" s="100">
        <f>E172/درآمدها!$E$12</f>
        <v>1.1033261261039389E-3</v>
      </c>
      <c r="G172" s="16">
        <v>0</v>
      </c>
      <c r="H172" s="16">
        <v>0</v>
      </c>
      <c r="I172" s="16">
        <v>278750076</v>
      </c>
      <c r="J172" s="16">
        <f t="shared" si="14"/>
        <v>278750076</v>
      </c>
      <c r="K172" s="88">
        <f>J172/درآمدها!$E$12*100</f>
        <v>1.2410472420635877E-2</v>
      </c>
    </row>
    <row r="173" spans="1:11" ht="23.1" customHeight="1">
      <c r="A173" s="17" t="s">
        <v>626</v>
      </c>
      <c r="B173" s="16">
        <v>0</v>
      </c>
      <c r="C173" s="16">
        <v>27407135702</v>
      </c>
      <c r="D173" s="16">
        <v>2728276415</v>
      </c>
      <c r="E173" s="16">
        <f t="shared" si="13"/>
        <v>30135412117</v>
      </c>
      <c r="F173" s="100">
        <f>E173/درآمدها!$E$12</f>
        <v>1.3416846600699214E-2</v>
      </c>
      <c r="G173" s="16">
        <v>0</v>
      </c>
      <c r="H173" s="16">
        <v>0</v>
      </c>
      <c r="I173" s="16">
        <v>-7995736404</v>
      </c>
      <c r="J173" s="16">
        <f t="shared" si="14"/>
        <v>-7995736404</v>
      </c>
      <c r="K173" s="88">
        <f>J173/درآمدها!$E$12*100</f>
        <v>-0.35598507289560805</v>
      </c>
    </row>
    <row r="174" spans="1:11" ht="23.1" customHeight="1">
      <c r="A174" s="17" t="s">
        <v>627</v>
      </c>
      <c r="B174" s="16">
        <v>0</v>
      </c>
      <c r="C174" s="16">
        <v>103080890883</v>
      </c>
      <c r="D174" s="16">
        <v>14084101788</v>
      </c>
      <c r="E174" s="16">
        <f t="shared" si="13"/>
        <v>117164992671</v>
      </c>
      <c r="F174" s="100">
        <f>E174/درآمدها!$E$12</f>
        <v>5.2164036368099506E-2</v>
      </c>
      <c r="G174" s="16">
        <v>0</v>
      </c>
      <c r="H174" s="16">
        <v>0</v>
      </c>
      <c r="I174" s="16">
        <v>3557772687</v>
      </c>
      <c r="J174" s="16">
        <f t="shared" si="14"/>
        <v>3557772687</v>
      </c>
      <c r="K174" s="88">
        <f>J174/درآمدها!$E$12*100</f>
        <v>0.15839866465509089</v>
      </c>
    </row>
    <row r="175" spans="1:11" ht="23.1" customHeight="1">
      <c r="A175" s="17" t="s">
        <v>628</v>
      </c>
      <c r="B175" s="16">
        <v>0</v>
      </c>
      <c r="C175" s="16">
        <v>106633366421</v>
      </c>
      <c r="D175" s="16">
        <v>45201020884</v>
      </c>
      <c r="E175" s="16">
        <f t="shared" si="13"/>
        <v>151834387305</v>
      </c>
      <c r="F175" s="100">
        <f>E175/درآمدها!$E$12</f>
        <v>6.7599496408849366E-2</v>
      </c>
      <c r="G175" s="16">
        <v>0</v>
      </c>
      <c r="H175" s="16">
        <v>0</v>
      </c>
      <c r="I175" s="16">
        <v>44783761883</v>
      </c>
      <c r="J175" s="16">
        <f t="shared" si="14"/>
        <v>44783761883</v>
      </c>
      <c r="K175" s="88">
        <f>J175/درآمدها!$E$12*100</f>
        <v>1.9938564671146339</v>
      </c>
    </row>
    <row r="176" spans="1:11" ht="23.1" customHeight="1">
      <c r="A176" s="17" t="s">
        <v>629</v>
      </c>
      <c r="B176" s="16">
        <v>0</v>
      </c>
      <c r="C176" s="16">
        <v>11689598763</v>
      </c>
      <c r="D176" s="16">
        <v>9144493037</v>
      </c>
      <c r="E176" s="16">
        <f t="shared" si="13"/>
        <v>20834091800</v>
      </c>
      <c r="F176" s="100">
        <f>E176/درآمدها!$E$12</f>
        <v>9.2757256034935072E-3</v>
      </c>
      <c r="G176" s="16">
        <v>0</v>
      </c>
      <c r="H176" s="16">
        <v>0</v>
      </c>
      <c r="I176" s="16">
        <v>4702960880</v>
      </c>
      <c r="J176" s="16">
        <f t="shared" si="14"/>
        <v>4702960880</v>
      </c>
      <c r="K176" s="88">
        <f>J176/درآمدها!$E$12*100</f>
        <v>0.20938457536624827</v>
      </c>
    </row>
    <row r="177" spans="1:11" ht="23.1" customHeight="1">
      <c r="A177" s="17" t="s">
        <v>630</v>
      </c>
      <c r="B177" s="16">
        <v>0</v>
      </c>
      <c r="C177" s="16">
        <v>1358326812</v>
      </c>
      <c r="D177" s="16">
        <v>2662403194</v>
      </c>
      <c r="E177" s="16">
        <f t="shared" si="13"/>
        <v>4020730006</v>
      </c>
      <c r="F177" s="100">
        <f>E177/درآمدها!$E$12</f>
        <v>1.7901038653093005E-3</v>
      </c>
      <c r="G177" s="16">
        <v>0</v>
      </c>
      <c r="H177" s="16">
        <v>0</v>
      </c>
      <c r="I177" s="16">
        <v>875951510</v>
      </c>
      <c r="J177" s="16">
        <f t="shared" si="14"/>
        <v>875951510</v>
      </c>
      <c r="K177" s="88">
        <f>J177/درآمدها!$E$12*100</f>
        <v>3.8998992260971983E-2</v>
      </c>
    </row>
    <row r="178" spans="1:11" ht="23.1" customHeight="1">
      <c r="A178" s="17" t="s">
        <v>631</v>
      </c>
      <c r="B178" s="16">
        <v>0</v>
      </c>
      <c r="C178" s="16">
        <v>-294465000</v>
      </c>
      <c r="D178" s="16">
        <v>7295473706</v>
      </c>
      <c r="E178" s="16">
        <f t="shared" si="13"/>
        <v>7001008706</v>
      </c>
      <c r="F178" s="100">
        <f>E178/درآمدها!$E$12</f>
        <v>3.1169794358170749E-3</v>
      </c>
      <c r="G178" s="16">
        <v>0</v>
      </c>
      <c r="H178" s="16">
        <v>0</v>
      </c>
      <c r="I178" s="16">
        <v>7295473706</v>
      </c>
      <c r="J178" s="16">
        <f t="shared" si="14"/>
        <v>7295473706</v>
      </c>
      <c r="K178" s="88">
        <f>J178/درآمدها!$E$12*100</f>
        <v>0.3248080736802641</v>
      </c>
    </row>
    <row r="179" spans="1:11" ht="23.1" customHeight="1">
      <c r="A179" s="17" t="s">
        <v>632</v>
      </c>
      <c r="B179" s="16">
        <v>0</v>
      </c>
      <c r="C179" s="16">
        <v>-411485000</v>
      </c>
      <c r="D179" s="16">
        <v>8534710765</v>
      </c>
      <c r="E179" s="16">
        <f t="shared" si="13"/>
        <v>8123225765</v>
      </c>
      <c r="F179" s="100">
        <f>E179/درآمدها!$E$12</f>
        <v>3.6166113663456461E-3</v>
      </c>
      <c r="G179" s="16">
        <v>0</v>
      </c>
      <c r="H179" s="16">
        <v>0</v>
      </c>
      <c r="I179" s="16">
        <v>8534710765</v>
      </c>
      <c r="J179" s="16">
        <f t="shared" si="14"/>
        <v>8534710765</v>
      </c>
      <c r="K179" s="88">
        <f>J179/درآمدها!$E$12*100</f>
        <v>0.3799812150262396</v>
      </c>
    </row>
    <row r="180" spans="1:11" ht="23.1" customHeight="1">
      <c r="A180" s="17" t="s">
        <v>633</v>
      </c>
      <c r="B180" s="16">
        <v>0</v>
      </c>
      <c r="C180" s="16">
        <v>-198000000</v>
      </c>
      <c r="D180" s="16">
        <v>239988414</v>
      </c>
      <c r="E180" s="16">
        <f t="shared" si="13"/>
        <v>41988414</v>
      </c>
      <c r="F180" s="100">
        <f>E180/درآمدها!$E$12</f>
        <v>1.8694023743808461E-5</v>
      </c>
      <c r="G180" s="16">
        <v>0</v>
      </c>
      <c r="H180" s="16">
        <v>0</v>
      </c>
      <c r="I180" s="16">
        <v>239988414</v>
      </c>
      <c r="J180" s="16">
        <f t="shared" si="14"/>
        <v>239988414</v>
      </c>
      <c r="K180" s="88">
        <f>J180/درآمدها!$E$12*100</f>
        <v>1.0684731053559049E-2</v>
      </c>
    </row>
    <row r="181" spans="1:11" ht="23.1" customHeight="1">
      <c r="A181" s="17" t="s">
        <v>634</v>
      </c>
      <c r="B181" s="16">
        <v>0</v>
      </c>
      <c r="C181" s="16">
        <v>-224279000</v>
      </c>
      <c r="D181" s="16">
        <v>273702450</v>
      </c>
      <c r="E181" s="16">
        <f t="shared" si="13"/>
        <v>49423450</v>
      </c>
      <c r="F181" s="100">
        <f>E181/درآمدها!$E$12</f>
        <v>2.200424021257222E-5</v>
      </c>
      <c r="G181" s="16">
        <v>0</v>
      </c>
      <c r="H181" s="16">
        <v>0</v>
      </c>
      <c r="I181" s="16">
        <v>273702450</v>
      </c>
      <c r="J181" s="16">
        <f t="shared" si="14"/>
        <v>273702450</v>
      </c>
      <c r="K181" s="88">
        <f>J181/درآمدها!$E$12*100</f>
        <v>1.2185742712355242E-2</v>
      </c>
    </row>
    <row r="182" spans="1:11" ht="23.1" customHeight="1">
      <c r="A182" s="17" t="s">
        <v>635</v>
      </c>
      <c r="B182" s="16">
        <v>0</v>
      </c>
      <c r="C182" s="16">
        <v>-370930504</v>
      </c>
      <c r="D182" s="16">
        <v>454948504</v>
      </c>
      <c r="E182" s="16">
        <f t="shared" si="13"/>
        <v>84018000</v>
      </c>
      <c r="F182" s="100">
        <f>E182/درآمدها!$E$12</f>
        <v>3.7406378028646175E-5</v>
      </c>
      <c r="G182" s="16">
        <v>0</v>
      </c>
      <c r="H182" s="16">
        <v>0</v>
      </c>
      <c r="I182" s="16">
        <v>696452058</v>
      </c>
      <c r="J182" s="16">
        <f t="shared" si="14"/>
        <v>696452058</v>
      </c>
      <c r="K182" s="88">
        <f>J182/درآمدها!$E$12*100</f>
        <v>3.1007342427071118E-2</v>
      </c>
    </row>
    <row r="183" spans="1:11" ht="23.1" customHeight="1">
      <c r="A183" s="17" t="s">
        <v>636</v>
      </c>
      <c r="B183" s="16">
        <v>0</v>
      </c>
      <c r="C183" s="16">
        <v>1347123150</v>
      </c>
      <c r="D183" s="16">
        <v>-1427616420</v>
      </c>
      <c r="E183" s="16">
        <f t="shared" si="13"/>
        <v>-80493270</v>
      </c>
      <c r="F183" s="100">
        <f>E183/درآمدها!$E$12</f>
        <v>-3.5837102601607802E-5</v>
      </c>
      <c r="G183" s="16">
        <v>0</v>
      </c>
      <c r="H183" s="16">
        <v>0</v>
      </c>
      <c r="I183" s="16">
        <v>-1427616420</v>
      </c>
      <c r="J183" s="16">
        <f t="shared" si="14"/>
        <v>-1427616420</v>
      </c>
      <c r="K183" s="88">
        <f>J183/درآمدها!$E$12*100</f>
        <v>-6.3560141263089467E-2</v>
      </c>
    </row>
    <row r="184" spans="1:11" ht="23.1" customHeight="1">
      <c r="A184" s="17" t="s">
        <v>637</v>
      </c>
      <c r="B184" s="16">
        <v>0</v>
      </c>
      <c r="C184" s="16">
        <v>-1105134114</v>
      </c>
      <c r="D184" s="16">
        <v>1264137114</v>
      </c>
      <c r="E184" s="16">
        <f t="shared" si="13"/>
        <v>159003000</v>
      </c>
      <c r="F184" s="100">
        <f>E184/درآمدها!$E$12</f>
        <v>7.0791096261382417E-5</v>
      </c>
      <c r="G184" s="16">
        <v>0</v>
      </c>
      <c r="H184" s="16">
        <v>0</v>
      </c>
      <c r="I184" s="16">
        <v>1052544507</v>
      </c>
      <c r="J184" s="16">
        <f t="shared" si="14"/>
        <v>1052544507</v>
      </c>
      <c r="K184" s="88">
        <f>J184/درآمدها!$E$12*100</f>
        <v>4.6861241306406988E-2</v>
      </c>
    </row>
    <row r="185" spans="1:11" ht="23.1" customHeight="1">
      <c r="A185" s="17" t="s">
        <v>638</v>
      </c>
      <c r="B185" s="16">
        <v>0</v>
      </c>
      <c r="C185" s="16">
        <v>1974158229</v>
      </c>
      <c r="D185" s="16">
        <v>-2908942462</v>
      </c>
      <c r="E185" s="16">
        <f t="shared" si="13"/>
        <v>-934784233</v>
      </c>
      <c r="F185" s="100">
        <f>E185/درآمدها!$E$12</f>
        <v>-4.1618334636406561E-4</v>
      </c>
      <c r="G185" s="16">
        <v>0</v>
      </c>
      <c r="H185" s="16">
        <v>0</v>
      </c>
      <c r="I185" s="16">
        <v>-2891432926</v>
      </c>
      <c r="J185" s="16">
        <f t="shared" si="14"/>
        <v>-2891432926</v>
      </c>
      <c r="K185" s="88">
        <f>J185/درآمدها!$E$12*100</f>
        <v>-0.12873197776004014</v>
      </c>
    </row>
    <row r="186" spans="1:11" ht="23.1" customHeight="1">
      <c r="A186" s="17" t="s">
        <v>639</v>
      </c>
      <c r="B186" s="16">
        <v>0</v>
      </c>
      <c r="C186" s="16">
        <v>0</v>
      </c>
      <c r="D186" s="16">
        <v>0</v>
      </c>
      <c r="E186" s="16">
        <f t="shared" si="13"/>
        <v>0</v>
      </c>
      <c r="F186" s="100">
        <f>E186/درآمدها!$E$12</f>
        <v>0</v>
      </c>
      <c r="G186" s="16">
        <v>0</v>
      </c>
      <c r="H186" s="16">
        <v>0</v>
      </c>
      <c r="I186" s="16">
        <v>49519583</v>
      </c>
      <c r="J186" s="16">
        <f t="shared" si="14"/>
        <v>49519583</v>
      </c>
      <c r="K186" s="88">
        <f>J186/درآمدها!$E$12*100</f>
        <v>2.2047040414184113E-3</v>
      </c>
    </row>
    <row r="187" spans="1:11" ht="23.1" customHeight="1">
      <c r="A187" s="17" t="s">
        <v>640</v>
      </c>
      <c r="B187" s="16">
        <v>0</v>
      </c>
      <c r="C187" s="16">
        <v>0</v>
      </c>
      <c r="D187" s="16">
        <v>0</v>
      </c>
      <c r="E187" s="16">
        <f t="shared" si="13"/>
        <v>0</v>
      </c>
      <c r="F187" s="100">
        <f>E187/درآمدها!$E$12</f>
        <v>0</v>
      </c>
      <c r="G187" s="16">
        <v>0</v>
      </c>
      <c r="H187" s="16">
        <v>0</v>
      </c>
      <c r="I187" s="16">
        <v>-8627996408</v>
      </c>
      <c r="J187" s="16">
        <f t="shared" si="14"/>
        <v>-8627996408</v>
      </c>
      <c r="K187" s="88">
        <f>J187/درآمدها!$E$12*100</f>
        <v>-0.38413446555196423</v>
      </c>
    </row>
    <row r="188" spans="1:11" ht="23.1" customHeight="1">
      <c r="A188" s="17" t="s">
        <v>641</v>
      </c>
      <c r="B188" s="16">
        <v>0</v>
      </c>
      <c r="C188" s="16">
        <v>0</v>
      </c>
      <c r="D188" s="16">
        <v>0</v>
      </c>
      <c r="E188" s="16">
        <f t="shared" si="13"/>
        <v>0</v>
      </c>
      <c r="F188" s="100">
        <f>E188/درآمدها!$E$12</f>
        <v>0</v>
      </c>
      <c r="G188" s="16">
        <v>0</v>
      </c>
      <c r="H188" s="16">
        <v>0</v>
      </c>
      <c r="I188" s="16">
        <v>-305679784</v>
      </c>
      <c r="J188" s="16">
        <f t="shared" si="14"/>
        <v>-305679784</v>
      </c>
      <c r="K188" s="88">
        <f>J188/درآمدها!$E$12*100</f>
        <v>-1.3609433164344436E-2</v>
      </c>
    </row>
    <row r="189" spans="1:11" ht="23.1" customHeight="1" thickBot="1">
      <c r="A189" s="28" t="s">
        <v>548</v>
      </c>
      <c r="B189" s="66">
        <f>SUM(B163:B188)</f>
        <v>10217056929</v>
      </c>
      <c r="C189" s="66">
        <f>SUM(C163:C188)</f>
        <v>-308890223165</v>
      </c>
      <c r="D189" s="66">
        <f t="shared" ref="D189:E189" si="15">SUM(D163:D188)</f>
        <v>284849845282</v>
      </c>
      <c r="E189" s="66">
        <f t="shared" si="15"/>
        <v>-13823320954</v>
      </c>
      <c r="F189" s="68">
        <f>E189/درآمدها!$E$12</f>
        <v>-6.1543998811758177E-3</v>
      </c>
      <c r="G189" s="66">
        <f>SUM(G163:G188)</f>
        <v>72630877500</v>
      </c>
      <c r="H189" s="66">
        <f t="shared" ref="H189:J189" si="16">SUM(H163:H188)</f>
        <v>1042410574373</v>
      </c>
      <c r="I189" s="66">
        <f>SUM(I163:I188)</f>
        <v>273240000066</v>
      </c>
      <c r="J189" s="66">
        <f t="shared" si="16"/>
        <v>1388281451939</v>
      </c>
      <c r="K189" s="102">
        <f>J189/درآمدها!$E$12*100</f>
        <v>61.808875242671832</v>
      </c>
    </row>
    <row r="190" spans="1:11" ht="23.1" customHeight="1" thickTop="1">
      <c r="B190" s="16"/>
      <c r="C190" s="16"/>
      <c r="D190" s="16"/>
      <c r="E190" s="16"/>
      <c r="F190" s="100"/>
      <c r="G190" s="16"/>
      <c r="H190" s="16"/>
      <c r="I190" s="16"/>
      <c r="J190" s="16"/>
      <c r="K190" s="88"/>
    </row>
    <row r="191" spans="1:11" ht="23.1" customHeight="1">
      <c r="B191" s="16"/>
      <c r="C191" s="16"/>
      <c r="D191" s="16"/>
      <c r="E191" s="16"/>
      <c r="F191" s="100"/>
      <c r="G191" s="16"/>
      <c r="H191" s="16"/>
      <c r="I191" s="16"/>
      <c r="J191" s="16"/>
      <c r="K191" s="88"/>
    </row>
    <row r="192" spans="1:11" ht="23.1" customHeight="1">
      <c r="B192" s="16"/>
      <c r="C192" s="16"/>
      <c r="D192" s="16"/>
      <c r="E192" s="16"/>
      <c r="F192" s="100"/>
      <c r="G192" s="16"/>
      <c r="H192" s="16"/>
      <c r="I192" s="16"/>
      <c r="J192" s="16"/>
      <c r="K192" s="88"/>
    </row>
    <row r="193" spans="1:11" ht="23.1" customHeight="1">
      <c r="A193" s="163" t="s">
        <v>0</v>
      </c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</row>
    <row r="194" spans="1:11" ht="23.1" customHeight="1">
      <c r="A194" s="163" t="s">
        <v>211</v>
      </c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</row>
    <row r="195" spans="1:11" ht="23.1" customHeight="1">
      <c r="A195" s="163" t="s">
        <v>212</v>
      </c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</row>
    <row r="196" spans="1:11" ht="3.75" customHeight="1"/>
    <row r="197" spans="1:11" ht="23.1" customHeight="1">
      <c r="A197" s="164" t="s">
        <v>519</v>
      </c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</row>
    <row r="198" spans="1:11" ht="6" customHeight="1"/>
    <row r="199" spans="1:11" ht="23.1" customHeight="1" thickBot="1">
      <c r="A199" s="30"/>
      <c r="B199" s="184" t="s">
        <v>228</v>
      </c>
      <c r="C199" s="184"/>
      <c r="D199" s="184"/>
      <c r="E199" s="184"/>
      <c r="F199" s="184"/>
      <c r="G199" s="184" t="s">
        <v>229</v>
      </c>
      <c r="H199" s="184"/>
      <c r="I199" s="184"/>
      <c r="J199" s="184"/>
      <c r="K199" s="184"/>
    </row>
    <row r="200" spans="1:11" ht="18" customHeight="1" thickBot="1">
      <c r="A200" s="158" t="s">
        <v>520</v>
      </c>
      <c r="B200" s="183" t="s">
        <v>521</v>
      </c>
      <c r="C200" s="183" t="s">
        <v>517</v>
      </c>
      <c r="D200" s="183" t="s">
        <v>518</v>
      </c>
      <c r="E200" s="183" t="s">
        <v>52</v>
      </c>
      <c r="F200" s="183"/>
      <c r="G200" s="183" t="s">
        <v>521</v>
      </c>
      <c r="H200" s="183" t="s">
        <v>517</v>
      </c>
      <c r="I200" s="183" t="s">
        <v>518</v>
      </c>
      <c r="J200" s="183" t="s">
        <v>52</v>
      </c>
      <c r="K200" s="183"/>
    </row>
    <row r="201" spans="1:11" ht="33.75" customHeight="1" thickBot="1">
      <c r="A201" s="165"/>
      <c r="B201" s="184"/>
      <c r="C201" s="184"/>
      <c r="D201" s="184"/>
      <c r="E201" s="54" t="s">
        <v>154</v>
      </c>
      <c r="F201" s="113" t="s">
        <v>522</v>
      </c>
      <c r="G201" s="184"/>
      <c r="H201" s="184"/>
      <c r="I201" s="184"/>
      <c r="J201" s="54" t="s">
        <v>154</v>
      </c>
      <c r="K201" s="113" t="s">
        <v>522</v>
      </c>
    </row>
    <row r="202" spans="1:11" ht="23.1" customHeight="1">
      <c r="A202" s="28" t="s">
        <v>549</v>
      </c>
      <c r="B202" s="16">
        <f>B189</f>
        <v>10217056929</v>
      </c>
      <c r="C202" s="16">
        <f>C189</f>
        <v>-308890223165</v>
      </c>
      <c r="D202" s="16">
        <f>D189</f>
        <v>284849845282</v>
      </c>
      <c r="E202" s="16">
        <f>E189</f>
        <v>-13823320954</v>
      </c>
      <c r="F202" s="100">
        <f>E202/درآمدها!$E$12</f>
        <v>-6.1543998811758177E-3</v>
      </c>
      <c r="G202" s="16">
        <f>G189</f>
        <v>72630877500</v>
      </c>
      <c r="H202" s="16">
        <f>H189</f>
        <v>1042410574373</v>
      </c>
      <c r="I202" s="16">
        <f>I189</f>
        <v>273240000066</v>
      </c>
      <c r="J202" s="16">
        <f>J189</f>
        <v>1388281451939</v>
      </c>
      <c r="K202" s="88">
        <f>J202/درآمدها!$E$12*100</f>
        <v>61.808875242671832</v>
      </c>
    </row>
    <row r="203" spans="1:11" ht="23.1" customHeight="1">
      <c r="A203" s="17" t="s">
        <v>643</v>
      </c>
      <c r="B203" s="16">
        <v>0</v>
      </c>
      <c r="C203" s="16">
        <v>0</v>
      </c>
      <c r="D203" s="16">
        <v>0</v>
      </c>
      <c r="E203" s="16">
        <f t="shared" ref="E203:E227" si="17">B203+C203+D203</f>
        <v>0</v>
      </c>
      <c r="F203" s="100">
        <f>E203/درآمدها!$E$12</f>
        <v>0</v>
      </c>
      <c r="G203" s="16">
        <v>0</v>
      </c>
      <c r="H203" s="16">
        <v>0</v>
      </c>
      <c r="I203" s="16">
        <v>480497896</v>
      </c>
      <c r="J203" s="16">
        <f t="shared" ref="J203:J227" si="18">G203+H203+I203</f>
        <v>480497896</v>
      </c>
      <c r="K203" s="88">
        <f>J203/درآمدها!$E$12*100</f>
        <v>2.1392661024715078E-2</v>
      </c>
    </row>
    <row r="204" spans="1:11" ht="23.1" customHeight="1">
      <c r="A204" s="17" t="s">
        <v>644</v>
      </c>
      <c r="B204" s="16">
        <v>0</v>
      </c>
      <c r="C204" s="16">
        <v>0</v>
      </c>
      <c r="D204" s="16">
        <v>0</v>
      </c>
      <c r="E204" s="16">
        <f t="shared" si="17"/>
        <v>0</v>
      </c>
      <c r="F204" s="100">
        <f>E204/درآمدها!$E$12</f>
        <v>0</v>
      </c>
      <c r="G204" s="16">
        <v>0</v>
      </c>
      <c r="H204" s="16">
        <v>0</v>
      </c>
      <c r="I204" s="16">
        <v>116898687</v>
      </c>
      <c r="J204" s="16">
        <f t="shared" si="18"/>
        <v>116898687</v>
      </c>
      <c r="K204" s="88">
        <f>J204/درآمدها!$E$12*100</f>
        <v>5.2045472124715971E-3</v>
      </c>
    </row>
    <row r="205" spans="1:11" ht="23.1" customHeight="1">
      <c r="A205" s="17" t="s">
        <v>645</v>
      </c>
      <c r="B205" s="16">
        <v>0</v>
      </c>
      <c r="C205" s="16">
        <v>0</v>
      </c>
      <c r="D205" s="16">
        <v>0</v>
      </c>
      <c r="E205" s="16">
        <f t="shared" si="17"/>
        <v>0</v>
      </c>
      <c r="F205" s="100">
        <f>E205/درآمدها!$E$12</f>
        <v>0</v>
      </c>
      <c r="G205" s="16">
        <v>0</v>
      </c>
      <c r="H205" s="16">
        <v>0</v>
      </c>
      <c r="I205" s="16">
        <v>-281774245</v>
      </c>
      <c r="J205" s="16">
        <f t="shared" si="18"/>
        <v>-281774245</v>
      </c>
      <c r="K205" s="88">
        <f>J205/درآمدها!$E$12*100</f>
        <v>-1.2545114055567097E-2</v>
      </c>
    </row>
    <row r="206" spans="1:11" ht="23.1" customHeight="1">
      <c r="A206" s="17" t="s">
        <v>646</v>
      </c>
      <c r="B206" s="16">
        <v>0</v>
      </c>
      <c r="C206" s="16">
        <v>0</v>
      </c>
      <c r="D206" s="16">
        <v>0</v>
      </c>
      <c r="E206" s="16">
        <f t="shared" si="17"/>
        <v>0</v>
      </c>
      <c r="F206" s="100">
        <f>E206/درآمدها!$E$12</f>
        <v>0</v>
      </c>
      <c r="G206" s="16">
        <v>0</v>
      </c>
      <c r="H206" s="16">
        <v>0</v>
      </c>
      <c r="I206" s="16">
        <v>-5562340467</v>
      </c>
      <c r="J206" s="16">
        <f t="shared" si="18"/>
        <v>-5562340467</v>
      </c>
      <c r="K206" s="88">
        <f>J206/درآمدها!$E$12*100</f>
        <v>-0.24764575475807366</v>
      </c>
    </row>
    <row r="207" spans="1:11" ht="23.1" customHeight="1">
      <c r="A207" s="17" t="s">
        <v>647</v>
      </c>
      <c r="B207" s="16">
        <v>0</v>
      </c>
      <c r="C207" s="16">
        <v>0</v>
      </c>
      <c r="D207" s="16">
        <v>0</v>
      </c>
      <c r="E207" s="16">
        <f t="shared" si="17"/>
        <v>0</v>
      </c>
      <c r="F207" s="100">
        <f>E207/درآمدها!$E$12</f>
        <v>0</v>
      </c>
      <c r="G207" s="16">
        <v>0</v>
      </c>
      <c r="H207" s="16">
        <v>0</v>
      </c>
      <c r="I207" s="16">
        <v>2741789543</v>
      </c>
      <c r="J207" s="16">
        <f t="shared" si="18"/>
        <v>2741789543</v>
      </c>
      <c r="K207" s="88">
        <f>J207/درآمدها!$E$12*100</f>
        <v>0.12206957571049898</v>
      </c>
    </row>
    <row r="208" spans="1:11" ht="23.1" customHeight="1">
      <c r="A208" s="17" t="s">
        <v>648</v>
      </c>
      <c r="B208" s="16">
        <v>0</v>
      </c>
      <c r="C208" s="16">
        <v>0</v>
      </c>
      <c r="D208" s="16">
        <v>0</v>
      </c>
      <c r="E208" s="16">
        <f t="shared" si="17"/>
        <v>0</v>
      </c>
      <c r="F208" s="100">
        <f>E208/درآمدها!$E$12</f>
        <v>0</v>
      </c>
      <c r="G208" s="16">
        <v>0</v>
      </c>
      <c r="H208" s="16">
        <v>0</v>
      </c>
      <c r="I208" s="16">
        <v>-29463442</v>
      </c>
      <c r="J208" s="16">
        <f t="shared" si="18"/>
        <v>-29463442</v>
      </c>
      <c r="K208" s="88">
        <f>J208/درآمدها!$E$12*100</f>
        <v>-1.3117672992419374E-3</v>
      </c>
    </row>
    <row r="209" spans="1:11" ht="23.1" customHeight="1">
      <c r="A209" s="17" t="s">
        <v>649</v>
      </c>
      <c r="B209" s="16">
        <v>0</v>
      </c>
      <c r="C209" s="16">
        <v>0</v>
      </c>
      <c r="D209" s="16">
        <v>0</v>
      </c>
      <c r="E209" s="16">
        <f t="shared" si="17"/>
        <v>0</v>
      </c>
      <c r="F209" s="100">
        <f>E209/درآمدها!$E$12</f>
        <v>0</v>
      </c>
      <c r="G209" s="16">
        <v>0</v>
      </c>
      <c r="H209" s="16">
        <v>0</v>
      </c>
      <c r="I209" s="16">
        <v>-6037385122</v>
      </c>
      <c r="J209" s="16">
        <f t="shared" si="18"/>
        <v>-6037385122</v>
      </c>
      <c r="K209" s="88">
        <f>J209/درآمدها!$E$12*100</f>
        <v>-0.2687956273394464</v>
      </c>
    </row>
    <row r="210" spans="1:11" ht="23.1" customHeight="1">
      <c r="A210" s="17" t="s">
        <v>650</v>
      </c>
      <c r="B210" s="16">
        <v>0</v>
      </c>
      <c r="C210" s="16">
        <v>0</v>
      </c>
      <c r="D210" s="16">
        <v>0</v>
      </c>
      <c r="E210" s="16">
        <f t="shared" si="17"/>
        <v>0</v>
      </c>
      <c r="F210" s="100">
        <f>E210/درآمدها!$E$12</f>
        <v>0</v>
      </c>
      <c r="G210" s="16">
        <v>0</v>
      </c>
      <c r="H210" s="16">
        <v>0</v>
      </c>
      <c r="I210" s="16">
        <v>-15530636</v>
      </c>
      <c r="J210" s="16">
        <f t="shared" si="18"/>
        <v>-15530636</v>
      </c>
      <c r="K210" s="88">
        <f>J210/درآمدها!$E$12*100</f>
        <v>-6.9145283301352248E-4</v>
      </c>
    </row>
    <row r="211" spans="1:11" ht="23.1" customHeight="1">
      <c r="A211" s="17" t="s">
        <v>651</v>
      </c>
      <c r="B211" s="16">
        <v>0</v>
      </c>
      <c r="C211" s="16">
        <v>0</v>
      </c>
      <c r="D211" s="16">
        <v>0</v>
      </c>
      <c r="E211" s="16">
        <f t="shared" si="17"/>
        <v>0</v>
      </c>
      <c r="F211" s="100">
        <f>E211/درآمدها!$E$12</f>
        <v>0</v>
      </c>
      <c r="G211" s="16">
        <v>0</v>
      </c>
      <c r="H211" s="16">
        <v>0</v>
      </c>
      <c r="I211" s="16">
        <v>-729556</v>
      </c>
      <c r="J211" s="16">
        <f t="shared" si="18"/>
        <v>-729556</v>
      </c>
      <c r="K211" s="88">
        <f>J211/درآمدها!$E$12*100</f>
        <v>-3.2481191564982487E-5</v>
      </c>
    </row>
    <row r="212" spans="1:11" ht="23.1" customHeight="1">
      <c r="A212" s="17" t="s">
        <v>652</v>
      </c>
      <c r="B212" s="16">
        <v>0</v>
      </c>
      <c r="C212" s="16">
        <v>0</v>
      </c>
      <c r="D212" s="16">
        <v>0</v>
      </c>
      <c r="E212" s="16">
        <f t="shared" si="17"/>
        <v>0</v>
      </c>
      <c r="F212" s="100">
        <f>E212/درآمدها!$E$12</f>
        <v>0</v>
      </c>
      <c r="G212" s="16">
        <v>0</v>
      </c>
      <c r="H212" s="16">
        <v>0</v>
      </c>
      <c r="I212" s="16">
        <v>-19291614564</v>
      </c>
      <c r="J212" s="16">
        <f t="shared" si="18"/>
        <v>-19291614564</v>
      </c>
      <c r="K212" s="88">
        <f>J212/درآمدها!$E$12*100</f>
        <v>-0.85889860168525822</v>
      </c>
    </row>
    <row r="213" spans="1:11" ht="23.1" customHeight="1">
      <c r="A213" s="17" t="s">
        <v>653</v>
      </c>
      <c r="B213" s="16">
        <v>0</v>
      </c>
      <c r="C213" s="16">
        <v>0</v>
      </c>
      <c r="D213" s="16">
        <v>0</v>
      </c>
      <c r="E213" s="16">
        <f t="shared" si="17"/>
        <v>0</v>
      </c>
      <c r="F213" s="100">
        <f>E213/درآمدها!$E$12</f>
        <v>0</v>
      </c>
      <c r="G213" s="16">
        <v>0</v>
      </c>
      <c r="H213" s="16">
        <v>0</v>
      </c>
      <c r="I213" s="16">
        <v>-41789209604</v>
      </c>
      <c r="J213" s="16">
        <f t="shared" si="18"/>
        <v>-41789209604</v>
      </c>
      <c r="K213" s="88">
        <f>J213/درآمدها!$E$12*100</f>
        <v>-1.8605334237491433</v>
      </c>
    </row>
    <row r="214" spans="1:11" ht="23.1" customHeight="1">
      <c r="A214" s="17" t="s">
        <v>654</v>
      </c>
      <c r="B214" s="16">
        <v>0</v>
      </c>
      <c r="C214" s="16">
        <v>0</v>
      </c>
      <c r="D214" s="16">
        <v>0</v>
      </c>
      <c r="E214" s="16">
        <f t="shared" si="17"/>
        <v>0</v>
      </c>
      <c r="F214" s="100">
        <f>E214/درآمدها!$E$12</f>
        <v>0</v>
      </c>
      <c r="G214" s="16">
        <v>0</v>
      </c>
      <c r="H214" s="16">
        <v>0</v>
      </c>
      <c r="I214" s="16">
        <v>-4043057068</v>
      </c>
      <c r="J214" s="16">
        <f t="shared" si="18"/>
        <v>-4043057068</v>
      </c>
      <c r="K214" s="88">
        <f>J214/درآمدها!$E$12*100</f>
        <v>-0.18000442890451787</v>
      </c>
    </row>
    <row r="215" spans="1:11" ht="23.1" customHeight="1">
      <c r="A215" s="17" t="s">
        <v>655</v>
      </c>
      <c r="B215" s="16">
        <v>0</v>
      </c>
      <c r="C215" s="16">
        <v>0</v>
      </c>
      <c r="D215" s="16">
        <v>0</v>
      </c>
      <c r="E215" s="16">
        <f t="shared" si="17"/>
        <v>0</v>
      </c>
      <c r="F215" s="100">
        <f>E215/درآمدها!$E$12</f>
        <v>0</v>
      </c>
      <c r="G215" s="16">
        <v>0</v>
      </c>
      <c r="H215" s="16">
        <v>0</v>
      </c>
      <c r="I215" s="16">
        <v>-1424411500</v>
      </c>
      <c r="J215" s="16">
        <f t="shared" si="18"/>
        <v>-1424411500</v>
      </c>
      <c r="K215" s="88">
        <f>J215/درآمدها!$E$12*100</f>
        <v>-6.3417452257076984E-2</v>
      </c>
    </row>
    <row r="216" spans="1:11" ht="23.1" customHeight="1">
      <c r="A216" s="17" t="s">
        <v>656</v>
      </c>
      <c r="B216" s="16">
        <v>0</v>
      </c>
      <c r="C216" s="16">
        <v>0</v>
      </c>
      <c r="D216" s="16">
        <v>0</v>
      </c>
      <c r="E216" s="16">
        <f t="shared" si="17"/>
        <v>0</v>
      </c>
      <c r="F216" s="100">
        <f>E216/درآمدها!$E$12</f>
        <v>0</v>
      </c>
      <c r="G216" s="16">
        <v>0</v>
      </c>
      <c r="H216" s="16">
        <v>0</v>
      </c>
      <c r="I216" s="16">
        <v>3228210551</v>
      </c>
      <c r="J216" s="16">
        <f t="shared" si="18"/>
        <v>3228210551</v>
      </c>
      <c r="K216" s="88">
        <f>J216/درآمدها!$E$12*100</f>
        <v>0.14372594471038369</v>
      </c>
    </row>
    <row r="217" spans="1:11" ht="23.1" customHeight="1">
      <c r="A217" s="17" t="s">
        <v>657</v>
      </c>
      <c r="B217" s="16">
        <v>0</v>
      </c>
      <c r="C217" s="16">
        <v>253000000</v>
      </c>
      <c r="D217" s="16">
        <v>119419680</v>
      </c>
      <c r="E217" s="16">
        <f t="shared" si="17"/>
        <v>372419680</v>
      </c>
      <c r="F217" s="100">
        <f>E217/درآمدها!$E$12</f>
        <v>1.6580817605022066E-4</v>
      </c>
      <c r="G217" s="16">
        <v>0</v>
      </c>
      <c r="H217" s="16">
        <v>0</v>
      </c>
      <c r="I217" s="16">
        <v>119419680</v>
      </c>
      <c r="J217" s="16">
        <f t="shared" si="18"/>
        <v>119419680</v>
      </c>
      <c r="K217" s="88">
        <f>J217/درآمدها!$E$12*100</f>
        <v>5.3167865149610282E-3</v>
      </c>
    </row>
    <row r="218" spans="1:11" ht="23.1" customHeight="1">
      <c r="A218" s="17" t="s">
        <v>658</v>
      </c>
      <c r="B218" s="16">
        <v>0</v>
      </c>
      <c r="C218" s="16">
        <v>7256977000</v>
      </c>
      <c r="D218" s="16">
        <v>-5960682556</v>
      </c>
      <c r="E218" s="16">
        <f t="shared" si="17"/>
        <v>1296294444</v>
      </c>
      <c r="F218" s="100">
        <f>E218/درآمدها!$E$12</f>
        <v>5.7713442367942236E-4</v>
      </c>
      <c r="G218" s="16">
        <v>0</v>
      </c>
      <c r="H218" s="16">
        <v>0</v>
      </c>
      <c r="I218" s="16">
        <v>-5960682556</v>
      </c>
      <c r="J218" s="16">
        <f t="shared" si="18"/>
        <v>-5960682556</v>
      </c>
      <c r="K218" s="88">
        <f>J218/درآمدها!$E$12*100</f>
        <v>-0.26538068627971734</v>
      </c>
    </row>
    <row r="219" spans="1:11" ht="23.1" customHeight="1">
      <c r="A219" s="17" t="s">
        <v>659</v>
      </c>
      <c r="B219" s="16">
        <v>0</v>
      </c>
      <c r="C219" s="16">
        <v>5817164000</v>
      </c>
      <c r="D219" s="16">
        <v>380144760</v>
      </c>
      <c r="E219" s="16">
        <f t="shared" si="17"/>
        <v>6197308760</v>
      </c>
      <c r="F219" s="100">
        <f>E219/درآمدها!$E$12</f>
        <v>2.7591572548358741E-3</v>
      </c>
      <c r="G219" s="16">
        <v>0</v>
      </c>
      <c r="H219" s="16">
        <v>0</v>
      </c>
      <c r="I219" s="16">
        <v>380144760</v>
      </c>
      <c r="J219" s="16">
        <f t="shared" si="18"/>
        <v>380144760</v>
      </c>
      <c r="K219" s="88">
        <f>J219/درآمدها!$E$12*100</f>
        <v>1.6924752550845027E-2</v>
      </c>
    </row>
    <row r="220" spans="1:11" ht="23.1" customHeight="1">
      <c r="A220" s="17" t="s">
        <v>660</v>
      </c>
      <c r="B220" s="16">
        <v>0</v>
      </c>
      <c r="C220" s="16">
        <v>740000000</v>
      </c>
      <c r="D220" s="16">
        <v>1394862135</v>
      </c>
      <c r="E220" s="16">
        <f t="shared" si="17"/>
        <v>2134862135</v>
      </c>
      <c r="F220" s="100">
        <f>E220/درآمدها!$E$12</f>
        <v>9.5048037397763171E-4</v>
      </c>
      <c r="G220" s="16">
        <v>0</v>
      </c>
      <c r="H220" s="16">
        <v>0</v>
      </c>
      <c r="I220" s="16">
        <v>1394862135</v>
      </c>
      <c r="J220" s="16">
        <f t="shared" si="18"/>
        <v>1394862135</v>
      </c>
      <c r="K220" s="88">
        <f>J220/درآمدها!$E$12*100</f>
        <v>6.2101859505885038E-2</v>
      </c>
    </row>
    <row r="221" spans="1:11" ht="23.1" customHeight="1">
      <c r="A221" s="17" t="s">
        <v>661</v>
      </c>
      <c r="B221" s="16">
        <v>0</v>
      </c>
      <c r="C221" s="16">
        <v>-10638000</v>
      </c>
      <c r="D221" s="16">
        <v>41085000</v>
      </c>
      <c r="E221" s="16">
        <f t="shared" si="17"/>
        <v>30447000</v>
      </c>
      <c r="F221" s="100">
        <f>E221/درآمدها!$E$12</f>
        <v>1.3555571328027209E-5</v>
      </c>
      <c r="G221" s="16">
        <v>0</v>
      </c>
      <c r="H221" s="16">
        <v>0</v>
      </c>
      <c r="I221" s="16">
        <v>41085000</v>
      </c>
      <c r="J221" s="16">
        <f t="shared" si="18"/>
        <v>41085000</v>
      </c>
      <c r="K221" s="88">
        <f>J221/درآمدها!$E$12*100</f>
        <v>1.8291807009294769E-3</v>
      </c>
    </row>
    <row r="222" spans="1:11" ht="23.1" customHeight="1">
      <c r="A222" s="17" t="s">
        <v>563</v>
      </c>
      <c r="B222" s="16">
        <v>0</v>
      </c>
      <c r="C222" s="16">
        <v>517482050</v>
      </c>
      <c r="D222" s="16">
        <v>0</v>
      </c>
      <c r="E222" s="16">
        <f t="shared" si="17"/>
        <v>517482050</v>
      </c>
      <c r="F222" s="100">
        <f>E222/درآمدها!$E$12</f>
        <v>2.3039264425883478E-4</v>
      </c>
      <c r="G222" s="16">
        <v>0</v>
      </c>
      <c r="H222" s="16">
        <v>517482050</v>
      </c>
      <c r="I222" s="16">
        <v>0</v>
      </c>
      <c r="J222" s="16">
        <f t="shared" si="18"/>
        <v>517482050</v>
      </c>
      <c r="K222" s="88">
        <f>J222/درآمدها!$E$12*100</f>
        <v>2.3039264425883478E-2</v>
      </c>
    </row>
    <row r="223" spans="1:11" ht="23.1" customHeight="1">
      <c r="A223" s="17" t="s">
        <v>564</v>
      </c>
      <c r="B223" s="16">
        <v>0</v>
      </c>
      <c r="C223" s="16">
        <v>101762089</v>
      </c>
      <c r="D223" s="16">
        <v>0</v>
      </c>
      <c r="E223" s="16">
        <f t="shared" si="17"/>
        <v>101762089</v>
      </c>
      <c r="F223" s="100">
        <f>E223/درآمدها!$E$12</f>
        <v>4.5306376849231551E-5</v>
      </c>
      <c r="G223" s="16">
        <v>0</v>
      </c>
      <c r="H223" s="16">
        <v>101762089</v>
      </c>
      <c r="I223" s="16">
        <v>0</v>
      </c>
      <c r="J223" s="16">
        <f t="shared" si="18"/>
        <v>101762089</v>
      </c>
      <c r="K223" s="88">
        <f>J223/درآمدها!$E$12*100</f>
        <v>4.5306376849231552E-3</v>
      </c>
    </row>
    <row r="224" spans="1:11" ht="23.1" customHeight="1">
      <c r="A224" s="17" t="s">
        <v>565</v>
      </c>
      <c r="B224" s="16">
        <v>0</v>
      </c>
      <c r="C224" s="16">
        <v>0</v>
      </c>
      <c r="D224" s="16">
        <v>0</v>
      </c>
      <c r="E224" s="16">
        <f t="shared" si="17"/>
        <v>0</v>
      </c>
      <c r="F224" s="100">
        <f>E224/درآمدها!$E$12</f>
        <v>0</v>
      </c>
      <c r="G224" s="16">
        <v>0</v>
      </c>
      <c r="H224" s="16">
        <v>3419409835</v>
      </c>
      <c r="I224" s="16">
        <v>1109267</v>
      </c>
      <c r="J224" s="16">
        <f t="shared" si="18"/>
        <v>3420519102</v>
      </c>
      <c r="K224" s="88">
        <f>J224/درآمدها!$E$12*100</f>
        <v>0.15228787948251249</v>
      </c>
    </row>
    <row r="225" spans="1:11" ht="23.1" customHeight="1">
      <c r="A225" s="17" t="s">
        <v>566</v>
      </c>
      <c r="B225" s="16">
        <v>0</v>
      </c>
      <c r="C225" s="16">
        <v>-1200890691</v>
      </c>
      <c r="D225" s="16">
        <v>0</v>
      </c>
      <c r="E225" s="16">
        <f t="shared" si="17"/>
        <v>-1200890691</v>
      </c>
      <c r="F225" s="100">
        <f>E225/درآمدها!$E$12</f>
        <v>-5.3465889641062772E-4</v>
      </c>
      <c r="G225" s="16">
        <v>0</v>
      </c>
      <c r="H225" s="16">
        <v>2400381168</v>
      </c>
      <c r="I225" s="16">
        <v>0</v>
      </c>
      <c r="J225" s="16">
        <f t="shared" si="18"/>
        <v>2400381168</v>
      </c>
      <c r="K225" s="88">
        <f>J225/درآمدها!$E$12*100</f>
        <v>0.1068694391476246</v>
      </c>
    </row>
    <row r="226" spans="1:11" ht="23.1" customHeight="1">
      <c r="A226" s="17" t="s">
        <v>662</v>
      </c>
      <c r="B226" s="16">
        <v>0</v>
      </c>
      <c r="C226" s="16">
        <v>0</v>
      </c>
      <c r="D226" s="16">
        <v>0</v>
      </c>
      <c r="E226" s="16">
        <f t="shared" si="17"/>
        <v>0</v>
      </c>
      <c r="F226" s="100">
        <f>E226/درآمدها!$E$12</f>
        <v>0</v>
      </c>
      <c r="G226" s="16">
        <v>0</v>
      </c>
      <c r="H226" s="16">
        <v>0</v>
      </c>
      <c r="I226" s="16">
        <v>5708</v>
      </c>
      <c r="J226" s="16">
        <f t="shared" si="18"/>
        <v>5708</v>
      </c>
      <c r="K226" s="88">
        <f>J226/درآمدها!$E$12*100</f>
        <v>2.5413078838762209E-7</v>
      </c>
    </row>
    <row r="227" spans="1:11" ht="23.1" customHeight="1">
      <c r="A227" s="17" t="s">
        <v>663</v>
      </c>
      <c r="B227" s="16">
        <v>0</v>
      </c>
      <c r="C227" s="16">
        <v>0</v>
      </c>
      <c r="D227" s="16">
        <v>0</v>
      </c>
      <c r="E227" s="16">
        <f t="shared" si="17"/>
        <v>0</v>
      </c>
      <c r="F227" s="100">
        <f>E227/درآمدها!$E$12</f>
        <v>0</v>
      </c>
      <c r="G227" s="16">
        <v>0</v>
      </c>
      <c r="H227" s="16">
        <v>0</v>
      </c>
      <c r="I227" s="16">
        <v>6938900</v>
      </c>
      <c r="J227" s="16">
        <f t="shared" si="18"/>
        <v>6938900</v>
      </c>
      <c r="K227" s="88">
        <f>J227/درآمدها!$E$12*100</f>
        <v>3.0893274834317995E-4</v>
      </c>
    </row>
    <row r="228" spans="1:11" ht="23.1" customHeight="1" thickBot="1">
      <c r="A228" s="28" t="s">
        <v>548</v>
      </c>
      <c r="B228" s="66">
        <f>SUM(B202:B227)</f>
        <v>10217056929</v>
      </c>
      <c r="C228" s="66">
        <f t="shared" ref="C228:J228" si="19">SUM(C202:C227)</f>
        <v>-295415366717</v>
      </c>
      <c r="D228" s="66">
        <f t="shared" si="19"/>
        <v>280824674301</v>
      </c>
      <c r="E228" s="66">
        <f t="shared" si="19"/>
        <v>-4373635487</v>
      </c>
      <c r="F228" s="68">
        <f>E228/درآمدها!$E$12</f>
        <v>-1.9472239566072033E-3</v>
      </c>
      <c r="G228" s="66">
        <f t="shared" si="19"/>
        <v>72630877500</v>
      </c>
      <c r="H228" s="66">
        <f t="shared" si="19"/>
        <v>1048849609515</v>
      </c>
      <c r="I228" s="66">
        <f t="shared" si="19"/>
        <v>197314763433</v>
      </c>
      <c r="J228" s="66">
        <f t="shared" si="19"/>
        <v>1318795250448</v>
      </c>
      <c r="K228" s="102">
        <f>J228/درآمدها!$E$12*100</f>
        <v>58.715220167869973</v>
      </c>
    </row>
    <row r="229" spans="1:11" ht="23.1" customHeight="1" thickTop="1">
      <c r="B229" s="16"/>
      <c r="C229" s="16"/>
      <c r="D229" s="16"/>
      <c r="E229" s="16"/>
      <c r="F229" s="100"/>
      <c r="G229" s="16"/>
      <c r="H229" s="16"/>
      <c r="I229" s="16"/>
      <c r="J229" s="16"/>
      <c r="K229" s="88"/>
    </row>
    <row r="230" spans="1:11" ht="23.1" customHeight="1">
      <c r="B230" s="16"/>
      <c r="C230" s="16"/>
      <c r="D230" s="16"/>
      <c r="E230" s="16"/>
      <c r="F230" s="100"/>
      <c r="G230" s="16"/>
      <c r="H230" s="16"/>
      <c r="I230" s="16"/>
      <c r="J230" s="16"/>
      <c r="K230" s="88"/>
    </row>
    <row r="231" spans="1:11" ht="23.1" customHeight="1">
      <c r="B231" s="16"/>
      <c r="C231" s="16"/>
      <c r="D231" s="16"/>
      <c r="E231" s="16"/>
      <c r="F231" s="100"/>
      <c r="G231" s="16"/>
      <c r="H231" s="16"/>
      <c r="I231" s="16"/>
      <c r="J231" s="16"/>
      <c r="K231" s="88"/>
    </row>
    <row r="232" spans="1:11" ht="23.1" customHeight="1">
      <c r="A232" s="163" t="s">
        <v>0</v>
      </c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</row>
    <row r="233" spans="1:11" ht="23.1" customHeight="1">
      <c r="A233" s="163" t="s">
        <v>211</v>
      </c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</row>
    <row r="234" spans="1:11" ht="23.1" customHeight="1">
      <c r="A234" s="163" t="s">
        <v>212</v>
      </c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</row>
    <row r="235" spans="1:11" ht="6" customHeight="1"/>
    <row r="236" spans="1:11" ht="23.1" customHeight="1">
      <c r="A236" s="164" t="s">
        <v>519</v>
      </c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</row>
    <row r="237" spans="1:11" ht="9" customHeight="1"/>
    <row r="238" spans="1:11" ht="23.1" customHeight="1" thickBot="1">
      <c r="A238" s="30"/>
      <c r="B238" s="184" t="s">
        <v>228</v>
      </c>
      <c r="C238" s="184"/>
      <c r="D238" s="184"/>
      <c r="E238" s="184"/>
      <c r="F238" s="184"/>
      <c r="G238" s="184" t="s">
        <v>229</v>
      </c>
      <c r="H238" s="184"/>
      <c r="I238" s="184"/>
      <c r="J238" s="184"/>
      <c r="K238" s="184"/>
    </row>
    <row r="239" spans="1:11" ht="18" customHeight="1" thickBot="1">
      <c r="A239" s="158" t="s">
        <v>520</v>
      </c>
      <c r="B239" s="183" t="s">
        <v>521</v>
      </c>
      <c r="C239" s="183" t="s">
        <v>517</v>
      </c>
      <c r="D239" s="183" t="s">
        <v>518</v>
      </c>
      <c r="E239" s="183" t="s">
        <v>52</v>
      </c>
      <c r="F239" s="183"/>
      <c r="G239" s="183" t="s">
        <v>521</v>
      </c>
      <c r="H239" s="183" t="s">
        <v>517</v>
      </c>
      <c r="I239" s="183" t="s">
        <v>518</v>
      </c>
      <c r="J239" s="183" t="s">
        <v>52</v>
      </c>
      <c r="K239" s="183"/>
    </row>
    <row r="240" spans="1:11" ht="38.25" thickBot="1">
      <c r="A240" s="165"/>
      <c r="B240" s="184"/>
      <c r="C240" s="184"/>
      <c r="D240" s="184"/>
      <c r="E240" s="54" t="s">
        <v>154</v>
      </c>
      <c r="F240" s="113" t="s">
        <v>522</v>
      </c>
      <c r="G240" s="184"/>
      <c r="H240" s="184"/>
      <c r="I240" s="184"/>
      <c r="J240" s="54" t="s">
        <v>154</v>
      </c>
      <c r="K240" s="113" t="s">
        <v>522</v>
      </c>
    </row>
    <row r="241" spans="1:11" ht="23.1" customHeight="1">
      <c r="A241" s="28" t="s">
        <v>549</v>
      </c>
      <c r="B241" s="16">
        <f>B228</f>
        <v>10217056929</v>
      </c>
      <c r="C241" s="16">
        <f>C228</f>
        <v>-295415366717</v>
      </c>
      <c r="D241" s="16">
        <f>D228</f>
        <v>280824674301</v>
      </c>
      <c r="E241" s="16">
        <f>E228</f>
        <v>-4373635487</v>
      </c>
      <c r="F241" s="100">
        <f>E241/درآمدها!$E$12</f>
        <v>-1.9472239566072033E-3</v>
      </c>
      <c r="G241" s="16">
        <f>G228</f>
        <v>72630877500</v>
      </c>
      <c r="H241" s="16">
        <f>H228</f>
        <v>1048849609515</v>
      </c>
      <c r="I241" s="16">
        <f>I228</f>
        <v>197314763433</v>
      </c>
      <c r="J241" s="16">
        <f>J228</f>
        <v>1318795250448</v>
      </c>
      <c r="K241" s="88">
        <f>J241/درآمدها!$E$12*100</f>
        <v>58.715220167869973</v>
      </c>
    </row>
    <row r="242" spans="1:11" ht="23.1" customHeight="1">
      <c r="A242" s="17" t="s">
        <v>664</v>
      </c>
      <c r="B242" s="16">
        <v>0</v>
      </c>
      <c r="C242" s="16">
        <v>0</v>
      </c>
      <c r="D242" s="16">
        <v>0</v>
      </c>
      <c r="E242" s="16">
        <f t="shared" ref="E242:E266" si="20">B242+C242+D242</f>
        <v>0</v>
      </c>
      <c r="F242" s="100">
        <f>E242/درآمدها!$E$12</f>
        <v>0</v>
      </c>
      <c r="G242" s="16">
        <v>0</v>
      </c>
      <c r="H242" s="16">
        <v>0</v>
      </c>
      <c r="I242" s="16">
        <v>5582049766</v>
      </c>
      <c r="J242" s="16">
        <f t="shared" ref="J242:J266" si="21">G242+H242+I242</f>
        <v>5582049766</v>
      </c>
      <c r="K242" s="88">
        <f>J242/درآمدها!$E$12*100</f>
        <v>0.24852324944858473</v>
      </c>
    </row>
    <row r="243" spans="1:11" ht="23.1" customHeight="1">
      <c r="A243" s="17" t="s">
        <v>665</v>
      </c>
      <c r="B243" s="16">
        <v>0</v>
      </c>
      <c r="C243" s="16">
        <v>0</v>
      </c>
      <c r="D243" s="16">
        <v>0</v>
      </c>
      <c r="E243" s="16">
        <f t="shared" si="20"/>
        <v>0</v>
      </c>
      <c r="F243" s="100">
        <f>E243/درآمدها!$E$12</f>
        <v>0</v>
      </c>
      <c r="G243" s="16">
        <v>0</v>
      </c>
      <c r="H243" s="16">
        <v>0</v>
      </c>
      <c r="I243" s="16">
        <v>22306</v>
      </c>
      <c r="J243" s="16">
        <f t="shared" si="21"/>
        <v>22306</v>
      </c>
      <c r="K243" s="88">
        <f>J243/درآمدها!$E$12*100</f>
        <v>9.9310465413004541E-7</v>
      </c>
    </row>
    <row r="244" spans="1:11" ht="23.1" customHeight="1">
      <c r="A244" s="17" t="s">
        <v>666</v>
      </c>
      <c r="B244" s="16">
        <v>0</v>
      </c>
      <c r="C244" s="16">
        <v>0</v>
      </c>
      <c r="D244" s="16">
        <v>0</v>
      </c>
      <c r="E244" s="16">
        <f t="shared" si="20"/>
        <v>0</v>
      </c>
      <c r="F244" s="100">
        <f>E244/درآمدها!$E$12</f>
        <v>0</v>
      </c>
      <c r="G244" s="16">
        <v>0</v>
      </c>
      <c r="H244" s="16">
        <v>0</v>
      </c>
      <c r="I244" s="16">
        <v>-4916948197</v>
      </c>
      <c r="J244" s="16">
        <f t="shared" si="21"/>
        <v>-4916948197</v>
      </c>
      <c r="K244" s="88">
        <f>J244/درآمدها!$E$12*100</f>
        <v>-0.21891168916690737</v>
      </c>
    </row>
    <row r="245" spans="1:11" ht="23.1" customHeight="1">
      <c r="A245" s="17" t="s">
        <v>667</v>
      </c>
      <c r="B245" s="16">
        <v>0</v>
      </c>
      <c r="C245" s="16">
        <v>0</v>
      </c>
      <c r="D245" s="16">
        <v>0</v>
      </c>
      <c r="E245" s="16">
        <f t="shared" si="20"/>
        <v>0</v>
      </c>
      <c r="F245" s="100">
        <f>E245/درآمدها!$E$12</f>
        <v>0</v>
      </c>
      <c r="G245" s="16">
        <v>0</v>
      </c>
      <c r="H245" s="16">
        <v>0</v>
      </c>
      <c r="I245" s="16">
        <v>-11196460461</v>
      </c>
      <c r="J245" s="16">
        <f t="shared" si="21"/>
        <v>-11196460461</v>
      </c>
      <c r="K245" s="88">
        <f>J245/درآمدها!$E$12*100</f>
        <v>-0.4984872677128187</v>
      </c>
    </row>
    <row r="246" spans="1:11" ht="23.1" customHeight="1">
      <c r="A246" s="17" t="s">
        <v>668</v>
      </c>
      <c r="B246" s="16">
        <v>0</v>
      </c>
      <c r="C246" s="16">
        <v>0</v>
      </c>
      <c r="D246" s="16">
        <v>0</v>
      </c>
      <c r="E246" s="16">
        <f t="shared" si="20"/>
        <v>0</v>
      </c>
      <c r="F246" s="100">
        <f>E246/درآمدها!$E$12</f>
        <v>0</v>
      </c>
      <c r="G246" s="16">
        <v>0</v>
      </c>
      <c r="H246" s="16">
        <v>0</v>
      </c>
      <c r="I246" s="16">
        <v>-1049931</v>
      </c>
      <c r="J246" s="16">
        <f t="shared" si="21"/>
        <v>-1049931</v>
      </c>
      <c r="K246" s="88">
        <f>J246/درآمدها!$E$12*100</f>
        <v>-4.6744883108375E-5</v>
      </c>
    </row>
    <row r="247" spans="1:11" ht="23.1" customHeight="1">
      <c r="A247" s="17" t="s">
        <v>669</v>
      </c>
      <c r="B247" s="16">
        <v>0</v>
      </c>
      <c r="C247" s="16">
        <v>0</v>
      </c>
      <c r="D247" s="16">
        <v>0</v>
      </c>
      <c r="E247" s="16">
        <f t="shared" si="20"/>
        <v>0</v>
      </c>
      <c r="F247" s="100">
        <f>E247/درآمدها!$E$12</f>
        <v>0</v>
      </c>
      <c r="G247" s="16">
        <v>0</v>
      </c>
      <c r="H247" s="16">
        <v>0</v>
      </c>
      <c r="I247" s="16">
        <v>3139459979</v>
      </c>
      <c r="J247" s="16">
        <f t="shared" si="21"/>
        <v>3139459979</v>
      </c>
      <c r="K247" s="88">
        <f>J247/درآمدها!$E$12*100</f>
        <v>0.13977460398995403</v>
      </c>
    </row>
    <row r="248" spans="1:11" ht="23.1" customHeight="1">
      <c r="A248" s="17" t="s">
        <v>670</v>
      </c>
      <c r="B248" s="16">
        <v>0</v>
      </c>
      <c r="C248" s="16">
        <v>0</v>
      </c>
      <c r="D248" s="16">
        <v>0</v>
      </c>
      <c r="E248" s="16">
        <f t="shared" si="20"/>
        <v>0</v>
      </c>
      <c r="F248" s="100">
        <f>E248/درآمدها!$E$12</f>
        <v>0</v>
      </c>
      <c r="G248" s="16">
        <v>0</v>
      </c>
      <c r="H248" s="16">
        <v>0</v>
      </c>
      <c r="I248" s="16">
        <v>-2111633485</v>
      </c>
      <c r="J248" s="16">
        <f t="shared" si="21"/>
        <v>-2111633485</v>
      </c>
      <c r="K248" s="88">
        <f>J248/درآمدها!$E$12*100</f>
        <v>-9.4013854647644016E-2</v>
      </c>
    </row>
    <row r="249" spans="1:11" ht="23.1" customHeight="1">
      <c r="A249" s="17" t="s">
        <v>671</v>
      </c>
      <c r="B249" s="16">
        <v>0</v>
      </c>
      <c r="C249" s="16">
        <v>-1557373761</v>
      </c>
      <c r="D249" s="16">
        <v>1541167473</v>
      </c>
      <c r="E249" s="16">
        <f t="shared" si="20"/>
        <v>-16206288</v>
      </c>
      <c r="F249" s="100">
        <f>E249/درآمدها!$E$12</f>
        <v>-7.2153411812839174E-6</v>
      </c>
      <c r="G249" s="16">
        <v>0</v>
      </c>
      <c r="H249" s="16">
        <v>0</v>
      </c>
      <c r="I249" s="16">
        <v>1541167473</v>
      </c>
      <c r="J249" s="16">
        <f t="shared" si="21"/>
        <v>1541167473</v>
      </c>
      <c r="K249" s="88">
        <f>J249/درآمدها!$E$12*100</f>
        <v>6.8615645576532824E-2</v>
      </c>
    </row>
    <row r="250" spans="1:11" ht="23.1" customHeight="1">
      <c r="A250" s="17" t="s">
        <v>672</v>
      </c>
      <c r="B250" s="16">
        <v>0</v>
      </c>
      <c r="C250" s="16">
        <v>1397555556</v>
      </c>
      <c r="D250" s="16">
        <v>-1420771417</v>
      </c>
      <c r="E250" s="16">
        <f t="shared" si="20"/>
        <v>-23215861</v>
      </c>
      <c r="F250" s="100">
        <f>E250/درآمدها!$E$12</f>
        <v>-1.033613360025832E-5</v>
      </c>
      <c r="G250" s="16">
        <v>0</v>
      </c>
      <c r="H250" s="16">
        <v>0</v>
      </c>
      <c r="I250" s="16">
        <v>-1427709951</v>
      </c>
      <c r="J250" s="16">
        <f t="shared" si="21"/>
        <v>-1427709951</v>
      </c>
      <c r="K250" s="88">
        <f>J250/درآمدها!$E$12*100</f>
        <v>-6.3564305437365687E-2</v>
      </c>
    </row>
    <row r="251" spans="1:11" ht="23.1" customHeight="1">
      <c r="A251" s="17" t="s">
        <v>673</v>
      </c>
      <c r="B251" s="16">
        <v>0</v>
      </c>
      <c r="C251" s="16">
        <v>-12740473393</v>
      </c>
      <c r="D251" s="16">
        <v>12525673781</v>
      </c>
      <c r="E251" s="16">
        <f t="shared" si="20"/>
        <v>-214799612</v>
      </c>
      <c r="F251" s="100">
        <f>E251/درآمدها!$E$12</f>
        <v>-9.5632786865654064E-5</v>
      </c>
      <c r="G251" s="16">
        <v>0</v>
      </c>
      <c r="H251" s="16">
        <v>0</v>
      </c>
      <c r="I251" s="16">
        <v>12546395241</v>
      </c>
      <c r="J251" s="16">
        <f t="shared" si="21"/>
        <v>12546395241</v>
      </c>
      <c r="K251" s="88">
        <f>J251/درآمدها!$E$12*100</f>
        <v>0.55858887771864751</v>
      </c>
    </row>
    <row r="252" spans="1:11" ht="23.1" customHeight="1">
      <c r="A252" s="17" t="s">
        <v>674</v>
      </c>
      <c r="B252" s="16">
        <v>0</v>
      </c>
      <c r="C252" s="16">
        <v>8514000000</v>
      </c>
      <c r="D252" s="16">
        <v>-5357741549</v>
      </c>
      <c r="E252" s="16">
        <f t="shared" si="20"/>
        <v>3156258451</v>
      </c>
      <c r="F252" s="100">
        <f>E252/درآمدها!$E$12</f>
        <v>1.4052250324241855E-3</v>
      </c>
      <c r="G252" s="16">
        <v>0</v>
      </c>
      <c r="H252" s="16">
        <v>0</v>
      </c>
      <c r="I252" s="16">
        <v>-5357741549</v>
      </c>
      <c r="J252" s="16">
        <f t="shared" si="21"/>
        <v>-5357741549</v>
      </c>
      <c r="K252" s="88">
        <f>J252/درآمدها!$E$12*100</f>
        <v>-0.23853662996224417</v>
      </c>
    </row>
    <row r="253" spans="1:11" ht="23.1" customHeight="1">
      <c r="A253" s="17" t="s">
        <v>675</v>
      </c>
      <c r="B253" s="16">
        <v>0</v>
      </c>
      <c r="C253" s="16">
        <v>104251000</v>
      </c>
      <c r="D253" s="16">
        <v>0</v>
      </c>
      <c r="E253" s="16">
        <f t="shared" si="20"/>
        <v>104251000</v>
      </c>
      <c r="F253" s="100">
        <f>E253/درآمدها!$E$12</f>
        <v>4.6414486370353883E-5</v>
      </c>
      <c r="G253" s="16">
        <v>0</v>
      </c>
      <c r="H253" s="16">
        <v>-424424000</v>
      </c>
      <c r="I253" s="16">
        <v>0</v>
      </c>
      <c r="J253" s="16">
        <f t="shared" si="21"/>
        <v>-424424000</v>
      </c>
      <c r="K253" s="88">
        <f>J253/درآمدها!$E$12*100</f>
        <v>-1.8896146764300653E-2</v>
      </c>
    </row>
    <row r="254" spans="1:11" ht="23.1" customHeight="1">
      <c r="A254" s="17" t="s">
        <v>676</v>
      </c>
      <c r="B254" s="16">
        <v>0</v>
      </c>
      <c r="C254" s="16">
        <v>-226709000</v>
      </c>
      <c r="D254" s="16">
        <v>0</v>
      </c>
      <c r="E254" s="16">
        <f t="shared" si="20"/>
        <v>-226709000</v>
      </c>
      <c r="F254" s="100">
        <f>E254/درآمدها!$E$12</f>
        <v>-1.0093506815797026E-4</v>
      </c>
      <c r="G254" s="16">
        <v>0</v>
      </c>
      <c r="H254" s="16">
        <v>-1798385000</v>
      </c>
      <c r="I254" s="16">
        <v>0</v>
      </c>
      <c r="J254" s="16">
        <f t="shared" si="21"/>
        <v>-1798385000</v>
      </c>
      <c r="K254" s="88">
        <f>J254/درآمدها!$E$12*100</f>
        <v>-8.0067448821736831E-2</v>
      </c>
    </row>
    <row r="255" spans="1:11" ht="23.1" customHeight="1">
      <c r="A255" s="17" t="s">
        <v>677</v>
      </c>
      <c r="B255" s="16">
        <v>0</v>
      </c>
      <c r="C255" s="16">
        <v>52380000</v>
      </c>
      <c r="D255" s="16">
        <v>0</v>
      </c>
      <c r="E255" s="16">
        <f t="shared" si="20"/>
        <v>52380000</v>
      </c>
      <c r="F255" s="100">
        <f>E255/درآمدها!$E$12</f>
        <v>2.3320551324007793E-5</v>
      </c>
      <c r="G255" s="16">
        <v>0</v>
      </c>
      <c r="H255" s="16">
        <v>-951707000</v>
      </c>
      <c r="I255" s="16">
        <v>0</v>
      </c>
      <c r="J255" s="16">
        <f t="shared" si="21"/>
        <v>-951707000</v>
      </c>
      <c r="K255" s="88">
        <f>J255/درآمدها!$E$12*100</f>
        <v>-4.2371767733710354E-2</v>
      </c>
    </row>
    <row r="256" spans="1:11" ht="23.1" customHeight="1">
      <c r="A256" s="17" t="s">
        <v>678</v>
      </c>
      <c r="B256" s="16">
        <v>0</v>
      </c>
      <c r="C256" s="16">
        <v>1822562115</v>
      </c>
      <c r="D256" s="16">
        <v>-1018339565</v>
      </c>
      <c r="E256" s="16">
        <f t="shared" si="20"/>
        <v>804222550</v>
      </c>
      <c r="F256" s="100">
        <f>E256/درآمدها!$E$12</f>
        <v>3.5805485401297103E-4</v>
      </c>
      <c r="G256" s="16">
        <v>0</v>
      </c>
      <c r="H256" s="16">
        <v>-5940934885</v>
      </c>
      <c r="I256" s="16">
        <v>-1018339565</v>
      </c>
      <c r="J256" s="16">
        <f t="shared" si="21"/>
        <v>-6959274450</v>
      </c>
      <c r="K256" s="88">
        <f>J256/درآمدها!$E$12*100</f>
        <v>-0.30983985679473292</v>
      </c>
    </row>
    <row r="257" spans="1:11" ht="23.1" customHeight="1">
      <c r="A257" s="17" t="s">
        <v>679</v>
      </c>
      <c r="B257" s="16">
        <v>0</v>
      </c>
      <c r="C257" s="16">
        <v>2941881632</v>
      </c>
      <c r="D257" s="16">
        <v>-776723021</v>
      </c>
      <c r="E257" s="16">
        <f t="shared" si="20"/>
        <v>2165158611</v>
      </c>
      <c r="F257" s="100">
        <f>E257/درآمدها!$E$12</f>
        <v>9.6396892921807786E-4</v>
      </c>
      <c r="G257" s="16">
        <v>0</v>
      </c>
      <c r="H257" s="16">
        <v>-4319258368</v>
      </c>
      <c r="I257" s="16">
        <v>-776723021</v>
      </c>
      <c r="J257" s="16">
        <f t="shared" si="21"/>
        <v>-5095981389</v>
      </c>
      <c r="K257" s="88">
        <f>J257/درآمدها!$E$12*100</f>
        <v>-0.22688258023742461</v>
      </c>
    </row>
    <row r="258" spans="1:11" ht="23.1" customHeight="1">
      <c r="A258" s="17" t="s">
        <v>680</v>
      </c>
      <c r="B258" s="16">
        <v>0</v>
      </c>
      <c r="C258" s="16">
        <v>4237764428</v>
      </c>
      <c r="D258" s="16">
        <v>-1985338468</v>
      </c>
      <c r="E258" s="16">
        <f t="shared" si="20"/>
        <v>2252425960</v>
      </c>
      <c r="F258" s="100">
        <f>E258/درآمدها!$E$12</f>
        <v>1.0028219779249241E-3</v>
      </c>
      <c r="G258" s="16">
        <v>0</v>
      </c>
      <c r="H258" s="16">
        <v>-6088214572</v>
      </c>
      <c r="I258" s="16">
        <v>-1985338468</v>
      </c>
      <c r="J258" s="16">
        <f t="shared" si="21"/>
        <v>-8073553040</v>
      </c>
      <c r="K258" s="88">
        <f>J258/درآمدها!$E$12*100</f>
        <v>-0.35944961442615336</v>
      </c>
    </row>
    <row r="259" spans="1:11" ht="23.1" customHeight="1">
      <c r="A259" s="17" t="s">
        <v>681</v>
      </c>
      <c r="B259" s="16">
        <v>0</v>
      </c>
      <c r="C259" s="16">
        <v>15016972386</v>
      </c>
      <c r="D259" s="16">
        <v>-1590486862</v>
      </c>
      <c r="E259" s="16">
        <f t="shared" si="20"/>
        <v>13426485524</v>
      </c>
      <c r="F259" s="100">
        <f>E259/درآمدها!$E$12</f>
        <v>5.9777213586004133E-3</v>
      </c>
      <c r="G259" s="16">
        <v>0</v>
      </c>
      <c r="H259" s="16">
        <v>-32298032163</v>
      </c>
      <c r="I259" s="16">
        <v>-1587306681</v>
      </c>
      <c r="J259" s="16">
        <f t="shared" si="21"/>
        <v>-33885338844</v>
      </c>
      <c r="K259" s="88">
        <f>J259/درآمدها!$E$12*100</f>
        <v>-1.508638380379719</v>
      </c>
    </row>
    <row r="260" spans="1:11" ht="23.1" customHeight="1">
      <c r="A260" s="17" t="s">
        <v>682</v>
      </c>
      <c r="B260" s="16">
        <v>0</v>
      </c>
      <c r="C260" s="16">
        <v>32952518910</v>
      </c>
      <c r="D260" s="16">
        <v>-1254784256</v>
      </c>
      <c r="E260" s="16">
        <f t="shared" si="20"/>
        <v>31697734654</v>
      </c>
      <c r="F260" s="100">
        <f>E260/درآمدها!$E$12</f>
        <v>1.4112421684868029E-2</v>
      </c>
      <c r="G260" s="16">
        <v>0</v>
      </c>
      <c r="H260" s="16">
        <v>-17324164514</v>
      </c>
      <c r="I260" s="16">
        <v>-1248643139</v>
      </c>
      <c r="J260" s="16">
        <f t="shared" si="21"/>
        <v>-18572807653</v>
      </c>
      <c r="K260" s="88">
        <f>J260/درآمدها!$E$12*100</f>
        <v>-0.8268959795775318</v>
      </c>
    </row>
    <row r="261" spans="1:11" ht="23.1" customHeight="1">
      <c r="A261" s="17" t="s">
        <v>683</v>
      </c>
      <c r="B261" s="16">
        <v>0</v>
      </c>
      <c r="C261" s="16">
        <v>5265381272</v>
      </c>
      <c r="D261" s="16">
        <v>210906116</v>
      </c>
      <c r="E261" s="16">
        <f t="shared" si="20"/>
        <v>5476287388</v>
      </c>
      <c r="F261" s="100">
        <f>E261/درآمدها!$E$12</f>
        <v>2.4381451144877926E-3</v>
      </c>
      <c r="G261" s="16">
        <v>0</v>
      </c>
      <c r="H261" s="16">
        <v>3043191272</v>
      </c>
      <c r="I261" s="16">
        <v>210906116</v>
      </c>
      <c r="J261" s="16">
        <f t="shared" si="21"/>
        <v>3254097388</v>
      </c>
      <c r="K261" s="88">
        <f>J261/درآمدها!$E$12*100</f>
        <v>0.14487847489532971</v>
      </c>
    </row>
    <row r="262" spans="1:11" ht="23.1" customHeight="1">
      <c r="A262" s="17" t="s">
        <v>684</v>
      </c>
      <c r="B262" s="16">
        <v>0</v>
      </c>
      <c r="C262" s="16">
        <v>3527685000</v>
      </c>
      <c r="D262" s="16">
        <v>0</v>
      </c>
      <c r="E262" s="16">
        <f t="shared" si="20"/>
        <v>3527685000</v>
      </c>
      <c r="F262" s="100">
        <f>E262/درآمدها!$E$12</f>
        <v>1.5705910480609475E-3</v>
      </c>
      <c r="G262" s="16">
        <v>0</v>
      </c>
      <c r="H262" s="16">
        <v>2836198000</v>
      </c>
      <c r="I262" s="16">
        <v>0</v>
      </c>
      <c r="J262" s="16">
        <f t="shared" si="21"/>
        <v>2836198000</v>
      </c>
      <c r="K262" s="88">
        <f>J262/درآمدها!$E$12*100</f>
        <v>0.12627281600620133</v>
      </c>
    </row>
    <row r="263" spans="1:11" ht="23.1" customHeight="1">
      <c r="A263" s="17" t="s">
        <v>685</v>
      </c>
      <c r="B263" s="16">
        <v>0</v>
      </c>
      <c r="C263" s="16">
        <v>180236038</v>
      </c>
      <c r="D263" s="16">
        <v>1483944832</v>
      </c>
      <c r="E263" s="16">
        <f t="shared" si="20"/>
        <v>1664180870</v>
      </c>
      <c r="F263" s="100">
        <f>E263/درآمدها!$E$12</f>
        <v>7.4092431063892583E-4</v>
      </c>
      <c r="G263" s="16">
        <v>0</v>
      </c>
      <c r="H263" s="16">
        <v>35236038</v>
      </c>
      <c r="I263" s="16">
        <v>1483944832</v>
      </c>
      <c r="J263" s="16">
        <f t="shared" si="21"/>
        <v>1519180870</v>
      </c>
      <c r="K263" s="88">
        <f>J263/درآمدها!$E$12*100</f>
        <v>6.7636761071565119E-2</v>
      </c>
    </row>
    <row r="264" spans="1:11" ht="23.1" customHeight="1">
      <c r="A264" s="17" t="s">
        <v>686</v>
      </c>
      <c r="B264" s="16">
        <v>0</v>
      </c>
      <c r="C264" s="16">
        <v>31348000</v>
      </c>
      <c r="D264" s="16">
        <v>2383977264</v>
      </c>
      <c r="E264" s="16">
        <f t="shared" si="20"/>
        <v>2415325264</v>
      </c>
      <c r="F264" s="100">
        <f>E264/درآمدها!$E$12</f>
        <v>1.0753477812769122E-3</v>
      </c>
      <c r="G264" s="16">
        <v>0</v>
      </c>
      <c r="H264" s="16">
        <v>0</v>
      </c>
      <c r="I264" s="16">
        <v>2383977264</v>
      </c>
      <c r="J264" s="16">
        <f t="shared" si="21"/>
        <v>2383977264</v>
      </c>
      <c r="K264" s="88">
        <f>J264/درآمدها!$E$12*100</f>
        <v>0.10613910679721204</v>
      </c>
    </row>
    <row r="265" spans="1:11" ht="23.1" customHeight="1">
      <c r="A265" s="17" t="s">
        <v>687</v>
      </c>
      <c r="B265" s="16">
        <v>0</v>
      </c>
      <c r="C265" s="16">
        <v>2055000</v>
      </c>
      <c r="D265" s="16">
        <v>0</v>
      </c>
      <c r="E265" s="16">
        <f t="shared" si="20"/>
        <v>2055000</v>
      </c>
      <c r="F265" s="100">
        <f>E265/درآمدها!$E$12</f>
        <v>9.149242644298589E-7</v>
      </c>
      <c r="G265" s="16">
        <v>0</v>
      </c>
      <c r="H265" s="16">
        <v>-83349000</v>
      </c>
      <c r="I265" s="16">
        <v>0</v>
      </c>
      <c r="J265" s="16">
        <f t="shared" si="21"/>
        <v>-83349000</v>
      </c>
      <c r="K265" s="88">
        <f>J265/درآمدها!$E$12*100</f>
        <v>-3.7108526771758793E-3</v>
      </c>
    </row>
    <row r="266" spans="1:11" ht="23.1" customHeight="1">
      <c r="A266" s="17" t="s">
        <v>688</v>
      </c>
      <c r="B266" s="16">
        <v>0</v>
      </c>
      <c r="C266" s="16">
        <v>1458675000</v>
      </c>
      <c r="D266" s="16">
        <v>0</v>
      </c>
      <c r="E266" s="16">
        <f t="shared" si="20"/>
        <v>1458675000</v>
      </c>
      <c r="F266" s="100">
        <f>E266/درآمدها!$E$12</f>
        <v>6.4942927076263961E-4</v>
      </c>
      <c r="G266" s="16">
        <v>0</v>
      </c>
      <c r="H266" s="16">
        <v>-3355239000</v>
      </c>
      <c r="I266" s="16">
        <v>0</v>
      </c>
      <c r="J266" s="16">
        <f t="shared" si="21"/>
        <v>-3355239000</v>
      </c>
      <c r="K266" s="88">
        <f>J266/درآمدها!$E$12*100</f>
        <v>-0.14938148778887472</v>
      </c>
    </row>
    <row r="267" spans="1:11" ht="23.1" customHeight="1" thickBot="1">
      <c r="A267" s="28" t="s">
        <v>548</v>
      </c>
      <c r="B267" s="66">
        <f>SUM(B241:B266)</f>
        <v>10217056929</v>
      </c>
      <c r="C267" s="66">
        <f t="shared" ref="C267:J267" si="22">SUM(C241:C266)</f>
        <v>-232434656534</v>
      </c>
      <c r="D267" s="66">
        <f t="shared" si="22"/>
        <v>285566158629</v>
      </c>
      <c r="E267" s="66">
        <f t="shared" si="22"/>
        <v>63348559024</v>
      </c>
      <c r="F267" s="68">
        <f>E267/درآمدها!$E$12</f>
        <v>2.820395803782224E-2</v>
      </c>
      <c r="G267" s="66">
        <f t="shared" si="22"/>
        <v>72630877500</v>
      </c>
      <c r="H267" s="66">
        <f t="shared" si="22"/>
        <v>982180526323</v>
      </c>
      <c r="I267" s="66">
        <f t="shared" si="22"/>
        <v>192574791962</v>
      </c>
      <c r="J267" s="66">
        <f t="shared" si="22"/>
        <v>1247386195785</v>
      </c>
      <c r="K267" s="102">
        <f>J267/درآمدها!$E$12*100</f>
        <v>55.535956089467206</v>
      </c>
    </row>
    <row r="268" spans="1:11" ht="23.1" customHeight="1" thickTop="1">
      <c r="B268" s="16"/>
      <c r="C268" s="16"/>
      <c r="D268" s="16"/>
      <c r="E268" s="16"/>
      <c r="F268" s="100"/>
      <c r="G268" s="16"/>
      <c r="H268" s="16"/>
      <c r="I268" s="16"/>
      <c r="J268" s="16"/>
      <c r="K268" s="88"/>
    </row>
    <row r="269" spans="1:11" ht="23.1" customHeight="1">
      <c r="B269" s="16"/>
      <c r="C269" s="16"/>
      <c r="D269" s="16"/>
      <c r="E269" s="16"/>
      <c r="F269" s="100"/>
      <c r="G269" s="16"/>
      <c r="H269" s="16"/>
      <c r="I269" s="16"/>
      <c r="J269" s="16"/>
      <c r="K269" s="88"/>
    </row>
    <row r="270" spans="1:11" ht="23.1" customHeight="1">
      <c r="A270" s="163" t="s">
        <v>0</v>
      </c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</row>
    <row r="271" spans="1:11" ht="23.1" customHeight="1">
      <c r="A271" s="163" t="s">
        <v>211</v>
      </c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</row>
    <row r="272" spans="1:11" ht="23.1" customHeight="1">
      <c r="A272" s="163" t="s">
        <v>212</v>
      </c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</row>
    <row r="273" spans="1:11" ht="8.25" customHeight="1"/>
    <row r="274" spans="1:11" ht="23.1" customHeight="1">
      <c r="A274" s="164" t="s">
        <v>519</v>
      </c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</row>
    <row r="275" spans="1:11" ht="6" customHeight="1"/>
    <row r="276" spans="1:11" ht="23.1" customHeight="1" thickBot="1">
      <c r="A276" s="30"/>
      <c r="B276" s="184" t="s">
        <v>228</v>
      </c>
      <c r="C276" s="184"/>
      <c r="D276" s="184"/>
      <c r="E276" s="184"/>
      <c r="F276" s="184"/>
      <c r="G276" s="184" t="s">
        <v>229</v>
      </c>
      <c r="H276" s="184"/>
      <c r="I276" s="184"/>
      <c r="J276" s="184"/>
      <c r="K276" s="184"/>
    </row>
    <row r="277" spans="1:11" ht="23.1" customHeight="1" thickBot="1">
      <c r="A277" s="158" t="s">
        <v>520</v>
      </c>
      <c r="B277" s="183" t="s">
        <v>521</v>
      </c>
      <c r="C277" s="183" t="s">
        <v>517</v>
      </c>
      <c r="D277" s="183" t="s">
        <v>518</v>
      </c>
      <c r="E277" s="183" t="s">
        <v>52</v>
      </c>
      <c r="F277" s="183"/>
      <c r="G277" s="183" t="s">
        <v>521</v>
      </c>
      <c r="H277" s="183" t="s">
        <v>517</v>
      </c>
      <c r="I277" s="183" t="s">
        <v>518</v>
      </c>
      <c r="J277" s="183" t="s">
        <v>52</v>
      </c>
      <c r="K277" s="183"/>
    </row>
    <row r="278" spans="1:11" ht="31.5" customHeight="1" thickBot="1">
      <c r="A278" s="165"/>
      <c r="B278" s="184"/>
      <c r="C278" s="184"/>
      <c r="D278" s="184"/>
      <c r="E278" s="54" t="s">
        <v>154</v>
      </c>
      <c r="F278" s="113" t="s">
        <v>522</v>
      </c>
      <c r="G278" s="184"/>
      <c r="H278" s="184"/>
      <c r="I278" s="184"/>
      <c r="J278" s="54" t="s">
        <v>154</v>
      </c>
      <c r="K278" s="113" t="s">
        <v>522</v>
      </c>
    </row>
    <row r="279" spans="1:11" ht="23.1" customHeight="1">
      <c r="A279" s="28" t="s">
        <v>549</v>
      </c>
      <c r="B279" s="16">
        <f>B267</f>
        <v>10217056929</v>
      </c>
      <c r="C279" s="16">
        <f>C267</f>
        <v>-232434656534</v>
      </c>
      <c r="D279" s="16">
        <f>D267</f>
        <v>285566158629</v>
      </c>
      <c r="E279" s="16">
        <f>E267</f>
        <v>63348559024</v>
      </c>
      <c r="F279" s="67">
        <f>E279/درآمدها!$E$12</f>
        <v>2.820395803782224E-2</v>
      </c>
      <c r="G279" s="16">
        <f>G267</f>
        <v>72630877500</v>
      </c>
      <c r="H279" s="16">
        <f>H267</f>
        <v>982180526323</v>
      </c>
      <c r="I279" s="16">
        <f>I267</f>
        <v>192574791962</v>
      </c>
      <c r="J279" s="16">
        <f>J267</f>
        <v>1247386195785</v>
      </c>
      <c r="K279" s="88">
        <f>J279/درآمدها!$E$12*100</f>
        <v>55.535956089467206</v>
      </c>
    </row>
    <row r="280" spans="1:11" ht="23.1" customHeight="1">
      <c r="A280" s="17" t="s">
        <v>689</v>
      </c>
      <c r="B280" s="16">
        <v>0</v>
      </c>
      <c r="C280" s="16">
        <v>5628000000</v>
      </c>
      <c r="D280" s="16">
        <v>0</v>
      </c>
      <c r="E280" s="16">
        <f t="shared" ref="E280:E304" si="23">B280+C280+D280</f>
        <v>5628000000</v>
      </c>
      <c r="F280" s="100">
        <f>E280/درآمدها!$E$12</f>
        <v>2.5056903942633803E-3</v>
      </c>
      <c r="G280" s="16">
        <v>0</v>
      </c>
      <c r="H280" s="16">
        <v>-1752918000</v>
      </c>
      <c r="I280" s="16">
        <v>0</v>
      </c>
      <c r="J280" s="16">
        <f t="shared" ref="J280:J304" si="24">G280+H280+I280</f>
        <v>-1752918000</v>
      </c>
      <c r="K280" s="88">
        <f>J280/درآمدها!$E$12*100</f>
        <v>-7.804317332145301E-2</v>
      </c>
    </row>
    <row r="281" spans="1:11" ht="23.1" customHeight="1">
      <c r="A281" s="17" t="s">
        <v>690</v>
      </c>
      <c r="B281" s="16">
        <v>0</v>
      </c>
      <c r="C281" s="16">
        <v>1187398000</v>
      </c>
      <c r="D281" s="16">
        <v>0</v>
      </c>
      <c r="E281" s="16">
        <f t="shared" si="23"/>
        <v>1187398000</v>
      </c>
      <c r="F281" s="100">
        <f>E281/درآمدها!$E$12</f>
        <v>5.2865169914135559E-4</v>
      </c>
      <c r="G281" s="16">
        <v>0</v>
      </c>
      <c r="H281" s="16">
        <v>-888736000</v>
      </c>
      <c r="I281" s="16">
        <v>0</v>
      </c>
      <c r="J281" s="16">
        <f t="shared" si="24"/>
        <v>-888736000</v>
      </c>
      <c r="K281" s="88">
        <f>J281/درآمدها!$E$12*100</f>
        <v>-3.9568181560697573E-2</v>
      </c>
    </row>
    <row r="282" spans="1:11" ht="23.1" customHeight="1">
      <c r="A282" s="17" t="s">
        <v>691</v>
      </c>
      <c r="B282" s="16">
        <v>0</v>
      </c>
      <c r="C282" s="16">
        <v>823200000</v>
      </c>
      <c r="D282" s="16">
        <v>0</v>
      </c>
      <c r="E282" s="16">
        <f t="shared" si="23"/>
        <v>823200000</v>
      </c>
      <c r="F282" s="100">
        <f>E282/درآمدها!$E$12</f>
        <v>3.6650396811613621E-4</v>
      </c>
      <c r="G282" s="16">
        <v>0</v>
      </c>
      <c r="H282" s="16">
        <v>306400000</v>
      </c>
      <c r="I282" s="16">
        <v>0</v>
      </c>
      <c r="J282" s="16">
        <f t="shared" si="24"/>
        <v>306400000</v>
      </c>
      <c r="K282" s="88">
        <f>J282/درآمدها!$E$12*100</f>
        <v>1.3641498521718188E-2</v>
      </c>
    </row>
    <row r="283" spans="1:11" ht="23.1" customHeight="1">
      <c r="A283" s="17" t="s">
        <v>692</v>
      </c>
      <c r="B283" s="16">
        <v>0</v>
      </c>
      <c r="C283" s="16">
        <v>12627282000</v>
      </c>
      <c r="D283" s="16">
        <v>0</v>
      </c>
      <c r="E283" s="16">
        <f t="shared" si="23"/>
        <v>12627282000</v>
      </c>
      <c r="F283" s="100">
        <f>E283/درآمدها!$E$12</f>
        <v>5.6219010684177119E-3</v>
      </c>
      <c r="G283" s="16">
        <v>0</v>
      </c>
      <c r="H283" s="16">
        <v>11503582000</v>
      </c>
      <c r="I283" s="16">
        <v>0</v>
      </c>
      <c r="J283" s="16">
        <f t="shared" si="24"/>
        <v>11503582000</v>
      </c>
      <c r="K283" s="88">
        <f>J283/درآمدها!$E$12*100</f>
        <v>0.512160890494334</v>
      </c>
    </row>
    <row r="284" spans="1:11" ht="23.1" customHeight="1">
      <c r="A284" s="17" t="s">
        <v>693</v>
      </c>
      <c r="B284" s="16">
        <v>0</v>
      </c>
      <c r="C284" s="16">
        <v>6777994000</v>
      </c>
      <c r="D284" s="16">
        <v>0</v>
      </c>
      <c r="E284" s="16">
        <f t="shared" si="23"/>
        <v>6777994000</v>
      </c>
      <c r="F284" s="100">
        <f>E284/درآمدها!$E$12</f>
        <v>3.0176891361362516E-3</v>
      </c>
      <c r="G284" s="16">
        <v>0</v>
      </c>
      <c r="H284" s="16">
        <v>6795366000</v>
      </c>
      <c r="I284" s="16">
        <v>0</v>
      </c>
      <c r="J284" s="16">
        <f t="shared" si="24"/>
        <v>6795366000</v>
      </c>
      <c r="K284" s="88">
        <f>J284/درآمدها!$E$12*100</f>
        <v>0.30254234740056801</v>
      </c>
    </row>
    <row r="285" spans="1:11" ht="23.1" customHeight="1">
      <c r="A285" s="17" t="s">
        <v>694</v>
      </c>
      <c r="B285" s="16">
        <v>0</v>
      </c>
      <c r="C285" s="16">
        <v>3811908000</v>
      </c>
      <c r="D285" s="16">
        <v>0</v>
      </c>
      <c r="E285" s="16">
        <f t="shared" si="23"/>
        <v>3811908000</v>
      </c>
      <c r="F285" s="100">
        <f>E285/درآمدها!$E$12</f>
        <v>1.6971324199388294E-3</v>
      </c>
      <c r="G285" s="16">
        <v>0</v>
      </c>
      <c r="H285" s="16">
        <v>3789711000</v>
      </c>
      <c r="I285" s="16">
        <v>0</v>
      </c>
      <c r="J285" s="16">
        <f t="shared" si="24"/>
        <v>3789711000</v>
      </c>
      <c r="K285" s="88">
        <f>J285/درآمدها!$E$12*100</f>
        <v>0.16872499022271267</v>
      </c>
    </row>
    <row r="286" spans="1:11" ht="23.1" customHeight="1">
      <c r="A286" s="17" t="s">
        <v>695</v>
      </c>
      <c r="B286" s="16">
        <v>0</v>
      </c>
      <c r="C286" s="16">
        <v>771081000</v>
      </c>
      <c r="D286" s="16">
        <v>0</v>
      </c>
      <c r="E286" s="16">
        <f t="shared" si="23"/>
        <v>771081000</v>
      </c>
      <c r="F286" s="100">
        <f>E286/درآمدها!$E$12</f>
        <v>3.432996188519903E-4</v>
      </c>
      <c r="G286" s="16">
        <v>0</v>
      </c>
      <c r="H286" s="16">
        <v>970433000</v>
      </c>
      <c r="I286" s="16">
        <v>0</v>
      </c>
      <c r="J286" s="16">
        <f t="shared" si="24"/>
        <v>970433000</v>
      </c>
      <c r="K286" s="88">
        <f>J286/درآمدها!$E$12*100</f>
        <v>4.3205484121822929E-2</v>
      </c>
    </row>
    <row r="287" spans="1:11" ht="23.1" customHeight="1">
      <c r="A287" s="17" t="s">
        <v>696</v>
      </c>
      <c r="B287" s="16">
        <v>0</v>
      </c>
      <c r="C287" s="16">
        <v>459252000</v>
      </c>
      <c r="D287" s="16">
        <v>119811389</v>
      </c>
      <c r="E287" s="16">
        <f t="shared" si="23"/>
        <v>579063389</v>
      </c>
      <c r="F287" s="100">
        <f>E287/درآمدها!$E$12</f>
        <v>2.5780980303605173E-4</v>
      </c>
      <c r="G287" s="16">
        <v>0</v>
      </c>
      <c r="H287" s="16">
        <v>0</v>
      </c>
      <c r="I287" s="16">
        <v>119811389</v>
      </c>
      <c r="J287" s="16">
        <f t="shared" si="24"/>
        <v>119811389</v>
      </c>
      <c r="K287" s="88">
        <f>J287/درآمدها!$E$12*100</f>
        <v>5.3342261290094742E-3</v>
      </c>
    </row>
    <row r="288" spans="1:11" ht="23.1" customHeight="1">
      <c r="A288" s="17" t="s">
        <v>697</v>
      </c>
      <c r="B288" s="16">
        <v>0</v>
      </c>
      <c r="C288" s="16">
        <v>47000000</v>
      </c>
      <c r="D288" s="16">
        <v>-40827688</v>
      </c>
      <c r="E288" s="16">
        <f t="shared" si="23"/>
        <v>6172312</v>
      </c>
      <c r="F288" s="100">
        <f>E288/درآمدها!$E$12</f>
        <v>2.7480282318401904E-6</v>
      </c>
      <c r="G288" s="16">
        <v>0</v>
      </c>
      <c r="H288" s="16">
        <v>0</v>
      </c>
      <c r="I288" s="16">
        <v>-40827688</v>
      </c>
      <c r="J288" s="16">
        <f t="shared" si="24"/>
        <v>-40827688</v>
      </c>
      <c r="K288" s="88">
        <f>J288/درآمدها!$E$12*100</f>
        <v>-1.8177246915704027E-3</v>
      </c>
    </row>
    <row r="289" spans="1:11" ht="23.1" customHeight="1">
      <c r="A289" s="17" t="s">
        <v>698</v>
      </c>
      <c r="B289" s="16">
        <v>0</v>
      </c>
      <c r="C289" s="16">
        <v>26977000</v>
      </c>
      <c r="D289" s="16">
        <v>-17597674</v>
      </c>
      <c r="E289" s="16">
        <f t="shared" si="23"/>
        <v>9379326</v>
      </c>
      <c r="F289" s="100">
        <f>E289/درآمدها!$E$12</f>
        <v>4.1758505797556454E-6</v>
      </c>
      <c r="G289" s="16">
        <v>0</v>
      </c>
      <c r="H289" s="16">
        <v>0</v>
      </c>
      <c r="I289" s="16">
        <v>-17597674</v>
      </c>
      <c r="J289" s="16">
        <f t="shared" si="24"/>
        <v>-17597674</v>
      </c>
      <c r="K289" s="88">
        <f>J289/درآمدها!$E$12*100</f>
        <v>-7.8348121363145751E-4</v>
      </c>
    </row>
    <row r="290" spans="1:11" ht="23.1" customHeight="1">
      <c r="A290" s="17" t="s">
        <v>699</v>
      </c>
      <c r="B290" s="16">
        <v>0</v>
      </c>
      <c r="C290" s="16">
        <v>2820650000</v>
      </c>
      <c r="D290" s="16">
        <v>-1628339830</v>
      </c>
      <c r="E290" s="16">
        <f t="shared" si="23"/>
        <v>1192310170</v>
      </c>
      <c r="F290" s="100">
        <f>E290/درآمدها!$E$12</f>
        <v>5.3083868869074945E-4</v>
      </c>
      <c r="G290" s="16">
        <v>0</v>
      </c>
      <c r="H290" s="16">
        <v>0</v>
      </c>
      <c r="I290" s="16">
        <v>-1628339830</v>
      </c>
      <c r="J290" s="16">
        <f t="shared" si="24"/>
        <v>-1628339830</v>
      </c>
      <c r="K290" s="88">
        <f>J290/درآمدها!$E$12*100</f>
        <v>-7.2496721226500804E-2</v>
      </c>
    </row>
    <row r="291" spans="1:11" ht="23.1" customHeight="1">
      <c r="A291" s="17" t="s">
        <v>700</v>
      </c>
      <c r="B291" s="16">
        <v>0</v>
      </c>
      <c r="C291" s="16">
        <v>451200000</v>
      </c>
      <c r="D291" s="16">
        <v>-207997054</v>
      </c>
      <c r="E291" s="16">
        <f t="shared" si="23"/>
        <v>243202946</v>
      </c>
      <c r="F291" s="100">
        <f>E291/درآمدها!$E$12</f>
        <v>1.0827848003709231E-4</v>
      </c>
      <c r="G291" s="16">
        <v>0</v>
      </c>
      <c r="H291" s="16">
        <v>0</v>
      </c>
      <c r="I291" s="16">
        <v>-207997054</v>
      </c>
      <c r="J291" s="16">
        <f t="shared" si="24"/>
        <v>-207997054</v>
      </c>
      <c r="K291" s="88">
        <f>J291/درآمدها!$E$12*100</f>
        <v>-9.2604161379332191E-3</v>
      </c>
    </row>
    <row r="292" spans="1:11" ht="23.1" customHeight="1">
      <c r="A292" s="17" t="s">
        <v>701</v>
      </c>
      <c r="B292" s="16">
        <v>0</v>
      </c>
      <c r="C292" s="16">
        <v>5341385000</v>
      </c>
      <c r="D292" s="16">
        <v>-765162644</v>
      </c>
      <c r="E292" s="16">
        <f t="shared" si="23"/>
        <v>4576222356</v>
      </c>
      <c r="F292" s="100">
        <f>E292/درآمدها!$E$12</f>
        <v>2.0374194028860222E-3</v>
      </c>
      <c r="G292" s="16">
        <v>0</v>
      </c>
      <c r="H292" s="16">
        <v>0</v>
      </c>
      <c r="I292" s="16">
        <v>-765162644</v>
      </c>
      <c r="J292" s="16">
        <f t="shared" si="24"/>
        <v>-765162644</v>
      </c>
      <c r="K292" s="88">
        <f>J292/درآمدها!$E$12*100</f>
        <v>-3.4066465656005157E-2</v>
      </c>
    </row>
    <row r="293" spans="1:11" ht="23.1" customHeight="1">
      <c r="A293" s="17" t="s">
        <v>702</v>
      </c>
      <c r="B293" s="16">
        <v>0</v>
      </c>
      <c r="C293" s="16">
        <v>1216400000</v>
      </c>
      <c r="D293" s="16">
        <v>3312606841</v>
      </c>
      <c r="E293" s="16">
        <f t="shared" si="23"/>
        <v>4529006841</v>
      </c>
      <c r="F293" s="100">
        <f>E293/درآمدها!$E$12</f>
        <v>2.0163981764475545E-3</v>
      </c>
      <c r="G293" s="16">
        <v>0</v>
      </c>
      <c r="H293" s="16">
        <v>0</v>
      </c>
      <c r="I293" s="16">
        <v>3312606841</v>
      </c>
      <c r="J293" s="16">
        <f t="shared" si="24"/>
        <v>3312606841</v>
      </c>
      <c r="K293" s="88">
        <f>J293/درآمدها!$E$12*100</f>
        <v>0.14748342468843034</v>
      </c>
    </row>
    <row r="294" spans="1:11" ht="23.1" customHeight="1">
      <c r="A294" s="17" t="s">
        <v>703</v>
      </c>
      <c r="B294" s="16">
        <v>0</v>
      </c>
      <c r="C294" s="16">
        <v>134016000</v>
      </c>
      <c r="D294" s="16">
        <v>8761974773</v>
      </c>
      <c r="E294" s="16">
        <f t="shared" si="23"/>
        <v>8895990773</v>
      </c>
      <c r="F294" s="100">
        <f>E294/درآمدها!$E$12</f>
        <v>3.9606607369157363E-3</v>
      </c>
      <c r="G294" s="16">
        <v>0</v>
      </c>
      <c r="H294" s="16">
        <v>0</v>
      </c>
      <c r="I294" s="16">
        <v>8761974773</v>
      </c>
      <c r="J294" s="16">
        <f t="shared" si="24"/>
        <v>8761974773</v>
      </c>
      <c r="K294" s="88">
        <f>J294/درآمدها!$E$12*100</f>
        <v>0.39009943183163043</v>
      </c>
    </row>
    <row r="295" spans="1:11" ht="23.1" customHeight="1">
      <c r="A295" s="17" t="s">
        <v>704</v>
      </c>
      <c r="B295" s="16">
        <v>0</v>
      </c>
      <c r="C295" s="16">
        <v>84010000</v>
      </c>
      <c r="D295" s="16">
        <v>2467458271</v>
      </c>
      <c r="E295" s="16">
        <f t="shared" si="23"/>
        <v>2551468271</v>
      </c>
      <c r="F295" s="100">
        <f>E295/درآمدها!$E$12</f>
        <v>1.1359611829979558E-3</v>
      </c>
      <c r="G295" s="16">
        <v>0</v>
      </c>
      <c r="H295" s="16">
        <v>0</v>
      </c>
      <c r="I295" s="16">
        <v>2467458271</v>
      </c>
      <c r="J295" s="16">
        <f t="shared" si="24"/>
        <v>2467458271</v>
      </c>
      <c r="K295" s="88">
        <f>J295/درآمدها!$E$12*100</f>
        <v>0.10985583667182709</v>
      </c>
    </row>
    <row r="296" spans="1:11" ht="23.1" customHeight="1">
      <c r="A296" s="17" t="s">
        <v>705</v>
      </c>
      <c r="B296" s="16">
        <v>0</v>
      </c>
      <c r="C296" s="16">
        <v>-52883000</v>
      </c>
      <c r="D296" s="16">
        <v>1167616000</v>
      </c>
      <c r="E296" s="16">
        <f t="shared" si="23"/>
        <v>1114733000</v>
      </c>
      <c r="F296" s="100">
        <f>E296/درآمدها!$E$12</f>
        <v>4.9629988810739173E-4</v>
      </c>
      <c r="G296" s="16">
        <v>0</v>
      </c>
      <c r="H296" s="16">
        <v>0</v>
      </c>
      <c r="I296" s="16">
        <v>1167616000</v>
      </c>
      <c r="J296" s="16">
        <f t="shared" si="24"/>
        <v>1167616000</v>
      </c>
      <c r="K296" s="88">
        <f>J296/درآمدها!$E$12*100</f>
        <v>5.1984438439734021E-2</v>
      </c>
    </row>
    <row r="297" spans="1:11" ht="23.1" customHeight="1">
      <c r="A297" s="17" t="s">
        <v>572</v>
      </c>
      <c r="B297" s="16">
        <v>0</v>
      </c>
      <c r="C297" s="16">
        <v>600045449</v>
      </c>
      <c r="D297" s="16">
        <v>0</v>
      </c>
      <c r="E297" s="16">
        <f t="shared" si="23"/>
        <v>600045449</v>
      </c>
      <c r="F297" s="100">
        <f>E297/درآمدها!$E$12</f>
        <v>2.6715140683737686E-4</v>
      </c>
      <c r="G297" s="16">
        <v>0</v>
      </c>
      <c r="H297" s="16">
        <v>5997070431</v>
      </c>
      <c r="I297" s="16">
        <v>1349104</v>
      </c>
      <c r="J297" s="16">
        <f t="shared" si="24"/>
        <v>5998419535</v>
      </c>
      <c r="K297" s="88">
        <f>J297/درآمدها!$E$12*100</f>
        <v>0.26706080685165795</v>
      </c>
    </row>
    <row r="298" spans="1:11" ht="23.1" customHeight="1">
      <c r="A298" s="17" t="s">
        <v>573</v>
      </c>
      <c r="B298" s="16">
        <v>0</v>
      </c>
      <c r="C298" s="16">
        <v>-18545224</v>
      </c>
      <c r="D298" s="16">
        <v>0</v>
      </c>
      <c r="E298" s="16">
        <f t="shared" si="23"/>
        <v>-18545224</v>
      </c>
      <c r="F298" s="100">
        <f>E298/درآمدها!$E$12</f>
        <v>-8.2566790398476716E-6</v>
      </c>
      <c r="G298" s="16">
        <v>0</v>
      </c>
      <c r="H298" s="16">
        <v>-20309122</v>
      </c>
      <c r="I298" s="16">
        <v>0</v>
      </c>
      <c r="J298" s="16">
        <f t="shared" si="24"/>
        <v>-20309122</v>
      </c>
      <c r="K298" s="88">
        <f>J298/درآمدها!$E$12*100</f>
        <v>-9.0419992735115654E-4</v>
      </c>
    </row>
    <row r="299" spans="1:11" ht="23.1" customHeight="1">
      <c r="A299" s="17" t="s">
        <v>706</v>
      </c>
      <c r="B299" s="16">
        <v>0</v>
      </c>
      <c r="C299" s="16">
        <v>2139770000</v>
      </c>
      <c r="D299" s="16">
        <v>0</v>
      </c>
      <c r="E299" s="16">
        <f t="shared" si="23"/>
        <v>2139770000</v>
      </c>
      <c r="F299" s="100">
        <f>E299/درآمدها!$E$12</f>
        <v>9.526654468608658E-4</v>
      </c>
      <c r="G299" s="16">
        <v>0</v>
      </c>
      <c r="H299" s="16">
        <v>28220000</v>
      </c>
      <c r="I299" s="16">
        <v>0</v>
      </c>
      <c r="J299" s="16">
        <f t="shared" si="24"/>
        <v>28220000</v>
      </c>
      <c r="K299" s="88">
        <f>J299/درآمدها!$E$12*100</f>
        <v>1.2564069460929742E-3</v>
      </c>
    </row>
    <row r="300" spans="1:11" ht="23.1" customHeight="1">
      <c r="A300" s="17" t="s">
        <v>707</v>
      </c>
      <c r="B300" s="16">
        <v>0</v>
      </c>
      <c r="C300" s="16">
        <v>266987000</v>
      </c>
      <c r="D300" s="16">
        <v>0</v>
      </c>
      <c r="E300" s="16">
        <f t="shared" si="23"/>
        <v>266987000</v>
      </c>
      <c r="F300" s="100">
        <f>E300/درآمدها!$E$12</f>
        <v>1.188675837407955E-4</v>
      </c>
      <c r="G300" s="16">
        <v>0</v>
      </c>
      <c r="H300" s="16">
        <v>266987000</v>
      </c>
      <c r="I300" s="16">
        <v>0</v>
      </c>
      <c r="J300" s="16">
        <f t="shared" si="24"/>
        <v>266987000</v>
      </c>
      <c r="K300" s="88">
        <f>J300/درآمدها!$E$12*100</f>
        <v>1.1886758374079549E-2</v>
      </c>
    </row>
    <row r="301" spans="1:11" ht="23.1" customHeight="1">
      <c r="A301" s="17" t="s">
        <v>708</v>
      </c>
      <c r="B301" s="16">
        <v>0</v>
      </c>
      <c r="C301" s="16">
        <v>2031000000</v>
      </c>
      <c r="D301" s="16">
        <v>-6851710742</v>
      </c>
      <c r="E301" s="16">
        <f t="shared" si="23"/>
        <v>-4820710742</v>
      </c>
      <c r="F301" s="100">
        <f>E301/درآمدها!$E$12</f>
        <v>-2.146270184746214E-3</v>
      </c>
      <c r="G301" s="16">
        <v>0</v>
      </c>
      <c r="H301" s="16">
        <v>-1173000000</v>
      </c>
      <c r="I301" s="16">
        <v>-6851710742</v>
      </c>
      <c r="J301" s="16">
        <f t="shared" si="24"/>
        <v>-8024710742</v>
      </c>
      <c r="K301" s="88">
        <f>J301/درآمدها!$E$12*100</f>
        <v>-0.35727506437405049</v>
      </c>
    </row>
    <row r="302" spans="1:11" ht="23.1" customHeight="1">
      <c r="A302" s="17" t="s">
        <v>709</v>
      </c>
      <c r="B302" s="16">
        <v>0</v>
      </c>
      <c r="C302" s="16">
        <v>-7950000</v>
      </c>
      <c r="D302" s="16">
        <v>0</v>
      </c>
      <c r="E302" s="16">
        <f t="shared" si="23"/>
        <v>-7950000</v>
      </c>
      <c r="F302" s="100">
        <f>E302/درآمدها!$E$12</f>
        <v>-3.5394880302760965E-6</v>
      </c>
      <c r="G302" s="16">
        <v>0</v>
      </c>
      <c r="H302" s="16">
        <v>-55650000</v>
      </c>
      <c r="I302" s="16">
        <v>0</v>
      </c>
      <c r="J302" s="16">
        <f t="shared" si="24"/>
        <v>-55650000</v>
      </c>
      <c r="K302" s="88">
        <f>J302/درآمدها!$E$12*100</f>
        <v>-2.4776416211932679E-3</v>
      </c>
    </row>
    <row r="303" spans="1:11" ht="23.1" customHeight="1">
      <c r="A303" s="17" t="s">
        <v>710</v>
      </c>
      <c r="B303" s="16">
        <v>0</v>
      </c>
      <c r="C303" s="16">
        <v>0</v>
      </c>
      <c r="D303" s="16">
        <v>0</v>
      </c>
      <c r="E303" s="16">
        <f t="shared" si="23"/>
        <v>0</v>
      </c>
      <c r="F303" s="100">
        <f>E303/درآمدها!$E$12</f>
        <v>0</v>
      </c>
      <c r="G303" s="16">
        <v>0</v>
      </c>
      <c r="H303" s="16">
        <v>0</v>
      </c>
      <c r="I303" s="16">
        <v>0</v>
      </c>
      <c r="J303" s="16">
        <f t="shared" si="24"/>
        <v>0</v>
      </c>
      <c r="K303" s="88">
        <f>J303/درآمدها!$E$12*100</f>
        <v>0</v>
      </c>
    </row>
    <row r="304" spans="1:11" ht="23.1" customHeight="1">
      <c r="A304" s="17" t="s">
        <v>711</v>
      </c>
      <c r="B304" s="16">
        <v>0</v>
      </c>
      <c r="C304" s="16">
        <v>0</v>
      </c>
      <c r="D304" s="16">
        <v>0</v>
      </c>
      <c r="E304" s="16">
        <f t="shared" si="23"/>
        <v>0</v>
      </c>
      <c r="F304" s="100">
        <f>E304/درآمدها!$E$12</f>
        <v>0</v>
      </c>
      <c r="G304" s="16">
        <v>0</v>
      </c>
      <c r="H304" s="16">
        <v>-160948000</v>
      </c>
      <c r="I304" s="16">
        <v>0</v>
      </c>
      <c r="J304" s="16">
        <f t="shared" si="24"/>
        <v>-160948000</v>
      </c>
      <c r="K304" s="88">
        <f>J304/درآمدها!$E$12*100</f>
        <v>-7.1657046477594626E-3</v>
      </c>
    </row>
    <row r="305" spans="1:11" ht="23.1" customHeight="1" thickBot="1">
      <c r="A305" s="28" t="s">
        <v>548</v>
      </c>
      <c r="B305" s="66">
        <f>SUM(B279:B304)</f>
        <v>10217056929</v>
      </c>
      <c r="C305" s="66">
        <f t="shared" ref="C305:J305" si="25">SUM(C279:C304)</f>
        <v>-185268479309</v>
      </c>
      <c r="D305" s="66">
        <f t="shared" si="25"/>
        <v>291883990271</v>
      </c>
      <c r="E305" s="66">
        <f t="shared" si="25"/>
        <v>116832567891</v>
      </c>
      <c r="F305" s="68">
        <f>E305/درآمدها!$E$12</f>
        <v>5.2016034666240746E-2</v>
      </c>
      <c r="G305" s="66">
        <f t="shared" si="25"/>
        <v>72630877500</v>
      </c>
      <c r="H305" s="66">
        <f t="shared" si="25"/>
        <v>1007786734632</v>
      </c>
      <c r="I305" s="66">
        <f t="shared" si="25"/>
        <v>198893972708</v>
      </c>
      <c r="J305" s="66">
        <f t="shared" si="25"/>
        <v>1279311584840</v>
      </c>
      <c r="K305" s="102">
        <f>J305/درآمدها!$E$12*100</f>
        <v>56.957333855782679</v>
      </c>
    </row>
    <row r="306" spans="1:11" ht="23.1" customHeight="1" thickTop="1">
      <c r="B306" s="16"/>
      <c r="C306" s="16"/>
      <c r="D306" s="16"/>
      <c r="E306" s="16"/>
      <c r="F306" s="100"/>
      <c r="G306" s="16"/>
      <c r="H306" s="16"/>
      <c r="I306" s="16"/>
      <c r="J306" s="16"/>
      <c r="K306" s="88"/>
    </row>
    <row r="307" spans="1:11" ht="23.1" customHeight="1">
      <c r="B307" s="16"/>
      <c r="C307" s="16"/>
      <c r="D307" s="16"/>
      <c r="E307" s="16"/>
      <c r="F307" s="100"/>
      <c r="G307" s="16"/>
      <c r="H307" s="16"/>
      <c r="I307" s="16"/>
      <c r="J307" s="16"/>
      <c r="K307" s="88"/>
    </row>
    <row r="308" spans="1:11" ht="23.1" customHeight="1">
      <c r="A308" s="163" t="s">
        <v>0</v>
      </c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</row>
    <row r="309" spans="1:11" ht="23.1" customHeight="1">
      <c r="A309" s="163" t="s">
        <v>211</v>
      </c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</row>
    <row r="310" spans="1:11" ht="23.1" customHeight="1">
      <c r="A310" s="163" t="s">
        <v>212</v>
      </c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</row>
    <row r="311" spans="1:11" ht="3" customHeight="1"/>
    <row r="312" spans="1:11" ht="23.1" customHeight="1">
      <c r="A312" s="164" t="s">
        <v>519</v>
      </c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</row>
    <row r="313" spans="1:11" ht="9" customHeight="1"/>
    <row r="314" spans="1:11" ht="23.1" customHeight="1" thickBot="1">
      <c r="A314" s="30"/>
      <c r="B314" s="184" t="s">
        <v>228</v>
      </c>
      <c r="C314" s="184"/>
      <c r="D314" s="184"/>
      <c r="E314" s="184"/>
      <c r="F314" s="184"/>
      <c r="G314" s="184" t="s">
        <v>229</v>
      </c>
      <c r="H314" s="184"/>
      <c r="I314" s="184"/>
      <c r="J314" s="184"/>
      <c r="K314" s="184"/>
    </row>
    <row r="315" spans="1:11" ht="23.1" customHeight="1" thickBot="1">
      <c r="A315" s="158" t="s">
        <v>520</v>
      </c>
      <c r="B315" s="183" t="s">
        <v>521</v>
      </c>
      <c r="C315" s="183" t="s">
        <v>517</v>
      </c>
      <c r="D315" s="183" t="s">
        <v>518</v>
      </c>
      <c r="E315" s="183" t="s">
        <v>52</v>
      </c>
      <c r="F315" s="183"/>
      <c r="G315" s="183" t="s">
        <v>521</v>
      </c>
      <c r="H315" s="183" t="s">
        <v>517</v>
      </c>
      <c r="I315" s="183" t="s">
        <v>518</v>
      </c>
      <c r="J315" s="183" t="s">
        <v>52</v>
      </c>
      <c r="K315" s="183"/>
    </row>
    <row r="316" spans="1:11" ht="38.25" thickBot="1">
      <c r="A316" s="165"/>
      <c r="B316" s="184"/>
      <c r="C316" s="184"/>
      <c r="D316" s="184"/>
      <c r="E316" s="54" t="s">
        <v>154</v>
      </c>
      <c r="F316" s="113" t="s">
        <v>522</v>
      </c>
      <c r="G316" s="184"/>
      <c r="H316" s="184"/>
      <c r="I316" s="184"/>
      <c r="J316" s="54" t="s">
        <v>154</v>
      </c>
      <c r="K316" s="113" t="s">
        <v>522</v>
      </c>
    </row>
    <row r="317" spans="1:11" ht="23.1" customHeight="1">
      <c r="A317" s="28" t="s">
        <v>549</v>
      </c>
      <c r="B317" s="16">
        <f>B305</f>
        <v>10217056929</v>
      </c>
      <c r="C317" s="16">
        <f>C305</f>
        <v>-185268479309</v>
      </c>
      <c r="D317" s="16">
        <f>D305</f>
        <v>291883990271</v>
      </c>
      <c r="E317" s="16">
        <f>E305</f>
        <v>116832567891</v>
      </c>
      <c r="F317" s="100">
        <f>E317/درآمدها!$E$12</f>
        <v>5.2016034666240746E-2</v>
      </c>
      <c r="G317" s="16">
        <f>G305</f>
        <v>72630877500</v>
      </c>
      <c r="H317" s="16">
        <f>H305</f>
        <v>1007786734632</v>
      </c>
      <c r="I317" s="16">
        <f>I305</f>
        <v>198893972708</v>
      </c>
      <c r="J317" s="16">
        <f>J305</f>
        <v>1279311584840</v>
      </c>
      <c r="K317" s="88">
        <f>J317/درآمدها!$E$12*100</f>
        <v>56.957333855782679</v>
      </c>
    </row>
    <row r="318" spans="1:11" ht="23.1" customHeight="1">
      <c r="A318" s="17" t="s">
        <v>712</v>
      </c>
      <c r="B318" s="16">
        <v>0</v>
      </c>
      <c r="C318" s="16">
        <v>217500000</v>
      </c>
      <c r="D318" s="16">
        <v>0</v>
      </c>
      <c r="E318" s="16">
        <f t="shared" ref="E318:E342" si="26">B318+C318+D318</f>
        <v>217500000</v>
      </c>
      <c r="F318" s="100">
        <f>E318/درآمدها!$E$12</f>
        <v>9.6835049884912082E-5</v>
      </c>
      <c r="G318" s="16">
        <v>0</v>
      </c>
      <c r="H318" s="16">
        <v>-454000000</v>
      </c>
      <c r="I318" s="16">
        <v>0</v>
      </c>
      <c r="J318" s="16">
        <f t="shared" ref="J318:J342" si="27">G318+H318+I318</f>
        <v>-454000000</v>
      </c>
      <c r="K318" s="88">
        <f>J318/درآمدها!$E$12*100</f>
        <v>-2.0212925355287396E-2</v>
      </c>
    </row>
    <row r="319" spans="1:11" ht="23.1" customHeight="1">
      <c r="A319" s="17" t="s">
        <v>713</v>
      </c>
      <c r="B319" s="16">
        <v>0</v>
      </c>
      <c r="C319" s="16">
        <v>-52500000</v>
      </c>
      <c r="D319" s="16">
        <v>0</v>
      </c>
      <c r="E319" s="16">
        <f t="shared" si="26"/>
        <v>-52500000</v>
      </c>
      <c r="F319" s="100">
        <f>E319/درآمدها!$E$12</f>
        <v>-2.3373977558427054E-5</v>
      </c>
      <c r="G319" s="16">
        <v>0</v>
      </c>
      <c r="H319" s="16">
        <v>-743750000</v>
      </c>
      <c r="I319" s="16">
        <v>0</v>
      </c>
      <c r="J319" s="16">
        <f t="shared" si="27"/>
        <v>-743750000</v>
      </c>
      <c r="K319" s="88">
        <f>J319/درآمدها!$E$12*100</f>
        <v>-3.311313487443833E-2</v>
      </c>
    </row>
    <row r="320" spans="1:11" ht="23.1" customHeight="1">
      <c r="A320" s="17" t="s">
        <v>714</v>
      </c>
      <c r="B320" s="16">
        <v>0</v>
      </c>
      <c r="C320" s="16">
        <v>0</v>
      </c>
      <c r="D320" s="16">
        <v>0</v>
      </c>
      <c r="E320" s="16">
        <f t="shared" si="26"/>
        <v>0</v>
      </c>
      <c r="F320" s="100">
        <f>E320/درآمدها!$E$12</f>
        <v>0</v>
      </c>
      <c r="G320" s="16">
        <v>0</v>
      </c>
      <c r="H320" s="16">
        <v>-63200000</v>
      </c>
      <c r="I320" s="16">
        <v>0</v>
      </c>
      <c r="J320" s="16">
        <f t="shared" si="27"/>
        <v>-63200000</v>
      </c>
      <c r="K320" s="88">
        <f>J320/درآمدها!$E$12*100</f>
        <v>-2.8137816794144566E-3</v>
      </c>
    </row>
    <row r="321" spans="1:11" ht="23.1" customHeight="1">
      <c r="A321" s="17" t="s">
        <v>715</v>
      </c>
      <c r="B321" s="16">
        <v>0</v>
      </c>
      <c r="C321" s="16">
        <v>1145100000</v>
      </c>
      <c r="D321" s="16">
        <v>0</v>
      </c>
      <c r="E321" s="16">
        <f t="shared" si="26"/>
        <v>1145100000</v>
      </c>
      <c r="F321" s="100">
        <f>E321/درآمدها!$E$12</f>
        <v>5.0981984194580605E-4</v>
      </c>
      <c r="G321" s="16">
        <v>0</v>
      </c>
      <c r="H321" s="16">
        <v>-18679584000</v>
      </c>
      <c r="I321" s="16">
        <v>0</v>
      </c>
      <c r="J321" s="16">
        <f t="shared" si="27"/>
        <v>-18679584000</v>
      </c>
      <c r="K321" s="88">
        <f>J321/درآمدها!$E$12*100</f>
        <v>-0.83164986136524377</v>
      </c>
    </row>
    <row r="322" spans="1:11" ht="23.1" customHeight="1">
      <c r="A322" s="17" t="s">
        <v>716</v>
      </c>
      <c r="B322" s="16">
        <v>0</v>
      </c>
      <c r="C322" s="16">
        <v>1480978000</v>
      </c>
      <c r="D322" s="16">
        <v>0</v>
      </c>
      <c r="E322" s="16">
        <f t="shared" si="26"/>
        <v>1480978000</v>
      </c>
      <c r="F322" s="100">
        <f>E322/درآمدها!$E$12</f>
        <v>6.5935898164807963E-4</v>
      </c>
      <c r="G322" s="16">
        <v>0</v>
      </c>
      <c r="H322" s="16">
        <v>-4174095000</v>
      </c>
      <c r="I322" s="16">
        <v>0</v>
      </c>
      <c r="J322" s="16">
        <f t="shared" si="27"/>
        <v>-4174095000</v>
      </c>
      <c r="K322" s="88">
        <f>J322/درآمدها!$E$12*100</f>
        <v>-0.18583848163189062</v>
      </c>
    </row>
    <row r="323" spans="1:11" ht="23.1" customHeight="1">
      <c r="A323" s="17" t="s">
        <v>717</v>
      </c>
      <c r="B323" s="16">
        <v>0</v>
      </c>
      <c r="C323" s="16">
        <v>66880000</v>
      </c>
      <c r="D323" s="16">
        <v>0</v>
      </c>
      <c r="E323" s="16">
        <f t="shared" si="26"/>
        <v>66880000</v>
      </c>
      <c r="F323" s="100">
        <f>E323/درآمدها!$E$12</f>
        <v>2.9776221316335264E-5</v>
      </c>
      <c r="G323" s="16">
        <v>0</v>
      </c>
      <c r="H323" s="16">
        <v>-213120000</v>
      </c>
      <c r="I323" s="16">
        <v>0</v>
      </c>
      <c r="J323" s="16">
        <f t="shared" si="27"/>
        <v>-213120000</v>
      </c>
      <c r="K323" s="88">
        <f>J323/درآمدها!$E$12*100</f>
        <v>-9.4884992328609016E-3</v>
      </c>
    </row>
    <row r="324" spans="1:11" ht="23.1" customHeight="1">
      <c r="A324" s="17" t="s">
        <v>718</v>
      </c>
      <c r="B324" s="16">
        <v>0</v>
      </c>
      <c r="C324" s="16">
        <v>1541375000</v>
      </c>
      <c r="D324" s="16">
        <v>0</v>
      </c>
      <c r="E324" s="16">
        <f t="shared" si="26"/>
        <v>1541375000</v>
      </c>
      <c r="F324" s="100">
        <f>E324/درآمدها!$E$12</f>
        <v>6.8624885064991431E-4</v>
      </c>
      <c r="G324" s="16">
        <v>0</v>
      </c>
      <c r="H324" s="16">
        <v>632422000</v>
      </c>
      <c r="I324" s="16">
        <v>0</v>
      </c>
      <c r="J324" s="16">
        <f t="shared" si="27"/>
        <v>632422000</v>
      </c>
      <c r="K324" s="88">
        <f>J324/درآمدها!$E$12*100</f>
        <v>2.8156605019915338E-2</v>
      </c>
    </row>
    <row r="325" spans="1:11" ht="23.1" customHeight="1">
      <c r="A325" s="17" t="s">
        <v>719</v>
      </c>
      <c r="B325" s="16">
        <v>0</v>
      </c>
      <c r="C325" s="16">
        <v>1648610000</v>
      </c>
      <c r="D325" s="16">
        <v>0</v>
      </c>
      <c r="E325" s="16">
        <f t="shared" si="26"/>
        <v>1648610000</v>
      </c>
      <c r="F325" s="100">
        <f>E325/درآمدها!$E$12</f>
        <v>7.3399186938282715E-4</v>
      </c>
      <c r="G325" s="16">
        <v>0</v>
      </c>
      <c r="H325" s="16">
        <v>1418620000</v>
      </c>
      <c r="I325" s="16">
        <v>0</v>
      </c>
      <c r="J325" s="16">
        <f t="shared" si="27"/>
        <v>1418620000</v>
      </c>
      <c r="K325" s="88">
        <f>J325/درآمدها!$E$12*100</f>
        <v>6.3159603893211028E-2</v>
      </c>
    </row>
    <row r="326" spans="1:11" ht="23.1" customHeight="1">
      <c r="A326" s="17" t="s">
        <v>720</v>
      </c>
      <c r="B326" s="16">
        <v>0</v>
      </c>
      <c r="C326" s="16">
        <v>306610820</v>
      </c>
      <c r="D326" s="16">
        <v>114406272</v>
      </c>
      <c r="E326" s="16">
        <f t="shared" si="26"/>
        <v>421017092</v>
      </c>
      <c r="F326" s="100">
        <f>E326/درآمدها!$E$12</f>
        <v>1.8744464876423273E-4</v>
      </c>
      <c r="G326" s="16">
        <v>0</v>
      </c>
      <c r="H326" s="16">
        <v>306610820</v>
      </c>
      <c r="I326" s="16">
        <v>114406272</v>
      </c>
      <c r="J326" s="16">
        <f t="shared" si="27"/>
        <v>421017092</v>
      </c>
      <c r="K326" s="88">
        <f>J326/درآمدها!$E$12*100</f>
        <v>1.8744464876423273E-2</v>
      </c>
    </row>
    <row r="327" spans="1:11" ht="23.1" customHeight="1">
      <c r="A327" s="17" t="s">
        <v>721</v>
      </c>
      <c r="B327" s="16">
        <v>0</v>
      </c>
      <c r="C327" s="16">
        <v>944087000</v>
      </c>
      <c r="D327" s="16">
        <v>0</v>
      </c>
      <c r="E327" s="16">
        <f t="shared" si="26"/>
        <v>944087000</v>
      </c>
      <c r="F327" s="100">
        <f>E327/درآمدها!$E$12</f>
        <v>4.2032511145148041E-4</v>
      </c>
      <c r="G327" s="16">
        <v>0</v>
      </c>
      <c r="H327" s="16">
        <v>944087000</v>
      </c>
      <c r="I327" s="16">
        <v>0</v>
      </c>
      <c r="J327" s="16">
        <f t="shared" si="27"/>
        <v>944087000</v>
      </c>
      <c r="K327" s="88">
        <f>J327/درآمدها!$E$12*100</f>
        <v>4.2032511145148041E-2</v>
      </c>
    </row>
    <row r="328" spans="1:11" ht="23.1" customHeight="1">
      <c r="A328" s="17" t="s">
        <v>722</v>
      </c>
      <c r="B328" s="16">
        <v>0</v>
      </c>
      <c r="C328" s="16">
        <v>2394266000</v>
      </c>
      <c r="D328" s="16">
        <v>0</v>
      </c>
      <c r="E328" s="16">
        <f t="shared" si="26"/>
        <v>2394266000</v>
      </c>
      <c r="F328" s="100">
        <f>E328/درآمدها!$E$12</f>
        <v>1.0659718048172363E-3</v>
      </c>
      <c r="G328" s="16">
        <v>0</v>
      </c>
      <c r="H328" s="16">
        <v>2394266000</v>
      </c>
      <c r="I328" s="16">
        <v>0</v>
      </c>
      <c r="J328" s="16">
        <f t="shared" si="27"/>
        <v>2394266000</v>
      </c>
      <c r="K328" s="88">
        <f>J328/درآمدها!$E$12*100</f>
        <v>0.10659718048172363</v>
      </c>
    </row>
    <row r="329" spans="1:11" ht="23.1" customHeight="1">
      <c r="A329" s="17" t="s">
        <v>723</v>
      </c>
      <c r="B329" s="16">
        <v>0</v>
      </c>
      <c r="C329" s="16">
        <v>5804133590</v>
      </c>
      <c r="D329" s="16">
        <v>25605064</v>
      </c>
      <c r="E329" s="16">
        <f t="shared" si="26"/>
        <v>5829738654</v>
      </c>
      <c r="F329" s="100">
        <f>E329/درآمدها!$E$12</f>
        <v>2.5955081994302998E-3</v>
      </c>
      <c r="G329" s="16">
        <v>0</v>
      </c>
      <c r="H329" s="16">
        <v>5804133590</v>
      </c>
      <c r="I329" s="16">
        <v>25605064</v>
      </c>
      <c r="J329" s="16">
        <f t="shared" si="27"/>
        <v>5829738654</v>
      </c>
      <c r="K329" s="88">
        <f>J329/درآمدها!$E$12*100</f>
        <v>0.25955081994302998</v>
      </c>
    </row>
    <row r="330" spans="1:11" ht="23.1" customHeight="1">
      <c r="A330" s="17" t="s">
        <v>724</v>
      </c>
      <c r="B330" s="16">
        <v>0</v>
      </c>
      <c r="C330" s="16">
        <v>0</v>
      </c>
      <c r="D330" s="16">
        <v>0</v>
      </c>
      <c r="E330" s="16">
        <f t="shared" si="26"/>
        <v>0</v>
      </c>
      <c r="F330" s="100">
        <f>E330/درآمدها!$E$12</f>
        <v>0</v>
      </c>
      <c r="G330" s="16">
        <v>0</v>
      </c>
      <c r="H330" s="16">
        <v>-6840000</v>
      </c>
      <c r="I330" s="16">
        <v>0</v>
      </c>
      <c r="J330" s="16">
        <f t="shared" si="27"/>
        <v>-6840000</v>
      </c>
      <c r="K330" s="88">
        <f>J330/درآمدها!$E$12*100</f>
        <v>-3.0452953618979249E-4</v>
      </c>
    </row>
    <row r="331" spans="1:11" ht="23.1" customHeight="1">
      <c r="A331" s="17" t="s">
        <v>725</v>
      </c>
      <c r="B331" s="16">
        <v>0</v>
      </c>
      <c r="C331" s="16">
        <v>100800000</v>
      </c>
      <c r="D331" s="16">
        <v>0</v>
      </c>
      <c r="E331" s="16">
        <f t="shared" si="26"/>
        <v>100800000</v>
      </c>
      <c r="F331" s="100">
        <f>E331/درآمدها!$E$12</f>
        <v>4.4878036912179943E-5</v>
      </c>
      <c r="G331" s="16">
        <v>0</v>
      </c>
      <c r="H331" s="16">
        <v>-1044400000</v>
      </c>
      <c r="I331" s="16">
        <v>0</v>
      </c>
      <c r="J331" s="16">
        <f t="shared" si="27"/>
        <v>-1044400000</v>
      </c>
      <c r="K331" s="88">
        <f>J331/درآمدها!$E$12*100</f>
        <v>-4.6498632689564223E-2</v>
      </c>
    </row>
    <row r="332" spans="1:11" ht="23.1" customHeight="1">
      <c r="A332" s="17" t="s">
        <v>726</v>
      </c>
      <c r="B332" s="16">
        <v>0</v>
      </c>
      <c r="C332" s="16">
        <v>772652000</v>
      </c>
      <c r="D332" s="16">
        <v>0</v>
      </c>
      <c r="E332" s="16">
        <f t="shared" si="26"/>
        <v>772652000</v>
      </c>
      <c r="F332" s="100">
        <f>E332/درآمدها!$E$12</f>
        <v>3.4399905730426246E-4</v>
      </c>
      <c r="G332" s="16">
        <v>0</v>
      </c>
      <c r="H332" s="16">
        <v>-1828556000</v>
      </c>
      <c r="I332" s="16">
        <v>0</v>
      </c>
      <c r="J332" s="16">
        <f t="shared" si="27"/>
        <v>-1828556000</v>
      </c>
      <c r="K332" s="88">
        <f>J332/درآمدها!$E$12*100</f>
        <v>-8.1410717920623127E-2</v>
      </c>
    </row>
    <row r="333" spans="1:11" ht="23.1" customHeight="1">
      <c r="A333" s="17" t="s">
        <v>727</v>
      </c>
      <c r="B333" s="16">
        <v>0</v>
      </c>
      <c r="C333" s="16">
        <v>372112000</v>
      </c>
      <c r="D333" s="16">
        <v>0</v>
      </c>
      <c r="E333" s="16">
        <f t="shared" si="26"/>
        <v>372112000</v>
      </c>
      <c r="F333" s="100">
        <f>E333/درآمدها!$E$12</f>
        <v>1.6567119118516966E-4</v>
      </c>
      <c r="G333" s="16">
        <v>0</v>
      </c>
      <c r="H333" s="16">
        <v>-366711000</v>
      </c>
      <c r="I333" s="16">
        <v>0</v>
      </c>
      <c r="J333" s="16">
        <f t="shared" si="27"/>
        <v>-366711000</v>
      </c>
      <c r="K333" s="88">
        <f>J333/درآمدها!$E$12*100</f>
        <v>-1.6326656541768271E-2</v>
      </c>
    </row>
    <row r="334" spans="1:11" ht="23.1" customHeight="1">
      <c r="A334" s="17" t="s">
        <v>728</v>
      </c>
      <c r="B334" s="16">
        <v>0</v>
      </c>
      <c r="C334" s="16">
        <v>234035000</v>
      </c>
      <c r="D334" s="16">
        <v>0</v>
      </c>
      <c r="E334" s="16">
        <f t="shared" si="26"/>
        <v>234035000</v>
      </c>
      <c r="F334" s="100">
        <f>E334/درآمدها!$E$12</f>
        <v>1.0419673976926619E-4</v>
      </c>
      <c r="G334" s="16">
        <v>0</v>
      </c>
      <c r="H334" s="16">
        <v>-49609000</v>
      </c>
      <c r="I334" s="16">
        <v>0</v>
      </c>
      <c r="J334" s="16">
        <f t="shared" si="27"/>
        <v>-49609000</v>
      </c>
      <c r="K334" s="88">
        <f>J334/درآمدها!$E$12*100</f>
        <v>-2.2086850527543002E-3</v>
      </c>
    </row>
    <row r="335" spans="1:11" ht="23.1" customHeight="1">
      <c r="A335" s="17" t="s">
        <v>729</v>
      </c>
      <c r="B335" s="16">
        <v>0</v>
      </c>
      <c r="C335" s="16">
        <v>857492000</v>
      </c>
      <c r="D335" s="16">
        <v>0</v>
      </c>
      <c r="E335" s="16">
        <f t="shared" si="26"/>
        <v>857492000</v>
      </c>
      <c r="F335" s="100">
        <f>E335/درآمدها!$E$12</f>
        <v>3.8177140503868059E-4</v>
      </c>
      <c r="G335" s="16">
        <v>0</v>
      </c>
      <c r="H335" s="16">
        <v>857492000</v>
      </c>
      <c r="I335" s="16">
        <v>0</v>
      </c>
      <c r="J335" s="16">
        <f t="shared" si="27"/>
        <v>857492000</v>
      </c>
      <c r="K335" s="88">
        <f>J335/درآمدها!$E$12*100</f>
        <v>3.8177140503868057E-2</v>
      </c>
    </row>
    <row r="336" spans="1:11" ht="23.1" customHeight="1">
      <c r="A336" s="17" t="s">
        <v>730</v>
      </c>
      <c r="B336" s="16">
        <v>0</v>
      </c>
      <c r="C336" s="16">
        <v>822238000</v>
      </c>
      <c r="D336" s="16">
        <v>0</v>
      </c>
      <c r="E336" s="16">
        <f t="shared" si="26"/>
        <v>822238000</v>
      </c>
      <c r="F336" s="100">
        <f>E336/درآمدها!$E$12</f>
        <v>3.6607566780354179E-4</v>
      </c>
      <c r="G336" s="16">
        <v>0</v>
      </c>
      <c r="H336" s="16">
        <v>822238000</v>
      </c>
      <c r="I336" s="16">
        <v>0</v>
      </c>
      <c r="J336" s="16">
        <f t="shared" si="27"/>
        <v>822238000</v>
      </c>
      <c r="K336" s="88">
        <f>J336/درآمدها!$E$12*100</f>
        <v>3.6607566780354178E-2</v>
      </c>
    </row>
    <row r="337" spans="1:11" ht="23.1" customHeight="1">
      <c r="A337" s="17" t="s">
        <v>731</v>
      </c>
      <c r="B337" s="16">
        <v>0</v>
      </c>
      <c r="C337" s="16">
        <v>-424455000</v>
      </c>
      <c r="D337" s="16">
        <v>0</v>
      </c>
      <c r="E337" s="16">
        <f t="shared" si="26"/>
        <v>-424455000</v>
      </c>
      <c r="F337" s="100">
        <f>E337/درآمدها!$E$12</f>
        <v>-1.8897526942023151E-4</v>
      </c>
      <c r="G337" s="16">
        <v>0</v>
      </c>
      <c r="H337" s="16">
        <v>-424455000</v>
      </c>
      <c r="I337" s="16">
        <v>0</v>
      </c>
      <c r="J337" s="16">
        <f t="shared" si="27"/>
        <v>-424455000</v>
      </c>
      <c r="K337" s="88">
        <f>J337/درآمدها!$E$12*100</f>
        <v>-1.8897526942023152E-2</v>
      </c>
    </row>
    <row r="338" spans="1:11" ht="23.1" customHeight="1">
      <c r="A338" s="17" t="s">
        <v>732</v>
      </c>
      <c r="B338" s="16">
        <v>0</v>
      </c>
      <c r="C338" s="16">
        <v>632271800</v>
      </c>
      <c r="D338" s="16">
        <v>-9619747</v>
      </c>
      <c r="E338" s="16">
        <f t="shared" si="26"/>
        <v>622652053</v>
      </c>
      <c r="F338" s="100">
        <f>E338/درآمدها!$E$12</f>
        <v>2.7721628787677206E-4</v>
      </c>
      <c r="G338" s="16">
        <v>0</v>
      </c>
      <c r="H338" s="16">
        <v>632271800</v>
      </c>
      <c r="I338" s="16">
        <v>-9619747</v>
      </c>
      <c r="J338" s="16">
        <f t="shared" si="27"/>
        <v>622652053</v>
      </c>
      <c r="K338" s="88">
        <f>J338/درآمدها!$E$12*100</f>
        <v>2.7721628787677206E-2</v>
      </c>
    </row>
    <row r="339" spans="1:11" ht="23.1" customHeight="1">
      <c r="A339" s="17" t="s">
        <v>733</v>
      </c>
      <c r="B339" s="16">
        <v>0</v>
      </c>
      <c r="C339" s="16">
        <v>-26400000</v>
      </c>
      <c r="D339" s="16">
        <v>0</v>
      </c>
      <c r="E339" s="16">
        <f t="shared" si="26"/>
        <v>-26400000</v>
      </c>
      <c r="F339" s="100">
        <f>E339/درآمدها!$E$12</f>
        <v>-1.1753771572237604E-5</v>
      </c>
      <c r="G339" s="16">
        <v>0</v>
      </c>
      <c r="H339" s="16">
        <v>-26200000</v>
      </c>
      <c r="I339" s="16">
        <v>0</v>
      </c>
      <c r="J339" s="16">
        <f t="shared" si="27"/>
        <v>-26200000</v>
      </c>
      <c r="K339" s="88">
        <f>J339/درآمدها!$E$12*100</f>
        <v>-1.1664727848205501E-3</v>
      </c>
    </row>
    <row r="340" spans="1:11" ht="23.1" customHeight="1">
      <c r="A340" s="17" t="s">
        <v>734</v>
      </c>
      <c r="B340" s="16">
        <v>0</v>
      </c>
      <c r="C340" s="16">
        <v>64184000</v>
      </c>
      <c r="D340" s="16">
        <v>0</v>
      </c>
      <c r="E340" s="16">
        <f t="shared" si="26"/>
        <v>64184000</v>
      </c>
      <c r="F340" s="100">
        <f>E340/درآمدها!$E$12</f>
        <v>2.8575911916382515E-5</v>
      </c>
      <c r="G340" s="16">
        <v>0</v>
      </c>
      <c r="H340" s="16">
        <v>142592000</v>
      </c>
      <c r="I340" s="16">
        <v>0</v>
      </c>
      <c r="J340" s="16">
        <f t="shared" si="27"/>
        <v>142592000</v>
      </c>
      <c r="K340" s="88">
        <f>J340/درآمدها!$E$12*100</f>
        <v>6.3484613485928201E-3</v>
      </c>
    </row>
    <row r="341" spans="1:11" ht="23.1" customHeight="1">
      <c r="A341" s="17" t="s">
        <v>735</v>
      </c>
      <c r="B341" s="16">
        <v>0</v>
      </c>
      <c r="C341" s="16">
        <v>880796000</v>
      </c>
      <c r="D341" s="16">
        <v>0</v>
      </c>
      <c r="E341" s="16">
        <f t="shared" si="26"/>
        <v>880796000</v>
      </c>
      <c r="F341" s="100">
        <f>E341/درآمدها!$E$12</f>
        <v>3.9214677976290123E-4</v>
      </c>
      <c r="G341" s="16">
        <v>0</v>
      </c>
      <c r="H341" s="16">
        <v>-347616857</v>
      </c>
      <c r="I341" s="16">
        <v>-94456643</v>
      </c>
      <c r="J341" s="16">
        <f t="shared" si="27"/>
        <v>-442073500</v>
      </c>
      <c r="K341" s="88">
        <f>J341/درآمدها!$E$12*100</f>
        <v>-1.9681935367952954E-2</v>
      </c>
    </row>
    <row r="342" spans="1:11" ht="23.1" customHeight="1">
      <c r="A342" s="17" t="s">
        <v>736</v>
      </c>
      <c r="B342" s="16">
        <v>0</v>
      </c>
      <c r="C342" s="16">
        <v>44903182000</v>
      </c>
      <c r="D342" s="16">
        <v>0</v>
      </c>
      <c r="E342" s="16">
        <f t="shared" si="26"/>
        <v>44903182000</v>
      </c>
      <c r="F342" s="100">
        <f>E342/درآمدها!$E$12</f>
        <v>1.9991732730856488E-2</v>
      </c>
      <c r="G342" s="16">
        <v>0</v>
      </c>
      <c r="H342" s="16">
        <v>22319322000</v>
      </c>
      <c r="I342" s="16">
        <v>0</v>
      </c>
      <c r="J342" s="16">
        <f t="shared" si="27"/>
        <v>22319322000</v>
      </c>
      <c r="K342" s="88">
        <f>J342/درآمدها!$E$12*100</f>
        <v>0.9936977743758233</v>
      </c>
    </row>
    <row r="343" spans="1:11" ht="23.1" customHeight="1" thickBot="1">
      <c r="A343" s="28" t="s">
        <v>548</v>
      </c>
      <c r="B343" s="66">
        <f>SUM(B317:B342)</f>
        <v>10217056929</v>
      </c>
      <c r="C343" s="66">
        <f t="shared" ref="C343:J343" si="28">SUM(C317:C342)</f>
        <v>-120582531099</v>
      </c>
      <c r="D343" s="66">
        <f t="shared" si="28"/>
        <v>292014381860</v>
      </c>
      <c r="E343" s="66">
        <f t="shared" si="28"/>
        <v>181648907690</v>
      </c>
      <c r="F343" s="68">
        <f>SUM(F317:F342)</f>
        <v>8.0873476035406622E-2</v>
      </c>
      <c r="G343" s="66">
        <f t="shared" si="28"/>
        <v>72630877500</v>
      </c>
      <c r="H343" s="66">
        <f t="shared" si="28"/>
        <v>1015638652985</v>
      </c>
      <c r="I343" s="66">
        <f t="shared" si="28"/>
        <v>198929907654</v>
      </c>
      <c r="J343" s="66">
        <f t="shared" si="28"/>
        <v>1287199438139</v>
      </c>
      <c r="K343" s="102">
        <f>J343/درآمدها!$E$12*100</f>
        <v>57.30851577196362</v>
      </c>
    </row>
    <row r="344" spans="1:11" ht="23.1" customHeight="1" thickTop="1">
      <c r="B344" s="16"/>
      <c r="C344" s="16"/>
      <c r="D344" s="16"/>
      <c r="E344" s="16"/>
      <c r="F344" s="100"/>
      <c r="G344" s="16"/>
      <c r="H344" s="16"/>
      <c r="I344" s="16"/>
      <c r="J344" s="16"/>
      <c r="K344" s="88"/>
    </row>
    <row r="345" spans="1:11" ht="23.1" customHeight="1">
      <c r="B345" s="16"/>
      <c r="C345" s="16"/>
      <c r="D345" s="16"/>
      <c r="E345" s="16"/>
      <c r="F345" s="100"/>
      <c r="G345" s="16"/>
      <c r="H345" s="16"/>
      <c r="I345" s="16"/>
      <c r="J345" s="16"/>
      <c r="K345" s="88"/>
    </row>
    <row r="346" spans="1:11" ht="23.1" customHeight="1">
      <c r="A346" s="163" t="s">
        <v>0</v>
      </c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</row>
    <row r="347" spans="1:11" ht="23.1" customHeight="1">
      <c r="A347" s="163" t="s">
        <v>211</v>
      </c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</row>
    <row r="348" spans="1:11" ht="23.1" customHeight="1">
      <c r="A348" s="163" t="s">
        <v>212</v>
      </c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</row>
    <row r="349" spans="1:11" ht="6.75" customHeight="1"/>
    <row r="350" spans="1:11" ht="23.1" customHeight="1">
      <c r="A350" s="164" t="s">
        <v>519</v>
      </c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</row>
    <row r="351" spans="1:11" ht="6" customHeight="1"/>
    <row r="352" spans="1:11" ht="23.1" customHeight="1" thickBot="1">
      <c r="A352" s="30"/>
      <c r="B352" s="184" t="s">
        <v>228</v>
      </c>
      <c r="C352" s="184"/>
      <c r="D352" s="184"/>
      <c r="E352" s="184"/>
      <c r="F352" s="184"/>
      <c r="G352" s="184" t="s">
        <v>229</v>
      </c>
      <c r="H352" s="184"/>
      <c r="I352" s="184"/>
      <c r="J352" s="184"/>
      <c r="K352" s="184"/>
    </row>
    <row r="353" spans="1:11" ht="23.1" customHeight="1" thickBot="1">
      <c r="A353" s="158" t="s">
        <v>520</v>
      </c>
      <c r="B353" s="183" t="s">
        <v>521</v>
      </c>
      <c r="C353" s="183" t="s">
        <v>517</v>
      </c>
      <c r="D353" s="183" t="s">
        <v>518</v>
      </c>
      <c r="E353" s="183" t="s">
        <v>52</v>
      </c>
      <c r="F353" s="183"/>
      <c r="G353" s="183" t="s">
        <v>521</v>
      </c>
      <c r="H353" s="183" t="s">
        <v>517</v>
      </c>
      <c r="I353" s="183" t="s">
        <v>518</v>
      </c>
      <c r="J353" s="183" t="s">
        <v>52</v>
      </c>
      <c r="K353" s="183"/>
    </row>
    <row r="354" spans="1:11" ht="34.5" customHeight="1" thickBot="1">
      <c r="A354" s="165"/>
      <c r="B354" s="184"/>
      <c r="C354" s="184"/>
      <c r="D354" s="184"/>
      <c r="E354" s="54" t="s">
        <v>154</v>
      </c>
      <c r="F354" s="113" t="s">
        <v>522</v>
      </c>
      <c r="G354" s="184"/>
      <c r="H354" s="184"/>
      <c r="I354" s="184"/>
      <c r="J354" s="54" t="s">
        <v>154</v>
      </c>
      <c r="K354" s="113" t="s">
        <v>522</v>
      </c>
    </row>
    <row r="355" spans="1:11" ht="23.1" customHeight="1">
      <c r="A355" s="28" t="s">
        <v>549</v>
      </c>
      <c r="B355" s="16">
        <f>B343</f>
        <v>10217056929</v>
      </c>
      <c r="C355" s="16">
        <f>C343</f>
        <v>-120582531099</v>
      </c>
      <c r="D355" s="16">
        <f>D343</f>
        <v>292014381860</v>
      </c>
      <c r="E355" s="16">
        <f>E343</f>
        <v>181648907690</v>
      </c>
      <c r="F355" s="100">
        <f>E355/درآمدها!$E$12</f>
        <v>8.0873476035406622E-2</v>
      </c>
      <c r="G355" s="16">
        <f>G343</f>
        <v>72630877500</v>
      </c>
      <c r="H355" s="16">
        <f>H343</f>
        <v>1015638652985</v>
      </c>
      <c r="I355" s="16">
        <f>I343</f>
        <v>198929907654</v>
      </c>
      <c r="J355" s="16">
        <f>J343</f>
        <v>1287199438139</v>
      </c>
      <c r="K355" s="88">
        <f>J355/درآمدها!$E$12*100</f>
        <v>57.30851577196362</v>
      </c>
    </row>
    <row r="356" spans="1:11" ht="23.1" customHeight="1">
      <c r="A356" s="17" t="s">
        <v>737</v>
      </c>
      <c r="B356" s="16">
        <v>0</v>
      </c>
      <c r="C356" s="16">
        <v>22219078000</v>
      </c>
      <c r="D356" s="16">
        <v>0</v>
      </c>
      <c r="E356" s="16">
        <f t="shared" ref="E356:E380" si="29">B356+C356+D356</f>
        <v>22219078000</v>
      </c>
      <c r="F356" s="100">
        <f>E356/درآمدها!$E$12</f>
        <v>9.8923472483988615E-3</v>
      </c>
      <c r="G356" s="16">
        <v>0</v>
      </c>
      <c r="H356" s="16">
        <v>23116841000</v>
      </c>
      <c r="I356" s="16">
        <v>0</v>
      </c>
      <c r="J356" s="16">
        <f t="shared" ref="J356:J380" si="30">G356+H356+I356</f>
        <v>23116841000</v>
      </c>
      <c r="K356" s="88">
        <f>J356/درآمدها!$E$12*100</f>
        <v>1.0292048052490026</v>
      </c>
    </row>
    <row r="357" spans="1:11" ht="23.1" customHeight="1">
      <c r="A357" s="17" t="s">
        <v>738</v>
      </c>
      <c r="B357" s="16">
        <v>0</v>
      </c>
      <c r="C357" s="16">
        <v>19178993000</v>
      </c>
      <c r="D357" s="16">
        <v>0</v>
      </c>
      <c r="E357" s="16">
        <f t="shared" si="29"/>
        <v>19178993000</v>
      </c>
      <c r="F357" s="100">
        <f>E357/درآمدها!$E$12</f>
        <v>8.5388447995281818E-3</v>
      </c>
      <c r="G357" s="16">
        <v>0</v>
      </c>
      <c r="H357" s="16">
        <v>19241601000</v>
      </c>
      <c r="I357" s="16">
        <v>0</v>
      </c>
      <c r="J357" s="16">
        <f t="shared" si="30"/>
        <v>19241601000</v>
      </c>
      <c r="K357" s="88">
        <f>J357/درآمدها!$E$12*100</f>
        <v>0.85667190468991916</v>
      </c>
    </row>
    <row r="358" spans="1:11" ht="23.1" customHeight="1">
      <c r="A358" s="17" t="s">
        <v>739</v>
      </c>
      <c r="B358" s="16">
        <v>0</v>
      </c>
      <c r="C358" s="16">
        <v>3290443000</v>
      </c>
      <c r="D358" s="16">
        <v>0</v>
      </c>
      <c r="E358" s="16">
        <f t="shared" si="29"/>
        <v>3290443000</v>
      </c>
      <c r="F358" s="100">
        <f>E358/درآمدها!$E$12</f>
        <v>1.4649664921768265E-3</v>
      </c>
      <c r="G358" s="16">
        <v>0</v>
      </c>
      <c r="H358" s="16">
        <v>2188499000</v>
      </c>
      <c r="I358" s="16">
        <v>0</v>
      </c>
      <c r="J358" s="16">
        <f t="shared" si="30"/>
        <v>2188499000</v>
      </c>
      <c r="K358" s="88">
        <f>J358/درآمدها!$E$12*100</f>
        <v>9.7436050500266755E-2</v>
      </c>
    </row>
    <row r="359" spans="1:11" ht="23.1" customHeight="1">
      <c r="A359" s="17" t="s">
        <v>740</v>
      </c>
      <c r="B359" s="16">
        <v>0</v>
      </c>
      <c r="C359" s="16">
        <v>2663825000</v>
      </c>
      <c r="D359" s="16">
        <v>-2205470658</v>
      </c>
      <c r="E359" s="16">
        <f t="shared" si="29"/>
        <v>458354342</v>
      </c>
      <c r="F359" s="100">
        <f>E359/درآمدها!$E$12</f>
        <v>2.0406788768982092E-4</v>
      </c>
      <c r="G359" s="16">
        <v>0</v>
      </c>
      <c r="H359" s="16">
        <v>-343845000</v>
      </c>
      <c r="I359" s="16">
        <v>-2205470658</v>
      </c>
      <c r="J359" s="16">
        <f t="shared" si="30"/>
        <v>-2549315658</v>
      </c>
      <c r="K359" s="88">
        <f>J359/درآمدها!$E$12*100</f>
        <v>-0.1135002799608356</v>
      </c>
    </row>
    <row r="360" spans="1:11" ht="23.1" customHeight="1">
      <c r="A360" s="17" t="s">
        <v>741</v>
      </c>
      <c r="B360" s="16">
        <v>0</v>
      </c>
      <c r="C360" s="16">
        <v>344040000</v>
      </c>
      <c r="D360" s="16">
        <v>0</v>
      </c>
      <c r="E360" s="16">
        <f t="shared" si="29"/>
        <v>344040000</v>
      </c>
      <c r="F360" s="100">
        <f>E360/درآمدها!$E$12</f>
        <v>1.5317301408002368E-4</v>
      </c>
      <c r="G360" s="16">
        <v>0</v>
      </c>
      <c r="H360" s="16">
        <v>-70505000</v>
      </c>
      <c r="I360" s="16">
        <v>0</v>
      </c>
      <c r="J360" s="16">
        <f t="shared" si="30"/>
        <v>-70505000</v>
      </c>
      <c r="K360" s="88">
        <f>J360/درآمدها!$E$12*100</f>
        <v>-3.139013881441713E-3</v>
      </c>
    </row>
    <row r="361" spans="1:11" ht="23.1" customHeight="1">
      <c r="A361" s="17" t="s">
        <v>742</v>
      </c>
      <c r="B361" s="16">
        <v>0</v>
      </c>
      <c r="C361" s="16">
        <v>7779604000</v>
      </c>
      <c r="D361" s="16">
        <v>0</v>
      </c>
      <c r="E361" s="16">
        <f t="shared" si="29"/>
        <v>7779604000</v>
      </c>
      <c r="F361" s="100">
        <f>E361/درآمدها!$E$12</f>
        <v>3.4636245582752253E-3</v>
      </c>
      <c r="G361" s="16">
        <v>0</v>
      </c>
      <c r="H361" s="16">
        <v>-2954666000</v>
      </c>
      <c r="I361" s="16">
        <v>0</v>
      </c>
      <c r="J361" s="16">
        <f t="shared" si="30"/>
        <v>-2954666000</v>
      </c>
      <c r="K361" s="88">
        <f>J361/درآمدها!$E$12*100</f>
        <v>-0.1315472319555189</v>
      </c>
    </row>
    <row r="362" spans="1:11" ht="23.1" customHeight="1">
      <c r="A362" s="17" t="s">
        <v>743</v>
      </c>
      <c r="B362" s="16">
        <v>0</v>
      </c>
      <c r="C362" s="16">
        <v>13344450000</v>
      </c>
      <c r="D362" s="16">
        <v>0</v>
      </c>
      <c r="E362" s="16">
        <f t="shared" si="29"/>
        <v>13344450000</v>
      </c>
      <c r="F362" s="100">
        <f>E362/درآمدها!$E$12</f>
        <v>5.941197615800988E-3</v>
      </c>
      <c r="G362" s="16">
        <v>0</v>
      </c>
      <c r="H362" s="16">
        <v>-483749000</v>
      </c>
      <c r="I362" s="16">
        <v>0</v>
      </c>
      <c r="J362" s="16">
        <f t="shared" si="30"/>
        <v>-483749000</v>
      </c>
      <c r="K362" s="88">
        <f>J362/درآمدها!$E$12*100</f>
        <v>-2.1537406228402913E-2</v>
      </c>
    </row>
    <row r="363" spans="1:11" ht="23.1" customHeight="1">
      <c r="A363" s="17" t="s">
        <v>744</v>
      </c>
      <c r="B363" s="16">
        <v>0</v>
      </c>
      <c r="C363" s="16">
        <v>13078884000</v>
      </c>
      <c r="D363" s="16">
        <v>0</v>
      </c>
      <c r="E363" s="16">
        <f t="shared" si="29"/>
        <v>13078884000</v>
      </c>
      <c r="F363" s="100">
        <f>E363/درآمدها!$E$12</f>
        <v>5.8229626877194405E-3</v>
      </c>
      <c r="G363" s="16">
        <v>0</v>
      </c>
      <c r="H363" s="16">
        <v>16487589020</v>
      </c>
      <c r="I363" s="16">
        <v>3047852</v>
      </c>
      <c r="J363" s="16">
        <f t="shared" si="30"/>
        <v>16490636872</v>
      </c>
      <c r="K363" s="88">
        <f>J363/درآمدها!$E$12*100</f>
        <v>0.73419385937199566</v>
      </c>
    </row>
    <row r="364" spans="1:11" ht="23.1" customHeight="1">
      <c r="A364" s="17" t="s">
        <v>745</v>
      </c>
      <c r="B364" s="16">
        <v>0</v>
      </c>
      <c r="C364" s="16">
        <v>398000000</v>
      </c>
      <c r="D364" s="16">
        <v>0</v>
      </c>
      <c r="E364" s="16">
        <f t="shared" si="29"/>
        <v>398000000</v>
      </c>
      <c r="F364" s="100">
        <f>E364/درآمدها!$E$12</f>
        <v>1.7719701082388509E-4</v>
      </c>
      <c r="G364" s="16">
        <v>0</v>
      </c>
      <c r="H364" s="16">
        <v>400000000</v>
      </c>
      <c r="I364" s="16">
        <v>0</v>
      </c>
      <c r="J364" s="16">
        <f t="shared" si="30"/>
        <v>400000000</v>
      </c>
      <c r="K364" s="88">
        <f>J364/درآمدها!$E$12*100</f>
        <v>1.7808744806420612E-2</v>
      </c>
    </row>
    <row r="365" spans="1:11" ht="23.1" customHeight="1">
      <c r="A365" s="17" t="s">
        <v>746</v>
      </c>
      <c r="B365" s="16">
        <v>0</v>
      </c>
      <c r="C365" s="16">
        <v>471064000</v>
      </c>
      <c r="D365" s="16">
        <v>0</v>
      </c>
      <c r="E365" s="16">
        <f t="shared" si="29"/>
        <v>471064000</v>
      </c>
      <c r="F365" s="100">
        <f>E365/درآمدها!$E$12</f>
        <v>2.0972646408729299E-4</v>
      </c>
      <c r="G365" s="16">
        <v>0</v>
      </c>
      <c r="H365" s="16">
        <v>199754000</v>
      </c>
      <c r="I365" s="16">
        <v>0</v>
      </c>
      <c r="J365" s="16">
        <f t="shared" si="30"/>
        <v>199754000</v>
      </c>
      <c r="K365" s="88">
        <f>J365/درآمدها!$E$12*100</f>
        <v>8.8934200251543569E-3</v>
      </c>
    </row>
    <row r="366" spans="1:11" ht="23.1" customHeight="1">
      <c r="A366" s="17" t="s">
        <v>747</v>
      </c>
      <c r="B366" s="16">
        <v>0</v>
      </c>
      <c r="C366" s="16">
        <v>2386887000</v>
      </c>
      <c r="D366" s="16">
        <v>0</v>
      </c>
      <c r="E366" s="16">
        <f t="shared" si="29"/>
        <v>2386887000</v>
      </c>
      <c r="F366" s="100">
        <f>E366/درآمدها!$E$12</f>
        <v>1.0626865366190718E-3</v>
      </c>
      <c r="G366" s="16">
        <v>0</v>
      </c>
      <c r="H366" s="16">
        <v>-2904907000</v>
      </c>
      <c r="I366" s="16">
        <v>0</v>
      </c>
      <c r="J366" s="16">
        <f t="shared" si="30"/>
        <v>-2904907000</v>
      </c>
      <c r="K366" s="88">
        <f>J366/درآمدها!$E$12*100</f>
        <v>-0.12933186862346219</v>
      </c>
    </row>
    <row r="367" spans="1:11" ht="23.1" customHeight="1">
      <c r="A367" s="17" t="s">
        <v>748</v>
      </c>
      <c r="B367" s="16">
        <v>0</v>
      </c>
      <c r="C367" s="16">
        <v>21741176000</v>
      </c>
      <c r="D367" s="16">
        <v>0</v>
      </c>
      <c r="E367" s="16">
        <f t="shared" si="29"/>
        <v>21741176000</v>
      </c>
      <c r="F367" s="100">
        <f>E367/درآمدها!$E$12</f>
        <v>9.6795763793869113E-3</v>
      </c>
      <c r="G367" s="16">
        <v>0</v>
      </c>
      <c r="H367" s="16">
        <v>-10253822000</v>
      </c>
      <c r="I367" s="16">
        <v>0</v>
      </c>
      <c r="J367" s="16">
        <f t="shared" si="30"/>
        <v>-10253822000</v>
      </c>
      <c r="K367" s="88">
        <f>J367/درآمدها!$E$12*100</f>
        <v>-0.45651924822115353</v>
      </c>
    </row>
    <row r="368" spans="1:11" ht="23.1" customHeight="1">
      <c r="A368" s="17" t="s">
        <v>749</v>
      </c>
      <c r="B368" s="16">
        <v>0</v>
      </c>
      <c r="C368" s="16">
        <v>15195030353</v>
      </c>
      <c r="D368" s="16">
        <v>31250330</v>
      </c>
      <c r="E368" s="16">
        <f t="shared" si="29"/>
        <v>15226280683</v>
      </c>
      <c r="F368" s="100">
        <f>E368/درآمدها!$E$12</f>
        <v>6.7790236758619683E-3</v>
      </c>
      <c r="G368" s="16">
        <v>0</v>
      </c>
      <c r="H368" s="16">
        <v>12731442678</v>
      </c>
      <c r="I368" s="16">
        <v>-2581730</v>
      </c>
      <c r="J368" s="16">
        <f t="shared" si="30"/>
        <v>12728860948</v>
      </c>
      <c r="K368" s="88">
        <f>J368/درآمدها!$E$12*100</f>
        <v>0.56671259074836289</v>
      </c>
    </row>
    <row r="369" spans="1:11" ht="23.1" customHeight="1">
      <c r="A369" s="17" t="s">
        <v>750</v>
      </c>
      <c r="B369" s="16">
        <v>0</v>
      </c>
      <c r="C369" s="16">
        <v>16409972000</v>
      </c>
      <c r="D369" s="16">
        <v>0</v>
      </c>
      <c r="E369" s="16">
        <f t="shared" si="29"/>
        <v>16409972000</v>
      </c>
      <c r="F369" s="100">
        <f>E369/درآمدها!$E$12</f>
        <v>7.3060250907126915E-3</v>
      </c>
      <c r="G369" s="16">
        <v>0</v>
      </c>
      <c r="H369" s="16">
        <v>13815704000</v>
      </c>
      <c r="I369" s="16">
        <v>0</v>
      </c>
      <c r="J369" s="16">
        <f t="shared" si="30"/>
        <v>13815704000</v>
      </c>
      <c r="K369" s="88">
        <f>J369/درآمدها!$E$12*100</f>
        <v>0.61510086714261125</v>
      </c>
    </row>
    <row r="370" spans="1:11" ht="23.1" customHeight="1">
      <c r="A370" s="17" t="s">
        <v>751</v>
      </c>
      <c r="B370" s="16">
        <v>0</v>
      </c>
      <c r="C370" s="16">
        <v>994768184</v>
      </c>
      <c r="D370" s="16">
        <v>396852006</v>
      </c>
      <c r="E370" s="16">
        <f t="shared" si="29"/>
        <v>1391620190</v>
      </c>
      <c r="F370" s="100">
        <f>E370/درآمدها!$E$12</f>
        <v>6.1957522077931413E-4</v>
      </c>
      <c r="G370" s="16">
        <v>0</v>
      </c>
      <c r="H370" s="16">
        <v>979832184</v>
      </c>
      <c r="I370" s="16">
        <v>396852006</v>
      </c>
      <c r="J370" s="16">
        <f t="shared" si="30"/>
        <v>1376684190</v>
      </c>
      <c r="K370" s="88">
        <f>J370/درآمدها!$E$12*100</f>
        <v>6.1292543546859667E-2</v>
      </c>
    </row>
    <row r="371" spans="1:11" ht="23.1" customHeight="1">
      <c r="A371" s="17" t="s">
        <v>752</v>
      </c>
      <c r="B371" s="16">
        <v>0</v>
      </c>
      <c r="C371" s="16">
        <v>-112580000</v>
      </c>
      <c r="D371" s="16">
        <v>137735280</v>
      </c>
      <c r="E371" s="16">
        <f t="shared" si="29"/>
        <v>25155280</v>
      </c>
      <c r="F371" s="100">
        <f>E371/درآمدها!$E$12</f>
        <v>1.1199599051351407E-5</v>
      </c>
      <c r="G371" s="16">
        <v>0</v>
      </c>
      <c r="H371" s="16">
        <v>0</v>
      </c>
      <c r="I371" s="16">
        <v>137735280</v>
      </c>
      <c r="J371" s="16">
        <f t="shared" si="30"/>
        <v>137735280</v>
      </c>
      <c r="K371" s="88">
        <f>J371/درآمدها!$E$12*100</f>
        <v>6.1322311309022215E-3</v>
      </c>
    </row>
    <row r="372" spans="1:11" ht="23.1" customHeight="1">
      <c r="A372" s="17" t="s">
        <v>753</v>
      </c>
      <c r="B372" s="16">
        <v>0</v>
      </c>
      <c r="C372" s="16">
        <v>0</v>
      </c>
      <c r="D372" s="16">
        <v>-3911</v>
      </c>
      <c r="E372" s="16">
        <f t="shared" si="29"/>
        <v>-3911</v>
      </c>
      <c r="F372" s="100">
        <f>E372/درآمدها!$E$12</f>
        <v>-1.7412500234477753E-9</v>
      </c>
      <c r="G372" s="16">
        <v>0</v>
      </c>
      <c r="H372" s="16">
        <v>0</v>
      </c>
      <c r="I372" s="16">
        <v>-3911</v>
      </c>
      <c r="J372" s="16">
        <f t="shared" si="30"/>
        <v>-3911</v>
      </c>
      <c r="K372" s="88">
        <f>J372/درآمدها!$E$12*100</f>
        <v>-1.7412500234477752E-7</v>
      </c>
    </row>
    <row r="373" spans="1:11" ht="23.1" customHeight="1">
      <c r="A373" s="17" t="s">
        <v>754</v>
      </c>
      <c r="B373" s="16">
        <v>0</v>
      </c>
      <c r="C373" s="16">
        <v>146320000</v>
      </c>
      <c r="D373" s="16">
        <v>0</v>
      </c>
      <c r="E373" s="16">
        <f t="shared" si="29"/>
        <v>146320000</v>
      </c>
      <c r="F373" s="100">
        <f>E373/درآمدها!$E$12</f>
        <v>6.5144388501886598E-5</v>
      </c>
      <c r="G373" s="16">
        <v>0</v>
      </c>
      <c r="H373" s="16">
        <v>-468153000</v>
      </c>
      <c r="I373" s="16">
        <v>0</v>
      </c>
      <c r="J373" s="16">
        <f t="shared" si="30"/>
        <v>-468153000</v>
      </c>
      <c r="K373" s="88">
        <f>J373/درآمدها!$E$12*100</f>
        <v>-2.0843043268400571E-2</v>
      </c>
    </row>
    <row r="374" spans="1:11" ht="23.1" customHeight="1">
      <c r="A374" s="17" t="s">
        <v>755</v>
      </c>
      <c r="B374" s="16">
        <v>0</v>
      </c>
      <c r="C374" s="16">
        <v>141750000</v>
      </c>
      <c r="D374" s="16">
        <v>0</v>
      </c>
      <c r="E374" s="16">
        <f t="shared" si="29"/>
        <v>141750000</v>
      </c>
      <c r="F374" s="100">
        <f>E374/درآمدها!$E$12</f>
        <v>6.3109739407753038E-5</v>
      </c>
      <c r="G374" s="16">
        <v>0</v>
      </c>
      <c r="H374" s="16">
        <v>-1377500000</v>
      </c>
      <c r="I374" s="16">
        <v>0</v>
      </c>
      <c r="J374" s="16">
        <f t="shared" si="30"/>
        <v>-1377500000</v>
      </c>
      <c r="K374" s="88">
        <f>J374/درآمدها!$E$12*100</f>
        <v>-6.1328864927110975E-2</v>
      </c>
    </row>
    <row r="375" spans="1:11" ht="23.1" customHeight="1">
      <c r="A375" s="17" t="s">
        <v>756</v>
      </c>
      <c r="B375" s="16">
        <v>0</v>
      </c>
      <c r="C375" s="16">
        <v>15450500000</v>
      </c>
      <c r="D375" s="16">
        <v>0</v>
      </c>
      <c r="E375" s="16">
        <f t="shared" si="29"/>
        <v>15450500000</v>
      </c>
      <c r="F375" s="100">
        <f>E375/درآمدها!$E$12</f>
        <v>6.8788502907900419E-3</v>
      </c>
      <c r="G375" s="16">
        <v>0</v>
      </c>
      <c r="H375" s="16">
        <v>-48936939000</v>
      </c>
      <c r="I375" s="16">
        <v>0</v>
      </c>
      <c r="J375" s="16">
        <f t="shared" si="30"/>
        <v>-48936939000</v>
      </c>
      <c r="K375" s="88">
        <f>J375/درآمدها!$E$12*100</f>
        <v>-2.1787636456459305</v>
      </c>
    </row>
    <row r="376" spans="1:11" ht="23.1" customHeight="1">
      <c r="A376" s="17" t="s">
        <v>757</v>
      </c>
      <c r="B376" s="16">
        <v>0</v>
      </c>
      <c r="C376" s="16">
        <v>1616020000</v>
      </c>
      <c r="D376" s="16">
        <v>0</v>
      </c>
      <c r="E376" s="16">
        <f t="shared" si="29"/>
        <v>1616020000</v>
      </c>
      <c r="F376" s="100">
        <f>E376/درآمدها!$E$12</f>
        <v>7.1948219455179592E-4</v>
      </c>
      <c r="G376" s="16">
        <v>0</v>
      </c>
      <c r="H376" s="16">
        <v>-9795950000</v>
      </c>
      <c r="I376" s="16">
        <v>0</v>
      </c>
      <c r="J376" s="16">
        <f t="shared" si="30"/>
        <v>-9795950000</v>
      </c>
      <c r="K376" s="88">
        <f>J376/درآمدها!$E$12*100</f>
        <v>-0.43613393421613994</v>
      </c>
    </row>
    <row r="377" spans="1:11" ht="23.1" customHeight="1">
      <c r="A377" s="17" t="s">
        <v>758</v>
      </c>
      <c r="B377" s="16">
        <v>0</v>
      </c>
      <c r="C377" s="16">
        <v>11353510000</v>
      </c>
      <c r="D377" s="16">
        <v>0</v>
      </c>
      <c r="E377" s="16">
        <f t="shared" si="29"/>
        <v>11353510000</v>
      </c>
      <c r="F377" s="100">
        <f>E377/درآمدها!$E$12</f>
        <v>5.0547940561786117E-3</v>
      </c>
      <c r="G377" s="16">
        <v>0</v>
      </c>
      <c r="H377" s="16">
        <v>-28930473000</v>
      </c>
      <c r="I377" s="16">
        <v>0</v>
      </c>
      <c r="J377" s="16">
        <f t="shared" si="30"/>
        <v>-28930473000</v>
      </c>
      <c r="K377" s="88">
        <f>J377/درآمدها!$E$12*100</f>
        <v>-1.2880385269651045</v>
      </c>
    </row>
    <row r="378" spans="1:11" ht="23.1" customHeight="1">
      <c r="A378" s="17" t="s">
        <v>759</v>
      </c>
      <c r="B378" s="16">
        <v>0</v>
      </c>
      <c r="C378" s="16">
        <v>4198320000</v>
      </c>
      <c r="D378" s="16">
        <v>0</v>
      </c>
      <c r="E378" s="16">
        <f t="shared" si="29"/>
        <v>4198320000</v>
      </c>
      <c r="F378" s="100">
        <f>E378/درآمدها!$E$12</f>
        <v>1.8691702373922945E-3</v>
      </c>
      <c r="G378" s="16">
        <v>0</v>
      </c>
      <c r="H378" s="16">
        <v>-6194535000</v>
      </c>
      <c r="I378" s="16">
        <v>0</v>
      </c>
      <c r="J378" s="16">
        <f t="shared" si="30"/>
        <v>-6194535000</v>
      </c>
      <c r="K378" s="88">
        <f>J378/درآمدها!$E$12*100</f>
        <v>-0.27579223252360174</v>
      </c>
    </row>
    <row r="379" spans="1:11" ht="23.1" customHeight="1">
      <c r="A379" s="17" t="s">
        <v>760</v>
      </c>
      <c r="B379" s="16">
        <v>0</v>
      </c>
      <c r="C379" s="16">
        <v>7592120000</v>
      </c>
      <c r="D379" s="16">
        <v>0</v>
      </c>
      <c r="E379" s="16">
        <f t="shared" si="29"/>
        <v>7592120000</v>
      </c>
      <c r="F379" s="100">
        <f>E379/درآمدها!$E$12</f>
        <v>3.3801531904930513E-3</v>
      </c>
      <c r="G379" s="16">
        <v>0</v>
      </c>
      <c r="H379" s="16">
        <v>6371882000</v>
      </c>
      <c r="I379" s="16">
        <v>0</v>
      </c>
      <c r="J379" s="16">
        <f t="shared" si="30"/>
        <v>6371882000</v>
      </c>
      <c r="K379" s="88">
        <f>J379/درآمدها!$E$12*100</f>
        <v>0.28368805118656243</v>
      </c>
    </row>
    <row r="380" spans="1:11" ht="23.1" customHeight="1">
      <c r="A380" s="17" t="s">
        <v>761</v>
      </c>
      <c r="B380" s="16">
        <v>0</v>
      </c>
      <c r="C380" s="16">
        <v>19708014000</v>
      </c>
      <c r="D380" s="16">
        <v>0</v>
      </c>
      <c r="E380" s="16">
        <f t="shared" si="29"/>
        <v>19708014000</v>
      </c>
      <c r="F380" s="100">
        <f>E380/درآمدها!$E$12</f>
        <v>8.7743747991841179E-3</v>
      </c>
      <c r="G380" s="16">
        <v>0</v>
      </c>
      <c r="H380" s="16">
        <v>19193677000</v>
      </c>
      <c r="I380" s="16">
        <v>0</v>
      </c>
      <c r="J380" s="16">
        <f t="shared" si="30"/>
        <v>19193677000</v>
      </c>
      <c r="K380" s="88">
        <f>J380/درآمدها!$E$12*100</f>
        <v>0.85453823897466197</v>
      </c>
    </row>
    <row r="381" spans="1:11" ht="23.1" customHeight="1" thickBot="1">
      <c r="A381" s="28" t="s">
        <v>548</v>
      </c>
      <c r="B381" s="66">
        <f>SUM(B355:B380)</f>
        <v>10217056929</v>
      </c>
      <c r="C381" s="66">
        <f t="shared" ref="C381:J381" si="31">SUM(C355:C380)</f>
        <v>79007657438</v>
      </c>
      <c r="D381" s="66">
        <f t="shared" si="31"/>
        <v>290374744907</v>
      </c>
      <c r="E381" s="66">
        <f t="shared" si="31"/>
        <v>379599459274</v>
      </c>
      <c r="F381" s="68">
        <f>SUM(F355:F380)</f>
        <v>0.16900474747164804</v>
      </c>
      <c r="G381" s="66">
        <f t="shared" si="31"/>
        <v>72630877500</v>
      </c>
      <c r="H381" s="66">
        <f t="shared" si="31"/>
        <v>1017650430867</v>
      </c>
      <c r="I381" s="66">
        <f t="shared" si="31"/>
        <v>197259486493</v>
      </c>
      <c r="J381" s="66">
        <f t="shared" si="31"/>
        <v>1287540794860</v>
      </c>
      <c r="K381" s="102">
        <f>J381/درآمدها!$E$12*100</f>
        <v>57.323713608794222</v>
      </c>
    </row>
    <row r="382" spans="1:11" ht="23.1" customHeight="1" thickTop="1">
      <c r="B382" s="16"/>
      <c r="C382" s="16"/>
      <c r="D382" s="16"/>
      <c r="E382" s="16"/>
      <c r="F382" s="100"/>
      <c r="G382" s="16"/>
      <c r="H382" s="16"/>
      <c r="I382" s="16"/>
      <c r="J382" s="16"/>
      <c r="K382" s="88"/>
    </row>
    <row r="383" spans="1:11" ht="23.1" customHeight="1">
      <c r="B383" s="16"/>
      <c r="C383" s="16"/>
      <c r="D383" s="16"/>
      <c r="E383" s="16"/>
      <c r="F383" s="100"/>
      <c r="G383" s="16"/>
      <c r="H383" s="16"/>
      <c r="I383" s="16"/>
      <c r="J383" s="16"/>
      <c r="K383" s="88"/>
    </row>
    <row r="384" spans="1:11" ht="23.1" customHeight="1">
      <c r="A384" s="163" t="s">
        <v>0</v>
      </c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</row>
    <row r="385" spans="1:11" ht="23.1" customHeight="1">
      <c r="A385" s="163" t="s">
        <v>211</v>
      </c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</row>
    <row r="386" spans="1:11" ht="23.1" customHeight="1">
      <c r="A386" s="163" t="s">
        <v>212</v>
      </c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</row>
    <row r="387" spans="1:11" ht="4.5" customHeight="1"/>
    <row r="388" spans="1:11" ht="23.1" customHeight="1">
      <c r="A388" s="164" t="s">
        <v>519</v>
      </c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</row>
    <row r="389" spans="1:11" ht="4.5" customHeight="1"/>
    <row r="390" spans="1:11" ht="23.1" customHeight="1" thickBot="1">
      <c r="A390" s="30"/>
      <c r="B390" s="184" t="s">
        <v>228</v>
      </c>
      <c r="C390" s="184"/>
      <c r="D390" s="184"/>
      <c r="E390" s="184"/>
      <c r="F390" s="184"/>
      <c r="G390" s="184" t="s">
        <v>229</v>
      </c>
      <c r="H390" s="184"/>
      <c r="I390" s="184"/>
      <c r="J390" s="184"/>
      <c r="K390" s="184"/>
    </row>
    <row r="391" spans="1:11" ht="23.1" customHeight="1" thickBot="1">
      <c r="A391" s="158" t="s">
        <v>520</v>
      </c>
      <c r="B391" s="183" t="s">
        <v>521</v>
      </c>
      <c r="C391" s="183" t="s">
        <v>517</v>
      </c>
      <c r="D391" s="183" t="s">
        <v>518</v>
      </c>
      <c r="E391" s="183" t="s">
        <v>52</v>
      </c>
      <c r="F391" s="183"/>
      <c r="G391" s="183" t="s">
        <v>521</v>
      </c>
      <c r="H391" s="183" t="s">
        <v>517</v>
      </c>
      <c r="I391" s="183" t="s">
        <v>518</v>
      </c>
      <c r="J391" s="183" t="s">
        <v>52</v>
      </c>
      <c r="K391" s="183"/>
    </row>
    <row r="392" spans="1:11" ht="38.25" thickBot="1">
      <c r="A392" s="165"/>
      <c r="B392" s="184"/>
      <c r="C392" s="184"/>
      <c r="D392" s="184"/>
      <c r="E392" s="54" t="s">
        <v>154</v>
      </c>
      <c r="F392" s="113" t="s">
        <v>522</v>
      </c>
      <c r="G392" s="184"/>
      <c r="H392" s="184"/>
      <c r="I392" s="184"/>
      <c r="J392" s="54" t="s">
        <v>154</v>
      </c>
      <c r="K392" s="113" t="s">
        <v>522</v>
      </c>
    </row>
    <row r="393" spans="1:11" ht="23.1" customHeight="1">
      <c r="A393" s="28" t="s">
        <v>549</v>
      </c>
      <c r="B393" s="16">
        <f>B381</f>
        <v>10217056929</v>
      </c>
      <c r="C393" s="16">
        <f>C381</f>
        <v>79007657438</v>
      </c>
      <c r="D393" s="16">
        <f>D381</f>
        <v>290374744907</v>
      </c>
      <c r="E393" s="16">
        <f>E381</f>
        <v>379599459274</v>
      </c>
      <c r="F393" s="100">
        <f>E393/درآمدها!$E$12</f>
        <v>0.16900474747164801</v>
      </c>
      <c r="G393" s="16">
        <f>G381</f>
        <v>72630877500</v>
      </c>
      <c r="H393" s="16">
        <f>H381</f>
        <v>1017650430867</v>
      </c>
      <c r="I393" s="16">
        <f>I381</f>
        <v>197259486493</v>
      </c>
      <c r="J393" s="16">
        <f>J381</f>
        <v>1287540794860</v>
      </c>
      <c r="K393" s="88">
        <f>J393/درآمدها!$E$12*100</f>
        <v>57.323713608794222</v>
      </c>
    </row>
    <row r="394" spans="1:11" ht="23.1" customHeight="1">
      <c r="A394" s="17" t="s">
        <v>762</v>
      </c>
      <c r="B394" s="16">
        <v>0</v>
      </c>
      <c r="C394" s="16">
        <v>7782817000</v>
      </c>
      <c r="D394" s="16">
        <v>0</v>
      </c>
      <c r="E394" s="16">
        <f t="shared" ref="E394:E418" si="32">B394+C394+D394</f>
        <v>7782817000</v>
      </c>
      <c r="F394" s="100">
        <f>E394/درآمدها!$E$12</f>
        <v>3.4650550457018012E-3</v>
      </c>
      <c r="G394" s="16">
        <v>0</v>
      </c>
      <c r="H394" s="16">
        <v>7219529000</v>
      </c>
      <c r="I394" s="16">
        <v>0</v>
      </c>
      <c r="J394" s="16">
        <f t="shared" ref="J394:J418" si="33">G394+H394+I394</f>
        <v>7219529000</v>
      </c>
      <c r="K394" s="88">
        <f>J394/درآمدها!$E$12*100</f>
        <v>0.32142687395888248</v>
      </c>
    </row>
    <row r="395" spans="1:11" ht="23.1" customHeight="1">
      <c r="A395" s="17" t="s">
        <v>763</v>
      </c>
      <c r="B395" s="16">
        <v>0</v>
      </c>
      <c r="C395" s="16">
        <v>12775000</v>
      </c>
      <c r="D395" s="16">
        <v>0</v>
      </c>
      <c r="E395" s="16">
        <f t="shared" si="32"/>
        <v>12775000</v>
      </c>
      <c r="F395" s="100">
        <f>E395/درآمدها!$E$12</f>
        <v>5.6876678725505825E-6</v>
      </c>
      <c r="G395" s="16">
        <v>0</v>
      </c>
      <c r="H395" s="16">
        <v>-12425000</v>
      </c>
      <c r="I395" s="16">
        <v>0</v>
      </c>
      <c r="J395" s="16">
        <f t="shared" si="33"/>
        <v>-12425000</v>
      </c>
      <c r="K395" s="88">
        <f>J395/درآمدها!$E$12*100</f>
        <v>-5.5318413554944024E-4</v>
      </c>
    </row>
    <row r="396" spans="1:11" ht="23.1" customHeight="1">
      <c r="A396" s="17" t="s">
        <v>764</v>
      </c>
      <c r="B396" s="16">
        <v>0</v>
      </c>
      <c r="C396" s="16">
        <v>45231000</v>
      </c>
      <c r="D396" s="16">
        <v>0</v>
      </c>
      <c r="E396" s="16">
        <f t="shared" si="32"/>
        <v>45231000</v>
      </c>
      <c r="F396" s="100">
        <f>E396/درآمدها!$E$12</f>
        <v>2.0137683408480269E-5</v>
      </c>
      <c r="G396" s="16">
        <v>0</v>
      </c>
      <c r="H396" s="16">
        <v>-6207954000</v>
      </c>
      <c r="I396" s="16">
        <v>0</v>
      </c>
      <c r="J396" s="16">
        <f t="shared" si="33"/>
        <v>-6207954000</v>
      </c>
      <c r="K396" s="88">
        <f>J396/درآمدها!$E$12*100</f>
        <v>-0.27638967138999515</v>
      </c>
    </row>
    <row r="397" spans="1:11" ht="23.1" customHeight="1">
      <c r="A397" s="17" t="s">
        <v>765</v>
      </c>
      <c r="B397" s="16">
        <v>0</v>
      </c>
      <c r="C397" s="16">
        <v>413700000</v>
      </c>
      <c r="D397" s="16">
        <v>0</v>
      </c>
      <c r="E397" s="16">
        <f t="shared" si="32"/>
        <v>413700000</v>
      </c>
      <c r="F397" s="100">
        <f>E397/درآمدها!$E$12</f>
        <v>1.8418694316040519E-4</v>
      </c>
      <c r="G397" s="16">
        <v>0</v>
      </c>
      <c r="H397" s="16">
        <v>413700000</v>
      </c>
      <c r="I397" s="16">
        <v>0</v>
      </c>
      <c r="J397" s="16">
        <f t="shared" si="33"/>
        <v>413700000</v>
      </c>
      <c r="K397" s="88">
        <f>J397/درآمدها!$E$12*100</f>
        <v>1.8418694316040519E-2</v>
      </c>
    </row>
    <row r="398" spans="1:11" ht="23.1" customHeight="1">
      <c r="A398" s="17" t="s">
        <v>766</v>
      </c>
      <c r="B398" s="16">
        <v>0</v>
      </c>
      <c r="C398" s="16">
        <v>245520000</v>
      </c>
      <c r="D398" s="16">
        <v>0</v>
      </c>
      <c r="E398" s="16">
        <f t="shared" si="32"/>
        <v>245520000</v>
      </c>
      <c r="F398" s="100">
        <f>E398/درآمدها!$E$12</f>
        <v>1.0931007562180971E-4</v>
      </c>
      <c r="G398" s="16">
        <v>0</v>
      </c>
      <c r="H398" s="16">
        <v>245520000</v>
      </c>
      <c r="I398" s="16">
        <v>0</v>
      </c>
      <c r="J398" s="16">
        <f t="shared" si="33"/>
        <v>245520000</v>
      </c>
      <c r="K398" s="88">
        <f>J398/درآمدها!$E$12*100</f>
        <v>1.0931007562180971E-2</v>
      </c>
    </row>
    <row r="399" spans="1:11" ht="23.1" customHeight="1">
      <c r="A399" s="17" t="s">
        <v>767</v>
      </c>
      <c r="B399" s="16">
        <v>0</v>
      </c>
      <c r="C399" s="16">
        <v>110310000</v>
      </c>
      <c r="D399" s="16">
        <v>0</v>
      </c>
      <c r="E399" s="16">
        <f t="shared" si="32"/>
        <v>110310000</v>
      </c>
      <c r="F399" s="100">
        <f>E399/درآمدها!$E$12</f>
        <v>4.9112065989906444E-5</v>
      </c>
      <c r="G399" s="16">
        <v>0</v>
      </c>
      <c r="H399" s="16">
        <v>110310000</v>
      </c>
      <c r="I399" s="16">
        <v>0</v>
      </c>
      <c r="J399" s="16">
        <f t="shared" si="33"/>
        <v>110310000</v>
      </c>
      <c r="K399" s="88">
        <f>J399/درآمدها!$E$12*100</f>
        <v>4.9112065989906448E-3</v>
      </c>
    </row>
    <row r="400" spans="1:11" ht="23.1" customHeight="1">
      <c r="A400" s="17" t="s">
        <v>768</v>
      </c>
      <c r="B400" s="16">
        <v>0</v>
      </c>
      <c r="C400" s="16">
        <v>-3200000</v>
      </c>
      <c r="D400" s="16">
        <v>0</v>
      </c>
      <c r="E400" s="16">
        <f t="shared" si="32"/>
        <v>-3200000</v>
      </c>
      <c r="F400" s="100">
        <f>E400/درآمدها!$E$12</f>
        <v>-1.4246995845136489E-6</v>
      </c>
      <c r="G400" s="16">
        <v>0</v>
      </c>
      <c r="H400" s="16">
        <v>-25500000</v>
      </c>
      <c r="I400" s="16">
        <v>0</v>
      </c>
      <c r="J400" s="16">
        <f t="shared" si="33"/>
        <v>-25500000</v>
      </c>
      <c r="K400" s="88">
        <f>J400/درآمدها!$E$12*100</f>
        <v>-1.135307481409314E-3</v>
      </c>
    </row>
    <row r="401" spans="1:11" ht="23.1" customHeight="1">
      <c r="A401" s="17" t="s">
        <v>769</v>
      </c>
      <c r="B401" s="16">
        <v>0</v>
      </c>
      <c r="C401" s="16">
        <v>0</v>
      </c>
      <c r="D401" s="16">
        <v>0</v>
      </c>
      <c r="E401" s="16">
        <f t="shared" si="32"/>
        <v>0</v>
      </c>
      <c r="F401" s="100">
        <f>E401/درآمدها!$E$12</f>
        <v>0</v>
      </c>
      <c r="G401" s="16">
        <v>0</v>
      </c>
      <c r="H401" s="16">
        <v>-72000000</v>
      </c>
      <c r="I401" s="16">
        <v>0</v>
      </c>
      <c r="J401" s="16">
        <f t="shared" si="33"/>
        <v>-72000000</v>
      </c>
      <c r="K401" s="88">
        <f>J401/درآمدها!$E$12*100</f>
        <v>-3.2055740651557104E-3</v>
      </c>
    </row>
    <row r="402" spans="1:11" ht="23.1" customHeight="1">
      <c r="A402" s="17" t="s">
        <v>770</v>
      </c>
      <c r="B402" s="16">
        <v>0</v>
      </c>
      <c r="C402" s="16">
        <v>2029000</v>
      </c>
      <c r="D402" s="16">
        <v>0</v>
      </c>
      <c r="E402" s="16">
        <f t="shared" si="32"/>
        <v>2029000</v>
      </c>
      <c r="F402" s="100">
        <f>E402/درآمدها!$E$12</f>
        <v>9.0334858030568554E-7</v>
      </c>
      <c r="G402" s="16">
        <v>0</v>
      </c>
      <c r="H402" s="16">
        <v>-3471000</v>
      </c>
      <c r="I402" s="16">
        <v>0</v>
      </c>
      <c r="J402" s="16">
        <f t="shared" si="33"/>
        <v>-3471000</v>
      </c>
      <c r="K402" s="88">
        <f>J402/درآمدها!$E$12*100</f>
        <v>-1.5453538305771486E-4</v>
      </c>
    </row>
    <row r="403" spans="1:11" ht="23.1" customHeight="1">
      <c r="A403" s="17" t="s">
        <v>771</v>
      </c>
      <c r="B403" s="16">
        <v>0</v>
      </c>
      <c r="C403" s="16">
        <v>0</v>
      </c>
      <c r="D403" s="16">
        <v>0</v>
      </c>
      <c r="E403" s="16">
        <f t="shared" si="32"/>
        <v>0</v>
      </c>
      <c r="F403" s="100">
        <f>E403/درآمدها!$E$12</f>
        <v>0</v>
      </c>
      <c r="G403" s="16">
        <v>0</v>
      </c>
      <c r="H403" s="16">
        <v>-14380000</v>
      </c>
      <c r="I403" s="16">
        <v>0</v>
      </c>
      <c r="J403" s="16">
        <f t="shared" si="33"/>
        <v>-14380000</v>
      </c>
      <c r="K403" s="88">
        <f>J403/درآمدها!$E$12*100</f>
        <v>-6.4022437579082099E-4</v>
      </c>
    </row>
    <row r="404" spans="1:11" ht="23.1" customHeight="1">
      <c r="A404" s="17" t="s">
        <v>772</v>
      </c>
      <c r="B404" s="16">
        <v>0</v>
      </c>
      <c r="C404" s="16">
        <v>-318000</v>
      </c>
      <c r="D404" s="16">
        <v>0</v>
      </c>
      <c r="E404" s="16">
        <f t="shared" si="32"/>
        <v>-318000</v>
      </c>
      <c r="F404" s="100">
        <f>E404/درآمدها!$E$12</f>
        <v>-1.4157952121104385E-7</v>
      </c>
      <c r="G404" s="16">
        <v>0</v>
      </c>
      <c r="H404" s="16">
        <v>-1000000</v>
      </c>
      <c r="I404" s="16">
        <v>0</v>
      </c>
      <c r="J404" s="16">
        <f t="shared" si="33"/>
        <v>-1000000</v>
      </c>
      <c r="K404" s="88">
        <f>J404/درآمدها!$E$12*100</f>
        <v>-4.4521862016051533E-5</v>
      </c>
    </row>
    <row r="405" spans="1:11" ht="23.1" customHeight="1">
      <c r="A405" s="17" t="s">
        <v>773</v>
      </c>
      <c r="B405" s="16">
        <v>0</v>
      </c>
      <c r="C405" s="16">
        <v>196000</v>
      </c>
      <c r="D405" s="16">
        <v>0</v>
      </c>
      <c r="E405" s="16">
        <f t="shared" si="32"/>
        <v>196000</v>
      </c>
      <c r="F405" s="100">
        <f>E405/درآمدها!$E$12</f>
        <v>8.7262849551460999E-8</v>
      </c>
      <c r="G405" s="16">
        <v>0</v>
      </c>
      <c r="H405" s="16">
        <v>58000</v>
      </c>
      <c r="I405" s="16">
        <v>0</v>
      </c>
      <c r="J405" s="16">
        <f t="shared" si="33"/>
        <v>58000</v>
      </c>
      <c r="K405" s="88">
        <f>J405/درآمدها!$E$12*100</f>
        <v>2.5822679969309889E-6</v>
      </c>
    </row>
    <row r="406" spans="1:11" ht="23.1" customHeight="1">
      <c r="A406" s="17" t="s">
        <v>774</v>
      </c>
      <c r="B406" s="16">
        <v>0</v>
      </c>
      <c r="C406" s="16">
        <v>-180000000</v>
      </c>
      <c r="D406" s="16">
        <v>0</v>
      </c>
      <c r="E406" s="16">
        <f t="shared" si="32"/>
        <v>-180000000</v>
      </c>
      <c r="F406" s="100">
        <f>E406/درآمدها!$E$12</f>
        <v>-8.0139351628892751E-5</v>
      </c>
      <c r="G406" s="16">
        <v>0</v>
      </c>
      <c r="H406" s="16">
        <v>-280000000</v>
      </c>
      <c r="I406" s="16">
        <v>0</v>
      </c>
      <c r="J406" s="16">
        <f t="shared" si="33"/>
        <v>-280000000</v>
      </c>
      <c r="K406" s="88">
        <f>J406/درآمدها!$E$12*100</f>
        <v>-1.2466121364494428E-2</v>
      </c>
    </row>
    <row r="407" spans="1:11" ht="23.1" customHeight="1">
      <c r="A407" s="17" t="s">
        <v>775</v>
      </c>
      <c r="B407" s="16">
        <v>0</v>
      </c>
      <c r="C407" s="16">
        <v>0</v>
      </c>
      <c r="D407" s="16">
        <v>0</v>
      </c>
      <c r="E407" s="16">
        <f t="shared" si="32"/>
        <v>0</v>
      </c>
      <c r="F407" s="100">
        <f>E407/درآمدها!$E$12</f>
        <v>0</v>
      </c>
      <c r="G407" s="16">
        <v>0</v>
      </c>
      <c r="H407" s="16">
        <v>-3803000000</v>
      </c>
      <c r="I407" s="16">
        <v>0</v>
      </c>
      <c r="J407" s="16">
        <f t="shared" si="33"/>
        <v>-3803000000</v>
      </c>
      <c r="K407" s="88">
        <f>J407/درآمدها!$E$12*100</f>
        <v>-0.16931664124704396</v>
      </c>
    </row>
    <row r="408" spans="1:11" ht="23.1" customHeight="1">
      <c r="A408" s="17" t="s">
        <v>776</v>
      </c>
      <c r="B408" s="16">
        <v>0</v>
      </c>
      <c r="C408" s="16">
        <v>3110000</v>
      </c>
      <c r="D408" s="16">
        <v>0</v>
      </c>
      <c r="E408" s="16">
        <f t="shared" si="32"/>
        <v>3110000</v>
      </c>
      <c r="F408" s="100">
        <f>E408/درآمدها!$E$12</f>
        <v>1.3846299086992025E-6</v>
      </c>
      <c r="G408" s="16">
        <v>0</v>
      </c>
      <c r="H408" s="16">
        <v>-4890000</v>
      </c>
      <c r="I408" s="16">
        <v>0</v>
      </c>
      <c r="J408" s="16">
        <f t="shared" si="33"/>
        <v>-4890000</v>
      </c>
      <c r="K408" s="88">
        <f>J408/درآمدها!$E$12*100</f>
        <v>-2.1771190525849199E-4</v>
      </c>
    </row>
    <row r="409" spans="1:11" ht="23.1" customHeight="1">
      <c r="A409" s="17" t="s">
        <v>777</v>
      </c>
      <c r="B409" s="16">
        <v>0</v>
      </c>
      <c r="C409" s="16">
        <v>-2360000</v>
      </c>
      <c r="D409" s="16">
        <v>0</v>
      </c>
      <c r="E409" s="16">
        <f t="shared" si="32"/>
        <v>-2360000</v>
      </c>
      <c r="F409" s="100">
        <f>E409/درآمدها!$E$12</f>
        <v>-1.050715943578816E-6</v>
      </c>
      <c r="G409" s="16">
        <v>0</v>
      </c>
      <c r="H409" s="16">
        <v>-2860000</v>
      </c>
      <c r="I409" s="16">
        <v>0</v>
      </c>
      <c r="J409" s="16">
        <f t="shared" si="33"/>
        <v>-2860000</v>
      </c>
      <c r="K409" s="88">
        <f>J409/درآمدها!$E$12*100</f>
        <v>-1.2733252536590737E-4</v>
      </c>
    </row>
    <row r="410" spans="1:11" ht="23.1" customHeight="1">
      <c r="A410" s="17" t="s">
        <v>778</v>
      </c>
      <c r="B410" s="16">
        <v>0</v>
      </c>
      <c r="C410" s="16">
        <v>-7980000</v>
      </c>
      <c r="D410" s="16">
        <v>0</v>
      </c>
      <c r="E410" s="16">
        <f t="shared" si="32"/>
        <v>-7980000</v>
      </c>
      <c r="F410" s="100">
        <f>E410/درآمدها!$E$12</f>
        <v>-3.5528445888809122E-6</v>
      </c>
      <c r="G410" s="16">
        <v>0</v>
      </c>
      <c r="H410" s="16">
        <v>-49870000</v>
      </c>
      <c r="I410" s="16">
        <v>0</v>
      </c>
      <c r="J410" s="16">
        <f t="shared" si="33"/>
        <v>-49870000</v>
      </c>
      <c r="K410" s="88">
        <f>J410/درآمدها!$E$12*100</f>
        <v>-2.2203052587404896E-3</v>
      </c>
    </row>
    <row r="411" spans="1:11" ht="23.1" customHeight="1">
      <c r="A411" s="17" t="s">
        <v>779</v>
      </c>
      <c r="B411" s="16">
        <v>0</v>
      </c>
      <c r="C411" s="16">
        <v>1234200000</v>
      </c>
      <c r="D411" s="16">
        <v>0</v>
      </c>
      <c r="E411" s="16">
        <f t="shared" si="32"/>
        <v>1234200000</v>
      </c>
      <c r="F411" s="100">
        <f>E411/درآمدها!$E$12</f>
        <v>5.4948882100210798E-4</v>
      </c>
      <c r="G411" s="16">
        <v>0</v>
      </c>
      <c r="H411" s="16">
        <v>-771820000</v>
      </c>
      <c r="I411" s="16">
        <v>0</v>
      </c>
      <c r="J411" s="16">
        <f t="shared" si="33"/>
        <v>-771820000</v>
      </c>
      <c r="K411" s="88">
        <f>J411/درآمدها!$E$12*100</f>
        <v>-3.4362863541228895E-2</v>
      </c>
    </row>
    <row r="412" spans="1:11" ht="23.1" customHeight="1">
      <c r="A412" s="17" t="s">
        <v>780</v>
      </c>
      <c r="B412" s="16">
        <v>0</v>
      </c>
      <c r="C412" s="16">
        <v>-38984000</v>
      </c>
      <c r="D412" s="16">
        <v>0</v>
      </c>
      <c r="E412" s="16">
        <f t="shared" si="32"/>
        <v>-38984000</v>
      </c>
      <c r="F412" s="100">
        <f>E412/درآمدها!$E$12</f>
        <v>-1.7356402688337527E-5</v>
      </c>
      <c r="G412" s="16">
        <v>0</v>
      </c>
      <c r="H412" s="16">
        <v>-38984000</v>
      </c>
      <c r="I412" s="16">
        <v>0</v>
      </c>
      <c r="J412" s="16">
        <f t="shared" si="33"/>
        <v>-38984000</v>
      </c>
      <c r="K412" s="88">
        <f>J412/درآمدها!$E$12*100</f>
        <v>-1.7356402688337527E-3</v>
      </c>
    </row>
    <row r="413" spans="1:11" ht="23.1" customHeight="1">
      <c r="A413" s="17" t="s">
        <v>781</v>
      </c>
      <c r="B413" s="16">
        <v>0</v>
      </c>
      <c r="C413" s="16">
        <v>1022109000</v>
      </c>
      <c r="D413" s="16">
        <v>0</v>
      </c>
      <c r="E413" s="16">
        <f t="shared" si="32"/>
        <v>1022109000</v>
      </c>
      <c r="F413" s="100">
        <f>E413/درآمدها!$E$12</f>
        <v>4.5506195863364413E-4</v>
      </c>
      <c r="G413" s="16">
        <v>0</v>
      </c>
      <c r="H413" s="16">
        <v>1023322000</v>
      </c>
      <c r="I413" s="16">
        <v>0</v>
      </c>
      <c r="J413" s="16">
        <f t="shared" si="33"/>
        <v>1023322000</v>
      </c>
      <c r="K413" s="88">
        <f>J413/درآمدها!$E$12*100</f>
        <v>4.5560200881989886E-2</v>
      </c>
    </row>
    <row r="414" spans="1:11" ht="23.1" customHeight="1">
      <c r="A414" s="17" t="s">
        <v>782</v>
      </c>
      <c r="B414" s="16">
        <v>0</v>
      </c>
      <c r="C414" s="16">
        <v>3889655000</v>
      </c>
      <c r="D414" s="16">
        <v>0</v>
      </c>
      <c r="E414" s="16">
        <f t="shared" si="32"/>
        <v>3889655000</v>
      </c>
      <c r="F414" s="100">
        <f>E414/درآمدها!$E$12</f>
        <v>1.7317468320004492E-3</v>
      </c>
      <c r="G414" s="16">
        <v>0</v>
      </c>
      <c r="H414" s="16">
        <v>-698710000</v>
      </c>
      <c r="I414" s="16">
        <v>0</v>
      </c>
      <c r="J414" s="16">
        <f t="shared" si="33"/>
        <v>-698710000</v>
      </c>
      <c r="K414" s="88">
        <f>J414/درآمدها!$E$12*100</f>
        <v>-3.1107870209235368E-2</v>
      </c>
    </row>
    <row r="415" spans="1:11" ht="23.1" customHeight="1">
      <c r="A415" s="17" t="s">
        <v>783</v>
      </c>
      <c r="B415" s="16">
        <v>0</v>
      </c>
      <c r="C415" s="16">
        <v>509890000</v>
      </c>
      <c r="D415" s="16">
        <v>0</v>
      </c>
      <c r="E415" s="16">
        <f t="shared" si="32"/>
        <v>509890000</v>
      </c>
      <c r="F415" s="100">
        <f>E415/درآمدها!$E$12</f>
        <v>2.2701252223364515E-4</v>
      </c>
      <c r="G415" s="16">
        <v>0</v>
      </c>
      <c r="H415" s="16">
        <v>509890000</v>
      </c>
      <c r="I415" s="16">
        <v>0</v>
      </c>
      <c r="J415" s="16">
        <f t="shared" si="33"/>
        <v>509890000</v>
      </c>
      <c r="K415" s="88">
        <f>J415/درآمدها!$E$12*100</f>
        <v>2.2701252223364516E-2</v>
      </c>
    </row>
    <row r="416" spans="1:11" ht="23.1" customHeight="1">
      <c r="A416" s="17" t="s">
        <v>784</v>
      </c>
      <c r="B416" s="16">
        <v>0</v>
      </c>
      <c r="C416" s="16">
        <v>399566000</v>
      </c>
      <c r="D416" s="16">
        <v>0</v>
      </c>
      <c r="E416" s="16">
        <f t="shared" si="32"/>
        <v>399566000</v>
      </c>
      <c r="F416" s="100">
        <f>E416/درآمدها!$E$12</f>
        <v>1.7789422318305646E-4</v>
      </c>
      <c r="G416" s="16">
        <v>0</v>
      </c>
      <c r="H416" s="16">
        <v>399566000</v>
      </c>
      <c r="I416" s="16">
        <v>0</v>
      </c>
      <c r="J416" s="16">
        <f t="shared" si="33"/>
        <v>399566000</v>
      </c>
      <c r="K416" s="88">
        <f>J416/درآمدها!$E$12*100</f>
        <v>1.7789422318305645E-2</v>
      </c>
    </row>
    <row r="417" spans="1:11" ht="23.1" customHeight="1">
      <c r="A417" s="17" t="s">
        <v>785</v>
      </c>
      <c r="B417" s="16">
        <v>0</v>
      </c>
      <c r="C417" s="16">
        <v>431078000</v>
      </c>
      <c r="D417" s="16">
        <v>0</v>
      </c>
      <c r="E417" s="16">
        <f t="shared" si="32"/>
        <v>431078000</v>
      </c>
      <c r="F417" s="100">
        <f>E417/درآمدها!$E$12</f>
        <v>1.9192395234155461E-4</v>
      </c>
      <c r="G417" s="16">
        <v>0</v>
      </c>
      <c r="H417" s="16">
        <v>431078000</v>
      </c>
      <c r="I417" s="16">
        <v>0</v>
      </c>
      <c r="J417" s="16">
        <f t="shared" si="33"/>
        <v>431078000</v>
      </c>
      <c r="K417" s="88">
        <f>J417/درآمدها!$E$12*100</f>
        <v>1.919239523415546E-2</v>
      </c>
    </row>
    <row r="418" spans="1:11" ht="23.1" customHeight="1">
      <c r="A418" s="17" t="s">
        <v>786</v>
      </c>
      <c r="B418" s="16">
        <v>0</v>
      </c>
      <c r="C418" s="16">
        <v>-350000</v>
      </c>
      <c r="D418" s="16">
        <v>0</v>
      </c>
      <c r="E418" s="16">
        <f t="shared" si="32"/>
        <v>-350000</v>
      </c>
      <c r="F418" s="100">
        <f>E418/درآمدها!$E$12</f>
        <v>-1.5582651705618036E-7</v>
      </c>
      <c r="G418" s="16">
        <v>0</v>
      </c>
      <c r="H418" s="16">
        <v>-350000</v>
      </c>
      <c r="I418" s="16">
        <v>0</v>
      </c>
      <c r="J418" s="16">
        <f t="shared" si="33"/>
        <v>-350000</v>
      </c>
      <c r="K418" s="88">
        <f>J418/درآمدها!$E$12*100</f>
        <v>-1.5582651705618037E-5</v>
      </c>
    </row>
    <row r="419" spans="1:11" ht="23.1" customHeight="1" thickBot="1">
      <c r="A419" s="28" t="s">
        <v>548</v>
      </c>
      <c r="B419" s="66">
        <f>SUM(B393:B418)</f>
        <v>10217056929</v>
      </c>
      <c r="C419" s="66">
        <f t="shared" ref="C419:J419" si="34">SUM(C393:C418)</f>
        <v>94876651438</v>
      </c>
      <c r="D419" s="66">
        <f t="shared" si="34"/>
        <v>290374744907</v>
      </c>
      <c r="E419" s="66">
        <f t="shared" si="34"/>
        <v>395468453274</v>
      </c>
      <c r="F419" s="68">
        <f>SUM(F393:F418)</f>
        <v>0.17606991908366348</v>
      </c>
      <c r="G419" s="66">
        <f t="shared" si="34"/>
        <v>72630877500</v>
      </c>
      <c r="H419" s="66">
        <f t="shared" si="34"/>
        <v>1016016189867</v>
      </c>
      <c r="I419" s="66">
        <f>SUM(I393:I418)</f>
        <v>197259486493</v>
      </c>
      <c r="J419" s="66">
        <f t="shared" si="34"/>
        <v>1285906553860</v>
      </c>
      <c r="K419" s="102">
        <f>SUM(K393:K418)</f>
        <v>57.250954156491247</v>
      </c>
    </row>
    <row r="420" spans="1:11" ht="23.1" customHeight="1" thickTop="1">
      <c r="B420" s="16"/>
      <c r="C420" s="16"/>
      <c r="D420" s="16"/>
      <c r="E420" s="16"/>
      <c r="F420" s="100"/>
      <c r="G420" s="16"/>
      <c r="H420" s="16"/>
      <c r="I420" s="16"/>
      <c r="J420" s="16"/>
      <c r="K420" s="88"/>
    </row>
    <row r="421" spans="1:11" ht="23.1" customHeight="1">
      <c r="B421" s="16"/>
      <c r="C421" s="16"/>
      <c r="D421" s="16"/>
      <c r="E421" s="16"/>
      <c r="F421" s="100"/>
      <c r="G421" s="16"/>
      <c r="H421" s="16"/>
      <c r="I421" s="16"/>
      <c r="J421" s="16"/>
      <c r="K421" s="88"/>
    </row>
    <row r="422" spans="1:11" ht="23.1" customHeight="1">
      <c r="A422" s="163" t="s">
        <v>0</v>
      </c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</row>
    <row r="423" spans="1:11" ht="23.1" customHeight="1">
      <c r="A423" s="163" t="s">
        <v>211</v>
      </c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</row>
    <row r="424" spans="1:11" ht="23.1" customHeight="1">
      <c r="A424" s="163" t="s">
        <v>212</v>
      </c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</row>
    <row r="425" spans="1:11" ht="6" customHeight="1"/>
    <row r="426" spans="1:11" ht="23.1" customHeight="1">
      <c r="A426" s="164" t="s">
        <v>519</v>
      </c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</row>
    <row r="427" spans="1:11" ht="5.25" customHeight="1"/>
    <row r="428" spans="1:11" ht="23.1" customHeight="1" thickBot="1">
      <c r="A428" s="30"/>
      <c r="B428" s="184" t="s">
        <v>228</v>
      </c>
      <c r="C428" s="184"/>
      <c r="D428" s="184"/>
      <c r="E428" s="184"/>
      <c r="F428" s="184"/>
      <c r="G428" s="184" t="s">
        <v>229</v>
      </c>
      <c r="H428" s="184"/>
      <c r="I428" s="184"/>
      <c r="J428" s="184"/>
      <c r="K428" s="184"/>
    </row>
    <row r="429" spans="1:11" ht="23.1" customHeight="1" thickBot="1">
      <c r="A429" s="158" t="s">
        <v>520</v>
      </c>
      <c r="B429" s="183" t="s">
        <v>521</v>
      </c>
      <c r="C429" s="183" t="s">
        <v>517</v>
      </c>
      <c r="D429" s="183" t="s">
        <v>518</v>
      </c>
      <c r="E429" s="183" t="s">
        <v>52</v>
      </c>
      <c r="F429" s="183"/>
      <c r="G429" s="183" t="s">
        <v>521</v>
      </c>
      <c r="H429" s="183" t="s">
        <v>517</v>
      </c>
      <c r="I429" s="183" t="s">
        <v>518</v>
      </c>
      <c r="J429" s="183" t="s">
        <v>52</v>
      </c>
      <c r="K429" s="183"/>
    </row>
    <row r="430" spans="1:11" ht="34.5" customHeight="1" thickBot="1">
      <c r="A430" s="165"/>
      <c r="B430" s="184"/>
      <c r="C430" s="184"/>
      <c r="D430" s="184"/>
      <c r="E430" s="54" t="s">
        <v>154</v>
      </c>
      <c r="F430" s="113" t="s">
        <v>522</v>
      </c>
      <c r="G430" s="184"/>
      <c r="H430" s="184"/>
      <c r="I430" s="184"/>
      <c r="J430" s="54" t="s">
        <v>154</v>
      </c>
      <c r="K430" s="113" t="s">
        <v>522</v>
      </c>
    </row>
    <row r="431" spans="1:11" ht="23.1" customHeight="1">
      <c r="A431" s="28" t="s">
        <v>549</v>
      </c>
      <c r="B431" s="16">
        <f>B419</f>
        <v>10217056929</v>
      </c>
      <c r="C431" s="16">
        <f>C419</f>
        <v>94876651438</v>
      </c>
      <c r="D431" s="16">
        <f>D419</f>
        <v>290374744907</v>
      </c>
      <c r="E431" s="16">
        <f>E419</f>
        <v>395468453274</v>
      </c>
      <c r="F431" s="100">
        <f>E431/درآمدها!$E$12</f>
        <v>0.17606991908366351</v>
      </c>
      <c r="G431" s="16">
        <f>G419</f>
        <v>72630877500</v>
      </c>
      <c r="H431" s="16">
        <f>H419</f>
        <v>1016016189867</v>
      </c>
      <c r="I431" s="16">
        <f>I419</f>
        <v>197259486493</v>
      </c>
      <c r="J431" s="16">
        <f>J419</f>
        <v>1285906553860</v>
      </c>
      <c r="K431" s="88">
        <f>J431/درآمدها!$E$12*100</f>
        <v>57.250954156491254</v>
      </c>
    </row>
    <row r="432" spans="1:11" ht="23.1" customHeight="1">
      <c r="A432" s="17" t="s">
        <v>567</v>
      </c>
      <c r="B432" s="16">
        <v>0</v>
      </c>
      <c r="C432" s="16">
        <v>-170000</v>
      </c>
      <c r="D432" s="16">
        <v>360568860</v>
      </c>
      <c r="E432" s="16">
        <f t="shared" ref="E432:E446" si="35">B432+C432+D432</f>
        <v>360398860</v>
      </c>
      <c r="F432" s="100">
        <f>E432/درآمدها!$E$12</f>
        <v>1.6045628315662273E-4</v>
      </c>
      <c r="G432" s="16">
        <v>0</v>
      </c>
      <c r="H432" s="16">
        <v>0</v>
      </c>
      <c r="I432" s="16">
        <v>360568860</v>
      </c>
      <c r="J432" s="16">
        <f>G432+H432+I432</f>
        <v>360568860</v>
      </c>
      <c r="K432" s="88">
        <f>J432/درآمدها!$E$12*100</f>
        <v>1.6053197032205004E-2</v>
      </c>
    </row>
    <row r="433" spans="1:11" ht="23.1" customHeight="1">
      <c r="A433" s="17" t="s">
        <v>787</v>
      </c>
      <c r="B433" s="16">
        <v>0</v>
      </c>
      <c r="C433" s="16">
        <v>1247030000</v>
      </c>
      <c r="D433" s="16">
        <v>0</v>
      </c>
      <c r="E433" s="16">
        <f t="shared" si="35"/>
        <v>1247030000</v>
      </c>
      <c r="F433" s="100">
        <f>E433/درآمدها!$E$12</f>
        <v>5.5520097589876734E-4</v>
      </c>
      <c r="G433" s="16">
        <v>0</v>
      </c>
      <c r="H433" s="16">
        <v>1247030000</v>
      </c>
      <c r="I433" s="16">
        <v>0</v>
      </c>
      <c r="J433" s="16">
        <f>G433+H433+I433</f>
        <v>1247030000</v>
      </c>
      <c r="K433" s="88">
        <f>J433/درآمدها!$E$12*100</f>
        <v>5.5520097589876735E-2</v>
      </c>
    </row>
    <row r="434" spans="1:11" ht="23.1" customHeight="1">
      <c r="A434" s="17" t="s">
        <v>788</v>
      </c>
      <c r="B434" s="16">
        <v>0</v>
      </c>
      <c r="C434" s="16">
        <v>699000000</v>
      </c>
      <c r="D434" s="16">
        <v>0</v>
      </c>
      <c r="E434" s="16">
        <f t="shared" si="35"/>
        <v>699000000</v>
      </c>
      <c r="F434" s="100">
        <f>E434/درآمدها!$E$12</f>
        <v>3.1120781549220017E-4</v>
      </c>
      <c r="G434" s="16">
        <v>0</v>
      </c>
      <c r="H434" s="16">
        <v>699000000</v>
      </c>
      <c r="I434" s="16">
        <v>0</v>
      </c>
      <c r="J434" s="16">
        <f>G434+H434+I434</f>
        <v>699000000</v>
      </c>
      <c r="K434" s="88">
        <f>J434/درآمدها!$E$12*100</f>
        <v>3.1120781549220017E-2</v>
      </c>
    </row>
    <row r="435" spans="1:11" ht="23.1" customHeight="1">
      <c r="A435" s="17" t="s">
        <v>789</v>
      </c>
      <c r="B435" s="16">
        <v>0</v>
      </c>
      <c r="C435" s="16">
        <v>728334000</v>
      </c>
      <c r="D435" s="16">
        <v>0</v>
      </c>
      <c r="E435" s="16">
        <f t="shared" si="35"/>
        <v>728334000</v>
      </c>
      <c r="F435" s="100">
        <f>E435/درآمدها!$E$12</f>
        <v>3.2426785849598875E-4</v>
      </c>
      <c r="G435" s="16">
        <v>0</v>
      </c>
      <c r="H435" s="16">
        <v>728334000</v>
      </c>
      <c r="I435" s="16">
        <v>0</v>
      </c>
      <c r="J435" s="16">
        <f t="shared" ref="J435:J446" si="36">G435+H435+I435</f>
        <v>728334000</v>
      </c>
      <c r="K435" s="88">
        <f>J435/درآمدها!$E$12*100</f>
        <v>3.2426785849598877E-2</v>
      </c>
    </row>
    <row r="436" spans="1:11" ht="23.1" customHeight="1">
      <c r="A436" s="17" t="s">
        <v>790</v>
      </c>
      <c r="B436" s="16">
        <v>0</v>
      </c>
      <c r="C436" s="16">
        <v>6752230000</v>
      </c>
      <c r="D436" s="16">
        <v>0</v>
      </c>
      <c r="E436" s="16">
        <f t="shared" si="35"/>
        <v>6752230000</v>
      </c>
      <c r="F436" s="100">
        <f>E436/درآمدها!$E$12</f>
        <v>3.0062185236064362E-3</v>
      </c>
      <c r="G436" s="16">
        <v>0</v>
      </c>
      <c r="H436" s="16">
        <v>7287241000</v>
      </c>
      <c r="I436" s="16">
        <v>0</v>
      </c>
      <c r="J436" s="16">
        <f t="shared" si="36"/>
        <v>7287241000</v>
      </c>
      <c r="K436" s="88">
        <f>J436/درآمدها!$E$12*100</f>
        <v>0.32444153827971334</v>
      </c>
    </row>
    <row r="437" spans="1:11" ht="23.1" customHeight="1">
      <c r="A437" s="17" t="s">
        <v>791</v>
      </c>
      <c r="B437" s="16">
        <v>0</v>
      </c>
      <c r="C437" s="16">
        <v>5808520481</v>
      </c>
      <c r="D437" s="16">
        <v>231468972</v>
      </c>
      <c r="E437" s="16">
        <f t="shared" si="35"/>
        <v>6039989453</v>
      </c>
      <c r="F437" s="100">
        <f>E437/درآمدها!$E$12</f>
        <v>2.6891157700487255E-3</v>
      </c>
      <c r="G437" s="16">
        <v>0</v>
      </c>
      <c r="H437" s="16">
        <v>5937676481</v>
      </c>
      <c r="I437" s="16">
        <v>231468972</v>
      </c>
      <c r="J437" s="16">
        <f t="shared" si="36"/>
        <v>6169145453</v>
      </c>
      <c r="K437" s="88">
        <f>J437/درآمدها!$E$12*100</f>
        <v>0.27466184261541771</v>
      </c>
    </row>
    <row r="438" spans="1:11" ht="23.1" customHeight="1">
      <c r="A438" s="17" t="s">
        <v>792</v>
      </c>
      <c r="B438" s="16">
        <v>0</v>
      </c>
      <c r="C438" s="16">
        <v>235380000</v>
      </c>
      <c r="D438" s="16">
        <v>0</v>
      </c>
      <c r="E438" s="16">
        <f t="shared" si="35"/>
        <v>235380000</v>
      </c>
      <c r="F438" s="100">
        <f>E438/درآمدها!$E$12</f>
        <v>1.0479555881338209E-4</v>
      </c>
      <c r="G438" s="16">
        <v>0</v>
      </c>
      <c r="H438" s="16">
        <v>235380000</v>
      </c>
      <c r="I438" s="16">
        <v>0</v>
      </c>
      <c r="J438" s="16">
        <f t="shared" si="36"/>
        <v>235380000</v>
      </c>
      <c r="K438" s="88">
        <f>J438/درآمدها!$E$12*100</f>
        <v>1.0479555881338209E-2</v>
      </c>
    </row>
    <row r="439" spans="1:11" ht="23.1" customHeight="1">
      <c r="A439" s="17" t="s">
        <v>793</v>
      </c>
      <c r="B439" s="16">
        <v>0</v>
      </c>
      <c r="C439" s="16">
        <v>150292000</v>
      </c>
      <c r="D439" s="16">
        <v>0</v>
      </c>
      <c r="E439" s="16">
        <f t="shared" si="35"/>
        <v>150292000</v>
      </c>
      <c r="F439" s="100">
        <f>E439/درآمدها!$E$12</f>
        <v>6.6912796861164171E-5</v>
      </c>
      <c r="G439" s="16">
        <v>0</v>
      </c>
      <c r="H439" s="16">
        <v>150292000</v>
      </c>
      <c r="I439" s="16">
        <v>0</v>
      </c>
      <c r="J439" s="16">
        <f t="shared" si="36"/>
        <v>150292000</v>
      </c>
      <c r="K439" s="88">
        <f>J439/درآمدها!$E$12*100</f>
        <v>6.6912796861164168E-3</v>
      </c>
    </row>
    <row r="440" spans="1:11" ht="23.1" customHeight="1">
      <c r="A440" s="17" t="s">
        <v>794</v>
      </c>
      <c r="B440" s="16">
        <v>0</v>
      </c>
      <c r="C440" s="16">
        <v>4415000</v>
      </c>
      <c r="D440" s="16">
        <v>0</v>
      </c>
      <c r="E440" s="16">
        <f t="shared" si="35"/>
        <v>4415000</v>
      </c>
      <c r="F440" s="100">
        <f>E440/درآمدها!$E$12</f>
        <v>1.9656402080086749E-6</v>
      </c>
      <c r="G440" s="16">
        <v>0</v>
      </c>
      <c r="H440" s="16">
        <v>4415000</v>
      </c>
      <c r="I440" s="16">
        <v>0</v>
      </c>
      <c r="J440" s="16">
        <f t="shared" si="36"/>
        <v>4415000</v>
      </c>
      <c r="K440" s="88">
        <f>J440/درآمدها!$E$12*100</f>
        <v>1.965640208008675E-4</v>
      </c>
    </row>
    <row r="441" spans="1:11" ht="23.1" customHeight="1">
      <c r="A441" s="17" t="s">
        <v>795</v>
      </c>
      <c r="B441" s="16">
        <v>0</v>
      </c>
      <c r="C441" s="16">
        <v>15000000</v>
      </c>
      <c r="D441" s="16">
        <v>0</v>
      </c>
      <c r="E441" s="16">
        <f t="shared" si="35"/>
        <v>15000000</v>
      </c>
      <c r="F441" s="100">
        <f>E441/درآمدها!$E$12</f>
        <v>6.6782793024077292E-6</v>
      </c>
      <c r="G441" s="16">
        <v>0</v>
      </c>
      <c r="H441" s="16">
        <v>15000000</v>
      </c>
      <c r="I441" s="16">
        <v>0</v>
      </c>
      <c r="J441" s="16">
        <f t="shared" si="36"/>
        <v>15000000</v>
      </c>
      <c r="K441" s="88">
        <f>J441/درآمدها!$E$12*100</f>
        <v>6.6782793024077294E-4</v>
      </c>
    </row>
    <row r="442" spans="1:11" ht="23.1" customHeight="1">
      <c r="A442" s="17" t="s">
        <v>796</v>
      </c>
      <c r="B442" s="16">
        <v>0</v>
      </c>
      <c r="C442" s="16">
        <v>-1673760000</v>
      </c>
      <c r="D442" s="16">
        <v>0</v>
      </c>
      <c r="E442" s="16">
        <f t="shared" si="35"/>
        <v>-1673760000</v>
      </c>
      <c r="F442" s="100">
        <f>E442/درآمدها!$E$12</f>
        <v>-7.4518911767986406E-4</v>
      </c>
      <c r="G442" s="16">
        <v>0</v>
      </c>
      <c r="H442" s="16">
        <v>-1673760000</v>
      </c>
      <c r="I442" s="16">
        <v>0</v>
      </c>
      <c r="J442" s="16">
        <f t="shared" si="36"/>
        <v>-1673760000</v>
      </c>
      <c r="K442" s="88">
        <f>J442/درآمدها!$E$12*100</f>
        <v>-7.4518911767986404E-2</v>
      </c>
    </row>
    <row r="443" spans="1:11" ht="23.1" customHeight="1">
      <c r="A443" s="17" t="s">
        <v>797</v>
      </c>
      <c r="B443" s="16">
        <v>0</v>
      </c>
      <c r="C443" s="16">
        <v>69067000</v>
      </c>
      <c r="D443" s="16">
        <v>0</v>
      </c>
      <c r="E443" s="16">
        <f t="shared" si="35"/>
        <v>69067000</v>
      </c>
      <c r="F443" s="100">
        <f>E443/درآمدها!$E$12</f>
        <v>3.0749914438626308E-5</v>
      </c>
      <c r="G443" s="16">
        <v>0</v>
      </c>
      <c r="H443" s="16">
        <v>69067000</v>
      </c>
      <c r="I443" s="16">
        <v>0</v>
      </c>
      <c r="J443" s="16">
        <f t="shared" si="36"/>
        <v>69067000</v>
      </c>
      <c r="K443" s="88">
        <f>J443/درآمدها!$E$12*100</f>
        <v>3.0749914438626307E-3</v>
      </c>
    </row>
    <row r="444" spans="1:11" ht="23.1" customHeight="1">
      <c r="A444" s="17" t="s">
        <v>798</v>
      </c>
      <c r="B444" s="16">
        <v>0</v>
      </c>
      <c r="C444" s="16">
        <v>255437237</v>
      </c>
      <c r="D444" s="16">
        <v>5729709</v>
      </c>
      <c r="E444" s="16">
        <f t="shared" si="35"/>
        <v>261166946</v>
      </c>
      <c r="F444" s="100">
        <f>E444/درآمدها!$E$12</f>
        <v>1.1627638732965581E-4</v>
      </c>
      <c r="G444" s="16">
        <v>0</v>
      </c>
      <c r="H444" s="16">
        <v>255437237</v>
      </c>
      <c r="I444" s="16">
        <v>5729709</v>
      </c>
      <c r="J444" s="16">
        <f t="shared" si="36"/>
        <v>261166946</v>
      </c>
      <c r="K444" s="88">
        <f>J444/درآمدها!$E$12*100</f>
        <v>1.1627638732965581E-2</v>
      </c>
    </row>
    <row r="445" spans="1:11" ht="23.1" customHeight="1">
      <c r="A445" s="17" t="s">
        <v>799</v>
      </c>
      <c r="B445" s="16">
        <v>0</v>
      </c>
      <c r="C445" s="16">
        <v>-87000000</v>
      </c>
      <c r="D445" s="16">
        <v>0</v>
      </c>
      <c r="E445" s="16">
        <f t="shared" si="35"/>
        <v>-87000000</v>
      </c>
      <c r="F445" s="100">
        <f>E445/درآمدها!$E$12</f>
        <v>-3.873401995396483E-5</v>
      </c>
      <c r="G445" s="16">
        <v>0</v>
      </c>
      <c r="H445" s="16">
        <v>-87000000</v>
      </c>
      <c r="I445" s="16">
        <v>0</v>
      </c>
      <c r="J445" s="16">
        <f t="shared" si="36"/>
        <v>-87000000</v>
      </c>
      <c r="K445" s="88">
        <f>J445/درآمدها!$E$12*100</f>
        <v>-3.873401995396483E-3</v>
      </c>
    </row>
    <row r="446" spans="1:11" ht="23.1" customHeight="1">
      <c r="A446" s="17" t="s">
        <v>800</v>
      </c>
      <c r="B446" s="16">
        <v>0</v>
      </c>
      <c r="C446" s="16">
        <v>6916000</v>
      </c>
      <c r="D446" s="16">
        <v>0</v>
      </c>
      <c r="E446" s="16">
        <f t="shared" si="35"/>
        <v>6916000</v>
      </c>
      <c r="F446" s="100">
        <f>E446/درآمدها!$E$12</f>
        <v>3.0791319770301236E-6</v>
      </c>
      <c r="G446" s="16">
        <v>0</v>
      </c>
      <c r="H446" s="16">
        <v>6916000</v>
      </c>
      <c r="I446" s="16">
        <v>0</v>
      </c>
      <c r="J446" s="16">
        <f t="shared" si="36"/>
        <v>6916000</v>
      </c>
      <c r="K446" s="88">
        <f>J446/درآمدها!$E$12*100</f>
        <v>3.0791319770301237E-4</v>
      </c>
    </row>
    <row r="447" spans="1:11" ht="23.1" customHeight="1" thickBot="1">
      <c r="A447" s="28" t="s">
        <v>52</v>
      </c>
      <c r="B447" s="66">
        <f>SUM(B431:B446)</f>
        <v>10217056929</v>
      </c>
      <c r="C447" s="66">
        <f t="shared" ref="C447:I447" si="37">SUM(C431:C446)</f>
        <v>109087343156</v>
      </c>
      <c r="D447" s="66">
        <f t="shared" si="37"/>
        <v>290972512448</v>
      </c>
      <c r="E447" s="66">
        <f t="shared" si="37"/>
        <v>410276912533</v>
      </c>
      <c r="F447" s="101">
        <f>SUM(F431:F446)</f>
        <v>0.1826629208816587</v>
      </c>
      <c r="G447" s="66">
        <f t="shared" si="37"/>
        <v>72630877500</v>
      </c>
      <c r="H447" s="66">
        <f t="shared" si="37"/>
        <v>1030891218585</v>
      </c>
      <c r="I447" s="66">
        <f t="shared" si="37"/>
        <v>197857254034</v>
      </c>
      <c r="J447" s="66">
        <f>SUM(J431:J446)</f>
        <v>1301379350119</v>
      </c>
      <c r="K447" s="102">
        <f>J447/درآمدها!$E$12*100</f>
        <v>57.939831856536927</v>
      </c>
    </row>
    <row r="448" spans="1:11" ht="23.1" customHeight="1" thickTop="1">
      <c r="A448" s="17" t="s">
        <v>53</v>
      </c>
      <c r="B448" s="46"/>
      <c r="C448" s="46"/>
      <c r="D448" s="46"/>
      <c r="E448" s="46"/>
      <c r="F448" s="46"/>
      <c r="G448" s="46"/>
      <c r="H448" s="46"/>
      <c r="I448" s="46"/>
      <c r="J448" s="46"/>
      <c r="K448" s="46"/>
    </row>
    <row r="449" spans="4:9">
      <c r="G449" s="92"/>
      <c r="H449" s="85"/>
      <c r="I449" s="85"/>
    </row>
    <row r="450" spans="4:9">
      <c r="D450" s="85"/>
      <c r="G450" s="85"/>
      <c r="H450" s="85"/>
      <c r="I450" s="85"/>
    </row>
    <row r="451" spans="4:9">
      <c r="D451" s="85"/>
      <c r="H451" s="85"/>
      <c r="I451" s="85"/>
    </row>
    <row r="452" spans="4:9">
      <c r="D452" s="85"/>
      <c r="H452" s="85"/>
      <c r="I452" s="85"/>
    </row>
    <row r="453" spans="4:9">
      <c r="D453" s="85"/>
      <c r="H453" s="85"/>
      <c r="I453" s="85"/>
    </row>
    <row r="454" spans="4:9">
      <c r="H454" s="96"/>
      <c r="I454" s="85"/>
    </row>
    <row r="455" spans="4:9">
      <c r="H455" s="96"/>
      <c r="I455" s="85"/>
    </row>
    <row r="456" spans="4:9">
      <c r="I456" s="96"/>
    </row>
  </sheetData>
  <mergeCells count="180">
    <mergeCell ref="A1:K1"/>
    <mergeCell ref="A2:K2"/>
    <mergeCell ref="A3:K3"/>
    <mergeCell ref="E8:F8"/>
    <mergeCell ref="J8:K8"/>
    <mergeCell ref="A5:K5"/>
    <mergeCell ref="G7:K7"/>
    <mergeCell ref="B7:F7"/>
    <mergeCell ref="A8:A9"/>
    <mergeCell ref="B8:B9"/>
    <mergeCell ref="A39:K39"/>
    <mergeCell ref="A40:K40"/>
    <mergeCell ref="A41:K41"/>
    <mergeCell ref="A43:K43"/>
    <mergeCell ref="B45:F45"/>
    <mergeCell ref="G45:K45"/>
    <mergeCell ref="C8:C9"/>
    <mergeCell ref="D8:D9"/>
    <mergeCell ref="G8:G9"/>
    <mergeCell ref="H8:H9"/>
    <mergeCell ref="I8:I9"/>
    <mergeCell ref="A78:K78"/>
    <mergeCell ref="A79:K79"/>
    <mergeCell ref="A81:K81"/>
    <mergeCell ref="B83:F83"/>
    <mergeCell ref="G83:K83"/>
    <mergeCell ref="G46:G47"/>
    <mergeCell ref="H46:H47"/>
    <mergeCell ref="I46:I47"/>
    <mergeCell ref="J46:K46"/>
    <mergeCell ref="A77:K77"/>
    <mergeCell ref="A46:A47"/>
    <mergeCell ref="B46:B47"/>
    <mergeCell ref="C46:C47"/>
    <mergeCell ref="D46:D47"/>
    <mergeCell ref="E46:F46"/>
    <mergeCell ref="A117:K117"/>
    <mergeCell ref="A118:K118"/>
    <mergeCell ref="A120:K120"/>
    <mergeCell ref="B122:F122"/>
    <mergeCell ref="G122:K122"/>
    <mergeCell ref="G84:G85"/>
    <mergeCell ref="H84:H85"/>
    <mergeCell ref="I84:I85"/>
    <mergeCell ref="J84:K84"/>
    <mergeCell ref="A116:K116"/>
    <mergeCell ref="A84:A85"/>
    <mergeCell ref="B84:B85"/>
    <mergeCell ref="C84:C85"/>
    <mergeCell ref="D84:D85"/>
    <mergeCell ref="E84:F84"/>
    <mergeCell ref="A155:K155"/>
    <mergeCell ref="A156:K156"/>
    <mergeCell ref="A158:K158"/>
    <mergeCell ref="B160:F160"/>
    <mergeCell ref="G160:K160"/>
    <mergeCell ref="G123:G124"/>
    <mergeCell ref="H123:H124"/>
    <mergeCell ref="I123:I124"/>
    <mergeCell ref="J123:K123"/>
    <mergeCell ref="A154:K154"/>
    <mergeCell ref="A123:A124"/>
    <mergeCell ref="B123:B124"/>
    <mergeCell ref="C123:C124"/>
    <mergeCell ref="D123:D124"/>
    <mergeCell ref="E123:F123"/>
    <mergeCell ref="A194:K194"/>
    <mergeCell ref="A195:K195"/>
    <mergeCell ref="A197:K197"/>
    <mergeCell ref="B199:F199"/>
    <mergeCell ref="G199:K199"/>
    <mergeCell ref="G161:G162"/>
    <mergeCell ref="H161:H162"/>
    <mergeCell ref="I161:I162"/>
    <mergeCell ref="J161:K161"/>
    <mergeCell ref="A193:K193"/>
    <mergeCell ref="A161:A162"/>
    <mergeCell ref="B161:B162"/>
    <mergeCell ref="C161:C162"/>
    <mergeCell ref="D161:D162"/>
    <mergeCell ref="E161:F161"/>
    <mergeCell ref="A233:K233"/>
    <mergeCell ref="A234:K234"/>
    <mergeCell ref="A236:K236"/>
    <mergeCell ref="B238:F238"/>
    <mergeCell ref="G238:K238"/>
    <mergeCell ref="G200:G201"/>
    <mergeCell ref="H200:H201"/>
    <mergeCell ref="I200:I201"/>
    <mergeCell ref="J200:K200"/>
    <mergeCell ref="A232:K232"/>
    <mergeCell ref="A200:A201"/>
    <mergeCell ref="B200:B201"/>
    <mergeCell ref="C200:C201"/>
    <mergeCell ref="D200:D201"/>
    <mergeCell ref="E200:F200"/>
    <mergeCell ref="A271:K271"/>
    <mergeCell ref="A272:K272"/>
    <mergeCell ref="A274:K274"/>
    <mergeCell ref="B276:F276"/>
    <mergeCell ref="G276:K276"/>
    <mergeCell ref="G239:G240"/>
    <mergeCell ref="H239:H240"/>
    <mergeCell ref="I239:I240"/>
    <mergeCell ref="J239:K239"/>
    <mergeCell ref="A270:K270"/>
    <mergeCell ref="A239:A240"/>
    <mergeCell ref="B239:B240"/>
    <mergeCell ref="C239:C240"/>
    <mergeCell ref="D239:D240"/>
    <mergeCell ref="E239:F239"/>
    <mergeCell ref="A309:K309"/>
    <mergeCell ref="A310:K310"/>
    <mergeCell ref="A312:K312"/>
    <mergeCell ref="B314:F314"/>
    <mergeCell ref="G314:K314"/>
    <mergeCell ref="G277:G278"/>
    <mergeCell ref="H277:H278"/>
    <mergeCell ref="I277:I278"/>
    <mergeCell ref="J277:K277"/>
    <mergeCell ref="A308:K308"/>
    <mergeCell ref="A277:A278"/>
    <mergeCell ref="B277:B278"/>
    <mergeCell ref="C277:C278"/>
    <mergeCell ref="D277:D278"/>
    <mergeCell ref="E277:F277"/>
    <mergeCell ref="A347:K347"/>
    <mergeCell ref="A348:K348"/>
    <mergeCell ref="A350:K350"/>
    <mergeCell ref="B352:F352"/>
    <mergeCell ref="G352:K352"/>
    <mergeCell ref="G315:G316"/>
    <mergeCell ref="H315:H316"/>
    <mergeCell ref="I315:I316"/>
    <mergeCell ref="J315:K315"/>
    <mergeCell ref="A346:K346"/>
    <mergeCell ref="A315:A316"/>
    <mergeCell ref="B315:B316"/>
    <mergeCell ref="C315:C316"/>
    <mergeCell ref="D315:D316"/>
    <mergeCell ref="E315:F315"/>
    <mergeCell ref="A385:K385"/>
    <mergeCell ref="A386:K386"/>
    <mergeCell ref="A388:K388"/>
    <mergeCell ref="B390:F390"/>
    <mergeCell ref="G390:K390"/>
    <mergeCell ref="G353:G354"/>
    <mergeCell ref="H353:H354"/>
    <mergeCell ref="I353:I354"/>
    <mergeCell ref="J353:K353"/>
    <mergeCell ref="A384:K384"/>
    <mergeCell ref="A353:A354"/>
    <mergeCell ref="B353:B354"/>
    <mergeCell ref="C353:C354"/>
    <mergeCell ref="D353:D354"/>
    <mergeCell ref="E353:F353"/>
    <mergeCell ref="A423:K423"/>
    <mergeCell ref="A424:K424"/>
    <mergeCell ref="A426:K426"/>
    <mergeCell ref="B428:F428"/>
    <mergeCell ref="G428:K428"/>
    <mergeCell ref="G391:G392"/>
    <mergeCell ref="H391:H392"/>
    <mergeCell ref="I391:I392"/>
    <mergeCell ref="J391:K391"/>
    <mergeCell ref="A422:K422"/>
    <mergeCell ref="A391:A392"/>
    <mergeCell ref="B391:B392"/>
    <mergeCell ref="C391:C392"/>
    <mergeCell ref="D391:D392"/>
    <mergeCell ref="E391:F391"/>
    <mergeCell ref="G429:G430"/>
    <mergeCell ref="H429:H430"/>
    <mergeCell ref="I429:I430"/>
    <mergeCell ref="J429:K429"/>
    <mergeCell ref="A429:A430"/>
    <mergeCell ref="B429:B430"/>
    <mergeCell ref="C429:C430"/>
    <mergeCell ref="D429:D430"/>
    <mergeCell ref="E429:F429"/>
  </mergeCells>
  <pageMargins left="0.7" right="0.7" top="0.75" bottom="0.75" header="0.3" footer="0.3"/>
  <pageSetup paperSize="9" scale="56" orientation="landscape" horizontalDpi="4294967295" verticalDpi="4294967295" r:id="rId1"/>
  <headerFooter differentOddEven="1" differentFirst="1"/>
  <rowBreaks count="11" manualBreakCount="11">
    <brk id="38" max="10" man="1"/>
    <brk id="76" max="10" man="1"/>
    <brk id="115" max="10" man="1"/>
    <brk id="153" max="10" man="1"/>
    <brk id="192" max="10" man="1"/>
    <brk id="231" max="10" man="1"/>
    <brk id="269" max="10" man="1"/>
    <brk id="307" max="10" man="1"/>
    <brk id="345" max="10" man="1"/>
    <brk id="383" max="10" man="1"/>
    <brk id="4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</vt:lpstr>
      <vt:lpstr> سهام و صندوق‌های سرمایه‌گذاری</vt:lpstr>
      <vt:lpstr>صندوق</vt:lpstr>
      <vt:lpstr>اوراق تبعی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درآمد ناشی از تغییر قیمت اوراق </vt:lpstr>
      <vt:lpstr>درآمد ناشی ازفروش</vt:lpstr>
      <vt:lpstr>سود اوراق بهادار و سپرده بانکی</vt:lpstr>
      <vt:lpstr>درآمد سود سهام</vt:lpstr>
      <vt:lpstr>ترجیحی</vt:lpstr>
      <vt:lpstr>' سهام و صندوق‌های سرمایه‌گذاری'!Print_Area</vt:lpstr>
      <vt:lpstr>'1'!Print_Area</vt:lpstr>
      <vt:lpstr>'1-2'!Print_Area</vt:lpstr>
      <vt:lpstr>'2-2'!Print_Area</vt:lpstr>
      <vt:lpstr>'3-2'!Print_Area</vt:lpstr>
      <vt:lpstr>'4-2'!Print_Area</vt:lpstr>
      <vt:lpstr>اوراق!Print_Area</vt:lpstr>
      <vt:lpstr>'اوراق تبعی'!Print_Area</vt:lpstr>
      <vt:lpstr>ترجیحی!Print_Area</vt:lpstr>
      <vt:lpstr>'تعدیل قیمت'!Print_Area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و سپرده بانکی'!Print_Area</vt:lpstr>
      <vt:lpstr>صندوق!Print_Area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 Solgi</cp:lastModifiedBy>
  <cp:lastPrinted>2025-01-21T07:34:38Z</cp:lastPrinted>
  <dcterms:created xsi:type="dcterms:W3CDTF">2017-11-22T14:26:20Z</dcterms:created>
  <dcterms:modified xsi:type="dcterms:W3CDTF">2025-01-27T12:09:37Z</dcterms:modified>
</cp:coreProperties>
</file>