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Y:\AF\حسابداری صندوق\9-گیتی\عملیات حسابداری\گزارش پرتفوی\1403\9\"/>
    </mc:Choice>
  </mc:AlternateContent>
  <xr:revisionPtr revIDLastSave="0" documentId="13_ncr:1_{8B3ED4E5-9EF7-43A8-977D-C28D73305DB5}" xr6:coauthVersionLast="47" xr6:coauthVersionMax="47" xr10:uidLastSave="{00000000-0000-0000-0000-000000000000}"/>
  <bookViews>
    <workbookView xWindow="-120" yWindow="-120" windowWidth="29040" windowHeight="15840" tabRatio="916" activeTab="14" xr2:uid="{00000000-000D-0000-FFFF-FFFF00000000}"/>
  </bookViews>
  <sheets>
    <sheet name="1" sheetId="16" r:id="rId1"/>
    <sheet name=" سهام و صندوق‌های سرمایه‌گذاری" sheetId="1" r:id="rId2"/>
    <sheet name="اوراق تبعی" sheetId="20" r:id="rId3"/>
    <sheet name="اوراق" sheetId="3" r:id="rId4"/>
    <sheet name="تعدیل قیمت" sheetId="17" r:id="rId5"/>
    <sheet name="سپرده" sheetId="2" r:id="rId6"/>
    <sheet name="درآمدها" sheetId="11" r:id="rId7"/>
    <sheet name="1-2" sheetId="5" r:id="rId8"/>
    <sheet name="2-2" sheetId="6" r:id="rId9"/>
    <sheet name="3-2" sheetId="7" r:id="rId10"/>
    <sheet name="4-2" sheetId="8" r:id="rId11"/>
    <sheet name="درآمد ناشی از تغییر قیمت اوراق " sheetId="14" r:id="rId12"/>
    <sheet name="درآمد ناشی ازفروش" sheetId="15" r:id="rId13"/>
    <sheet name="سود اوراق بهادار و سپرده بانکی" sheetId="13" r:id="rId14"/>
    <sheet name="درآمد سود سهام" sheetId="12" r:id="rId15"/>
  </sheets>
  <definedNames>
    <definedName name="_xlnm.Print_Area" localSheetId="1">' سهام و صندوق‌های سرمایه‌گذاری'!$A$1:$M$95</definedName>
    <definedName name="_xlnm.Print_Area" localSheetId="7">'1-2'!$A$1:$K$351</definedName>
    <definedName name="_xlnm.Print_Area" localSheetId="8">'2-2'!$A$1:$I$25</definedName>
    <definedName name="_xlnm.Print_Area" localSheetId="9">'3-2'!$A$1:$E$28</definedName>
    <definedName name="_xlnm.Print_Area" localSheetId="10">'4-2'!$A$1:$C$15</definedName>
    <definedName name="_xlnm.Print_Area" localSheetId="3">اوراق!$A$1:$R$25</definedName>
    <definedName name="_xlnm.Print_Area" localSheetId="2">'اوراق تبعی'!$A$1:$G$12</definedName>
    <definedName name="_xlnm.Print_Area" localSheetId="4">'تعدیل قیمت'!$A$1:$G$21</definedName>
    <definedName name="_xlnm.Print_Area" localSheetId="14">'درآمد سود سهام'!$A$1:$J$9</definedName>
    <definedName name="_xlnm.Print_Area" localSheetId="11">'درآمد ناشی از تغییر قیمت اوراق '!$A$1:$I$280</definedName>
    <definedName name="_xlnm.Print_Area" localSheetId="12">'درآمد ناشی ازفروش'!$A$1:$I$313</definedName>
    <definedName name="_xlnm.Print_Area" localSheetId="6">درآمدها!$A$1:$E$11</definedName>
    <definedName name="_xlnm.Print_Area" localSheetId="5">سپرده!$A$1:$J$28</definedName>
    <definedName name="_xlnm.Print_Area" localSheetId="13">'سود اوراق بهادار و سپرده بانکی'!$A$1:$J$40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5" l="1"/>
  <c r="J39" i="13"/>
  <c r="H39" i="13"/>
  <c r="I39" i="13"/>
  <c r="I30" i="14" l="1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10" i="5"/>
  <c r="I11" i="6"/>
  <c r="I12" i="6"/>
  <c r="I13" i="6"/>
  <c r="I14" i="6"/>
  <c r="I15" i="6"/>
  <c r="I16" i="6"/>
  <c r="I17" i="6"/>
  <c r="I18" i="6"/>
  <c r="I19" i="6"/>
  <c r="I20" i="6"/>
  <c r="I21" i="6"/>
  <c r="I22" i="6"/>
  <c r="I10" i="6"/>
  <c r="F24" i="6"/>
  <c r="J323" i="5"/>
  <c r="J322" i="5"/>
  <c r="H61" i="1" l="1"/>
  <c r="F61" i="1"/>
  <c r="D61" i="1"/>
  <c r="C61" i="1"/>
  <c r="C51" i="1"/>
  <c r="D51" i="1"/>
  <c r="F51" i="1"/>
  <c r="H51" i="1"/>
  <c r="K51" i="1"/>
  <c r="L51" i="1"/>
  <c r="N51" i="1" l="1"/>
  <c r="B27" i="7"/>
  <c r="D27" i="7"/>
  <c r="D38" i="5"/>
  <c r="E10" i="5"/>
  <c r="C279" i="14"/>
  <c r="E279" i="14"/>
  <c r="I36" i="14"/>
  <c r="I61" i="14" s="1"/>
  <c r="I67" i="14" s="1"/>
  <c r="I92" i="14" s="1"/>
  <c r="I98" i="14" s="1"/>
  <c r="I123" i="14" s="1"/>
  <c r="I129" i="14" s="1"/>
  <c r="I154" i="14" s="1"/>
  <c r="I160" i="14" s="1"/>
  <c r="I185" i="14" s="1"/>
  <c r="I191" i="14" s="1"/>
  <c r="I216" i="14" s="1"/>
  <c r="I222" i="14" s="1"/>
  <c r="I247" i="14" s="1"/>
  <c r="I253" i="14" s="1"/>
  <c r="I279" i="14" s="1"/>
  <c r="H30" i="14"/>
  <c r="G30" i="14"/>
  <c r="G36" i="14" s="1"/>
  <c r="G61" i="14" s="1"/>
  <c r="G67" i="14" s="1"/>
  <c r="G92" i="14" s="1"/>
  <c r="G98" i="14" s="1"/>
  <c r="G123" i="14" s="1"/>
  <c r="G129" i="14" s="1"/>
  <c r="G154" i="14" s="1"/>
  <c r="G160" i="14" s="1"/>
  <c r="G185" i="14" s="1"/>
  <c r="G191" i="14" s="1"/>
  <c r="G216" i="14" s="1"/>
  <c r="G222" i="14" s="1"/>
  <c r="G247" i="14" s="1"/>
  <c r="G253" i="14" s="1"/>
  <c r="G279" i="14" s="1"/>
  <c r="F30" i="14"/>
  <c r="F36" i="14" s="1"/>
  <c r="F61" i="14" s="1"/>
  <c r="F67" i="14" s="1"/>
  <c r="F92" i="14" s="1"/>
  <c r="F98" i="14" s="1"/>
  <c r="F123" i="14" s="1"/>
  <c r="F129" i="14" s="1"/>
  <c r="F154" i="14" s="1"/>
  <c r="F160" i="14" s="1"/>
  <c r="F185" i="14" s="1"/>
  <c r="F191" i="14" s="1"/>
  <c r="F216" i="14" s="1"/>
  <c r="F222" i="14" s="1"/>
  <c r="F247" i="14" s="1"/>
  <c r="F253" i="14" s="1"/>
  <c r="E30" i="14"/>
  <c r="E36" i="14" s="1"/>
  <c r="E61" i="14" s="1"/>
  <c r="E67" i="14" s="1"/>
  <c r="E92" i="14" s="1"/>
  <c r="E98" i="14" s="1"/>
  <c r="E123" i="14" s="1"/>
  <c r="E129" i="14" s="1"/>
  <c r="E154" i="14" s="1"/>
  <c r="E160" i="14" s="1"/>
  <c r="E185" i="14" s="1"/>
  <c r="E191" i="14" s="1"/>
  <c r="E216" i="14" s="1"/>
  <c r="E222" i="14" s="1"/>
  <c r="E247" i="14" s="1"/>
  <c r="E253" i="14" s="1"/>
  <c r="D30" i="14"/>
  <c r="D36" i="14" s="1"/>
  <c r="D61" i="14" s="1"/>
  <c r="C30" i="14"/>
  <c r="C36" i="14" s="1"/>
  <c r="C61" i="14" s="1"/>
  <c r="C67" i="14" s="1"/>
  <c r="C92" i="14" s="1"/>
  <c r="C98" i="14" s="1"/>
  <c r="C123" i="14" s="1"/>
  <c r="C129" i="14" s="1"/>
  <c r="C154" i="14" s="1"/>
  <c r="C160" i="14" s="1"/>
  <c r="C185" i="14" s="1"/>
  <c r="C191" i="14" s="1"/>
  <c r="C216" i="14" s="1"/>
  <c r="C222" i="14" s="1"/>
  <c r="C247" i="14" s="1"/>
  <c r="C253" i="14" s="1"/>
  <c r="B30" i="14"/>
  <c r="B36" i="14" s="1"/>
  <c r="B61" i="14" s="1"/>
  <c r="B67" i="14" s="1"/>
  <c r="B92" i="14" s="1"/>
  <c r="B98" i="14" s="1"/>
  <c r="B123" i="14" s="1"/>
  <c r="B129" i="14" s="1"/>
  <c r="B154" i="14" s="1"/>
  <c r="B160" i="14" s="1"/>
  <c r="B185" i="14" s="1"/>
  <c r="B191" i="14" s="1"/>
  <c r="B216" i="14" s="1"/>
  <c r="B222" i="14" s="1"/>
  <c r="B247" i="14" s="1"/>
  <c r="B253" i="14" s="1"/>
  <c r="G49" i="5"/>
  <c r="B49" i="5"/>
  <c r="I34" i="15"/>
  <c r="I40" i="15" s="1"/>
  <c r="I67" i="15" s="1"/>
  <c r="I73" i="15" s="1"/>
  <c r="I100" i="15" s="1"/>
  <c r="I106" i="15" s="1"/>
  <c r="I133" i="15" s="1"/>
  <c r="I139" i="15" s="1"/>
  <c r="I166" i="15" s="1"/>
  <c r="I172" i="15" s="1"/>
  <c r="I199" i="15" s="1"/>
  <c r="I205" i="15" s="1"/>
  <c r="I232" i="15" s="1"/>
  <c r="I238" i="15" s="1"/>
  <c r="I265" i="15" s="1"/>
  <c r="I271" i="15" s="1"/>
  <c r="I298" i="15" s="1"/>
  <c r="I304" i="15" s="1"/>
  <c r="I312" i="15" s="1"/>
  <c r="C34" i="15"/>
  <c r="C40" i="15" s="1"/>
  <c r="C67" i="15" s="1"/>
  <c r="C73" i="15" s="1"/>
  <c r="C100" i="15" s="1"/>
  <c r="C106" i="15" s="1"/>
  <c r="C133" i="15" s="1"/>
  <c r="C139" i="15" s="1"/>
  <c r="C166" i="15" s="1"/>
  <c r="C172" i="15" s="1"/>
  <c r="C199" i="15" s="1"/>
  <c r="C205" i="15" s="1"/>
  <c r="C232" i="15" s="1"/>
  <c r="C238" i="15" s="1"/>
  <c r="C265" i="15" s="1"/>
  <c r="C271" i="15" s="1"/>
  <c r="C298" i="15" s="1"/>
  <c r="C304" i="15" s="1"/>
  <c r="C312" i="15" s="1"/>
  <c r="D34" i="15"/>
  <c r="E34" i="15"/>
  <c r="E40" i="15" s="1"/>
  <c r="E67" i="15" s="1"/>
  <c r="E73" i="15" s="1"/>
  <c r="E100" i="15" s="1"/>
  <c r="E106" i="15" s="1"/>
  <c r="E133" i="15" s="1"/>
  <c r="E139" i="15" s="1"/>
  <c r="E166" i="15" s="1"/>
  <c r="E172" i="15" s="1"/>
  <c r="E199" i="15" s="1"/>
  <c r="E205" i="15" s="1"/>
  <c r="E232" i="15" s="1"/>
  <c r="E238" i="15" s="1"/>
  <c r="E265" i="15" s="1"/>
  <c r="E271" i="15" s="1"/>
  <c r="E298" i="15" s="1"/>
  <c r="E304" i="15" s="1"/>
  <c r="E312" i="15" s="1"/>
  <c r="F34" i="15"/>
  <c r="F40" i="15" s="1"/>
  <c r="F67" i="15" s="1"/>
  <c r="F73" i="15" s="1"/>
  <c r="F100" i="15" s="1"/>
  <c r="F106" i="15" s="1"/>
  <c r="F133" i="15" s="1"/>
  <c r="F139" i="15" s="1"/>
  <c r="F166" i="15" s="1"/>
  <c r="F172" i="15" s="1"/>
  <c r="F199" i="15" s="1"/>
  <c r="F205" i="15" s="1"/>
  <c r="F232" i="15" s="1"/>
  <c r="F238" i="15" s="1"/>
  <c r="F265" i="15" s="1"/>
  <c r="F271" i="15" s="1"/>
  <c r="F298" i="15" s="1"/>
  <c r="F304" i="15" s="1"/>
  <c r="G34" i="15"/>
  <c r="G40" i="15" s="1"/>
  <c r="G67" i="15" s="1"/>
  <c r="G73" i="15" s="1"/>
  <c r="G100" i="15" s="1"/>
  <c r="G106" i="15" s="1"/>
  <c r="G133" i="15" s="1"/>
  <c r="G139" i="15" s="1"/>
  <c r="G166" i="15" s="1"/>
  <c r="G172" i="15" s="1"/>
  <c r="G199" i="15" s="1"/>
  <c r="G205" i="15" s="1"/>
  <c r="G232" i="15" s="1"/>
  <c r="G238" i="15" s="1"/>
  <c r="G265" i="15" s="1"/>
  <c r="G271" i="15" s="1"/>
  <c r="G298" i="15" s="1"/>
  <c r="G304" i="15" s="1"/>
  <c r="G312" i="15" s="1"/>
  <c r="H34" i="15"/>
  <c r="H40" i="15" s="1"/>
  <c r="H67" i="15" s="1"/>
  <c r="H73" i="15" s="1"/>
  <c r="H100" i="15" s="1"/>
  <c r="H106" i="15" s="1"/>
  <c r="H133" i="15" s="1"/>
  <c r="H139" i="15" s="1"/>
  <c r="H166" i="15" s="1"/>
  <c r="H172" i="15" s="1"/>
  <c r="H199" i="15" s="1"/>
  <c r="H205" i="15" s="1"/>
  <c r="H232" i="15" s="1"/>
  <c r="H238" i="15" s="1"/>
  <c r="H265" i="15" s="1"/>
  <c r="H271" i="15" s="1"/>
  <c r="H298" i="15" s="1"/>
  <c r="H304" i="15" s="1"/>
  <c r="H312" i="15" s="1"/>
  <c r="B34" i="15"/>
  <c r="B40" i="15" s="1"/>
  <c r="B67" i="15" s="1"/>
  <c r="B73" i="15" s="1"/>
  <c r="B100" i="15" s="1"/>
  <c r="B106" i="15" s="1"/>
  <c r="B133" i="15" s="1"/>
  <c r="B139" i="15" s="1"/>
  <c r="B166" i="15" s="1"/>
  <c r="B172" i="15" s="1"/>
  <c r="B199" i="15" s="1"/>
  <c r="B205" i="15" s="1"/>
  <c r="B232" i="15" s="1"/>
  <c r="B238" i="15" s="1"/>
  <c r="B265" i="15" s="1"/>
  <c r="B271" i="15" s="1"/>
  <c r="B298" i="15" s="1"/>
  <c r="B304" i="15" s="1"/>
  <c r="G38" i="5"/>
  <c r="G48" i="5" s="1"/>
  <c r="H48" i="5"/>
  <c r="H77" i="5" s="1"/>
  <c r="H86" i="5" s="1"/>
  <c r="H115" i="5" s="1"/>
  <c r="H124" i="5" s="1"/>
  <c r="H153" i="5" s="1"/>
  <c r="H162" i="5" s="1"/>
  <c r="H191" i="5" s="1"/>
  <c r="H200" i="5" s="1"/>
  <c r="H229" i="5" s="1"/>
  <c r="H240" i="5" s="1"/>
  <c r="H269" i="5" s="1"/>
  <c r="H280" i="5" s="1"/>
  <c r="H310" i="5" s="1"/>
  <c r="H321" i="5" s="1"/>
  <c r="H350" i="5" s="1"/>
  <c r="C38" i="5"/>
  <c r="C48" i="5" s="1"/>
  <c r="C77" i="5" s="1"/>
  <c r="C86" i="5" s="1"/>
  <c r="C115" i="5" s="1"/>
  <c r="C124" i="5" s="1"/>
  <c r="C153" i="5" s="1"/>
  <c r="C162" i="5" s="1"/>
  <c r="C191" i="5" s="1"/>
  <c r="C200" i="5" s="1"/>
  <c r="C229" i="5" s="1"/>
  <c r="C240" i="5" s="1"/>
  <c r="C269" i="5" s="1"/>
  <c r="C280" i="5" s="1"/>
  <c r="C310" i="5" s="1"/>
  <c r="C321" i="5" s="1"/>
  <c r="C350" i="5" s="1"/>
  <c r="B38" i="5"/>
  <c r="B48" i="5" s="1"/>
  <c r="I95" i="1"/>
  <c r="L61" i="1"/>
  <c r="L95" i="1" s="1"/>
  <c r="K61" i="1"/>
  <c r="K95" i="1" s="1"/>
  <c r="H95" i="1"/>
  <c r="F95" i="1"/>
  <c r="D95" i="1"/>
  <c r="C95" i="1"/>
  <c r="C8" i="11" l="1"/>
  <c r="D40" i="15"/>
  <c r="D67" i="14"/>
  <c r="H36" i="14"/>
  <c r="I38" i="5"/>
  <c r="I48" i="5" s="1"/>
  <c r="D48" i="5"/>
  <c r="D77" i="5" s="1"/>
  <c r="D86" i="5" s="1"/>
  <c r="D115" i="5" s="1"/>
  <c r="D124" i="5" s="1"/>
  <c r="D153" i="5" s="1"/>
  <c r="D162" i="5" s="1"/>
  <c r="D191" i="5" s="1"/>
  <c r="D200" i="5" s="1"/>
  <c r="D229" i="5" s="1"/>
  <c r="D240" i="5" s="1"/>
  <c r="D269" i="5" s="1"/>
  <c r="D280" i="5" s="1"/>
  <c r="D310" i="5" s="1"/>
  <c r="D321" i="5" s="1"/>
  <c r="D350" i="5" s="1"/>
  <c r="G77" i="5"/>
  <c r="F26" i="2"/>
  <c r="I26" i="2"/>
  <c r="H26" i="2"/>
  <c r="G26" i="2"/>
  <c r="M23" i="3"/>
  <c r="K23" i="3"/>
  <c r="H23" i="3"/>
  <c r="I23" i="3"/>
  <c r="F20" i="17"/>
  <c r="I77" i="5" l="1"/>
  <c r="I86" i="5" s="1"/>
  <c r="I115" i="5" s="1"/>
  <c r="I124" i="5" s="1"/>
  <c r="I153" i="5" s="1"/>
  <c r="I162" i="5" s="1"/>
  <c r="I191" i="5" s="1"/>
  <c r="I200" i="5" s="1"/>
  <c r="I229" i="5" s="1"/>
  <c r="I240" i="5" s="1"/>
  <c r="I269" i="5" s="1"/>
  <c r="I280" i="5" s="1"/>
  <c r="I310" i="5" s="1"/>
  <c r="I321" i="5" s="1"/>
  <c r="I350" i="5" s="1"/>
  <c r="D67" i="15"/>
  <c r="D92" i="14"/>
  <c r="H61" i="14"/>
  <c r="G86" i="5"/>
  <c r="M11" i="1"/>
  <c r="D73" i="15" l="1"/>
  <c r="D98" i="14"/>
  <c r="H67" i="14"/>
  <c r="G115" i="5"/>
  <c r="G124" i="5" s="1"/>
  <c r="G153" i="5" s="1"/>
  <c r="G162" i="5" s="1"/>
  <c r="G191" i="5" s="1"/>
  <c r="G200" i="5" s="1"/>
  <c r="G229" i="5" s="1"/>
  <c r="G240" i="5" s="1"/>
  <c r="G269" i="5" s="1"/>
  <c r="G280" i="5" s="1"/>
  <c r="G310" i="5" s="1"/>
  <c r="G321" i="5" s="1"/>
  <c r="G350" i="5" s="1"/>
  <c r="F16" i="6"/>
  <c r="F18" i="6"/>
  <c r="F17" i="6"/>
  <c r="F13" i="6"/>
  <c r="B10" i="6"/>
  <c r="B11" i="6"/>
  <c r="B12" i="6"/>
  <c r="B24" i="6" s="1"/>
  <c r="B13" i="6"/>
  <c r="B14" i="6"/>
  <c r="B15" i="6"/>
  <c r="B16" i="6"/>
  <c r="B17" i="6"/>
  <c r="B18" i="6"/>
  <c r="B19" i="6"/>
  <c r="B20" i="6"/>
  <c r="B21" i="6"/>
  <c r="B22" i="6"/>
  <c r="J338" i="5"/>
  <c r="J20" i="13"/>
  <c r="J7" i="13"/>
  <c r="H23" i="6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J11" i="5"/>
  <c r="J38" i="5" s="1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9" i="5"/>
  <c r="J340" i="5"/>
  <c r="J341" i="5"/>
  <c r="J342" i="5"/>
  <c r="J343" i="5"/>
  <c r="J344" i="5"/>
  <c r="J345" i="5"/>
  <c r="J346" i="5"/>
  <c r="J347" i="5"/>
  <c r="J348" i="5"/>
  <c r="J349" i="5"/>
  <c r="C9" i="11"/>
  <c r="E8" i="11"/>
  <c r="M10" i="1"/>
  <c r="E9" i="11" l="1"/>
  <c r="D100" i="15"/>
  <c r="D123" i="14"/>
  <c r="H92" i="14"/>
  <c r="E38" i="5"/>
  <c r="E48" i="5" s="1"/>
  <c r="J48" i="5"/>
  <c r="H24" i="6"/>
  <c r="E49" i="5"/>
  <c r="B77" i="5"/>
  <c r="B86" i="5" s="1"/>
  <c r="B115" i="5" s="1"/>
  <c r="B124" i="5" s="1"/>
  <c r="B153" i="5" s="1"/>
  <c r="B162" i="5" s="1"/>
  <c r="B191" i="5" s="1"/>
  <c r="B200" i="5" s="1"/>
  <c r="B229" i="5" s="1"/>
  <c r="B240" i="5" s="1"/>
  <c r="B269" i="5" s="1"/>
  <c r="B280" i="5" s="1"/>
  <c r="B310" i="5" s="1"/>
  <c r="B321" i="5" s="1"/>
  <c r="B350" i="5" s="1"/>
  <c r="G23" i="6"/>
  <c r="I23" i="6" s="1"/>
  <c r="F22" i="6"/>
  <c r="F21" i="6"/>
  <c r="F20" i="6"/>
  <c r="F19" i="6"/>
  <c r="F15" i="6"/>
  <c r="F14" i="6"/>
  <c r="F12" i="6"/>
  <c r="F11" i="6"/>
  <c r="F10" i="6"/>
  <c r="E18" i="6"/>
  <c r="E17" i="6"/>
  <c r="E11" i="6"/>
  <c r="E12" i="6"/>
  <c r="E13" i="6"/>
  <c r="E14" i="6"/>
  <c r="E15" i="6"/>
  <c r="E16" i="6"/>
  <c r="E19" i="6"/>
  <c r="E20" i="6"/>
  <c r="E21" i="6"/>
  <c r="E22" i="6"/>
  <c r="E10" i="6"/>
  <c r="D23" i="6"/>
  <c r="C23" i="6"/>
  <c r="C24" i="6" s="1"/>
  <c r="J8" i="13"/>
  <c r="J9" i="13"/>
  <c r="J10" i="13"/>
  <c r="J11" i="13"/>
  <c r="J12" i="13"/>
  <c r="J13" i="13"/>
  <c r="J14" i="13"/>
  <c r="J15" i="13"/>
  <c r="J16" i="13"/>
  <c r="J17" i="13"/>
  <c r="J18" i="13"/>
  <c r="J19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F39" i="13"/>
  <c r="E39" i="13"/>
  <c r="G7" i="13"/>
  <c r="J77" i="5" l="1"/>
  <c r="J86" i="5" s="1"/>
  <c r="J115" i="5" s="1"/>
  <c r="J124" i="5" s="1"/>
  <c r="J153" i="5" s="1"/>
  <c r="J162" i="5" s="1"/>
  <c r="J191" i="5" s="1"/>
  <c r="J200" i="5" s="1"/>
  <c r="J229" i="5" s="1"/>
  <c r="J240" i="5" s="1"/>
  <c r="J269" i="5" s="1"/>
  <c r="J280" i="5" s="1"/>
  <c r="J310" i="5" s="1"/>
  <c r="J321" i="5" s="1"/>
  <c r="J350" i="5" s="1"/>
  <c r="D106" i="15"/>
  <c r="D129" i="14"/>
  <c r="H98" i="14"/>
  <c r="D24" i="6"/>
  <c r="G24" i="6"/>
  <c r="E23" i="6"/>
  <c r="E24" i="6" s="1"/>
  <c r="E77" i="5"/>
  <c r="E86" i="5" s="1"/>
  <c r="E115" i="5" s="1"/>
  <c r="E124" i="5" s="1"/>
  <c r="E153" i="5" s="1"/>
  <c r="E162" i="5" s="1"/>
  <c r="E191" i="5" s="1"/>
  <c r="E200" i="5" s="1"/>
  <c r="E229" i="5" s="1"/>
  <c r="E240" i="5" s="1"/>
  <c r="E269" i="5" s="1"/>
  <c r="E280" i="5" s="1"/>
  <c r="E310" i="5" s="1"/>
  <c r="E321" i="5" s="1"/>
  <c r="E350" i="5" s="1"/>
  <c r="I24" i="6"/>
  <c r="C7" i="11" s="1"/>
  <c r="E7" i="11" s="1"/>
  <c r="G39" i="13"/>
  <c r="D133" i="15" l="1"/>
  <c r="D154" i="14"/>
  <c r="H123" i="14"/>
  <c r="C6" i="11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8" i="7"/>
  <c r="C10" i="11" l="1"/>
  <c r="D139" i="15"/>
  <c r="D160" i="14"/>
  <c r="H129" i="14"/>
  <c r="E27" i="7"/>
  <c r="K16" i="5"/>
  <c r="K29" i="5"/>
  <c r="K34" i="5"/>
  <c r="K33" i="5"/>
  <c r="K17" i="5"/>
  <c r="K28" i="5"/>
  <c r="K30" i="5"/>
  <c r="K13" i="5"/>
  <c r="K18" i="5"/>
  <c r="K25" i="5"/>
  <c r="K31" i="5"/>
  <c r="K19" i="5"/>
  <c r="K20" i="5"/>
  <c r="K26" i="5"/>
  <c r="K14" i="5"/>
  <c r="K27" i="5"/>
  <c r="K49" i="5"/>
  <c r="C27" i="7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J10" i="2"/>
  <c r="J26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R10" i="3"/>
  <c r="R23" i="3" s="1"/>
  <c r="P22" i="3"/>
  <c r="R11" i="3"/>
  <c r="P15" i="3"/>
  <c r="P17" i="3"/>
  <c r="R12" i="3"/>
  <c r="R13" i="3"/>
  <c r="R14" i="3"/>
  <c r="R15" i="3"/>
  <c r="R16" i="3"/>
  <c r="R17" i="3"/>
  <c r="R18" i="3"/>
  <c r="R19" i="3"/>
  <c r="R20" i="3"/>
  <c r="R21" i="3"/>
  <c r="R22" i="3"/>
  <c r="R9" i="3"/>
  <c r="Q23" i="3"/>
  <c r="B20" i="17"/>
  <c r="P23" i="3" l="1"/>
  <c r="K11" i="5"/>
  <c r="K32" i="5"/>
  <c r="K12" i="5"/>
  <c r="K22" i="5"/>
  <c r="K15" i="5"/>
  <c r="K37" i="5"/>
  <c r="K36" i="5"/>
  <c r="K35" i="5"/>
  <c r="K10" i="5"/>
  <c r="K21" i="5"/>
  <c r="K23" i="5"/>
  <c r="K24" i="5"/>
  <c r="D166" i="15"/>
  <c r="D185" i="14"/>
  <c r="H154" i="14"/>
  <c r="M51" i="1"/>
  <c r="M61" i="1" s="1"/>
  <c r="M95" i="1" s="1"/>
  <c r="E6" i="11"/>
  <c r="K38" i="5" l="1"/>
  <c r="K48" i="5" s="1"/>
  <c r="D172" i="15"/>
  <c r="D191" i="14"/>
  <c r="H160" i="14"/>
  <c r="D8" i="11"/>
  <c r="K187" i="5"/>
  <c r="F37" i="5"/>
  <c r="F244" i="5"/>
  <c r="K50" i="5"/>
  <c r="K246" i="5"/>
  <c r="F95" i="5"/>
  <c r="F293" i="5"/>
  <c r="K75" i="5"/>
  <c r="K283" i="5"/>
  <c r="F130" i="5"/>
  <c r="F330" i="5"/>
  <c r="K110" i="5"/>
  <c r="K308" i="5"/>
  <c r="F165" i="5"/>
  <c r="K94" i="5"/>
  <c r="K167" i="5"/>
  <c r="F17" i="5"/>
  <c r="F212" i="5"/>
  <c r="F93" i="5"/>
  <c r="K180" i="5"/>
  <c r="F30" i="5"/>
  <c r="F225" i="5"/>
  <c r="K227" i="5"/>
  <c r="F88" i="5"/>
  <c r="F286" i="5"/>
  <c r="K90" i="5"/>
  <c r="K288" i="5"/>
  <c r="F135" i="5"/>
  <c r="F335" i="5"/>
  <c r="K137" i="5"/>
  <c r="K337" i="5"/>
  <c r="F182" i="5"/>
  <c r="K208" i="5"/>
  <c r="K150" i="5"/>
  <c r="F205" i="5"/>
  <c r="F71" i="5"/>
  <c r="K173" i="5"/>
  <c r="F23" i="5"/>
  <c r="F218" i="5"/>
  <c r="F139" i="5"/>
  <c r="K207" i="5"/>
  <c r="F265" i="5"/>
  <c r="F92" i="5"/>
  <c r="F104" i="5"/>
  <c r="F152" i="5"/>
  <c r="F246" i="5"/>
  <c r="F332" i="5"/>
  <c r="K347" i="5"/>
  <c r="K253" i="5"/>
  <c r="F325" i="5"/>
  <c r="K334" i="5"/>
  <c r="K289" i="5"/>
  <c r="K327" i="5"/>
  <c r="F61" i="5"/>
  <c r="K284" i="5"/>
  <c r="K146" i="5"/>
  <c r="F250" i="5"/>
  <c r="F348" i="5"/>
  <c r="K139" i="5"/>
  <c r="K175" i="5"/>
  <c r="K345" i="5"/>
  <c r="K125" i="5"/>
  <c r="F11" i="5"/>
  <c r="K209" i="5"/>
  <c r="F60" i="5"/>
  <c r="F256" i="5"/>
  <c r="K62" i="5"/>
  <c r="K258" i="5"/>
  <c r="F107" i="5"/>
  <c r="F305" i="5"/>
  <c r="K97" i="5"/>
  <c r="K295" i="5"/>
  <c r="F142" i="5"/>
  <c r="F342" i="5"/>
  <c r="K132" i="5"/>
  <c r="K332" i="5"/>
  <c r="F177" i="5"/>
  <c r="K256" i="5"/>
  <c r="K179" i="5"/>
  <c r="F29" i="5"/>
  <c r="F224" i="5"/>
  <c r="F207" i="5"/>
  <c r="K202" i="5"/>
  <c r="F53" i="5"/>
  <c r="F249" i="5"/>
  <c r="K55" i="5"/>
  <c r="K251" i="5"/>
  <c r="F100" i="5"/>
  <c r="F298" i="5"/>
  <c r="K102" i="5"/>
  <c r="K300" i="5"/>
  <c r="F147" i="5"/>
  <c r="F347" i="5"/>
  <c r="K149" i="5"/>
  <c r="K349" i="5"/>
  <c r="F204" i="5"/>
  <c r="F24" i="5"/>
  <c r="K172" i="5"/>
  <c r="F22" i="5"/>
  <c r="F217" i="5"/>
  <c r="F327" i="5"/>
  <c r="K185" i="5"/>
  <c r="F35" i="5"/>
  <c r="F242" i="5"/>
  <c r="F173" i="5"/>
  <c r="F254" i="5"/>
  <c r="F69" i="5"/>
  <c r="D10" i="11"/>
  <c r="K305" i="5"/>
  <c r="F50" i="5"/>
  <c r="K87" i="5"/>
  <c r="F145" i="5"/>
  <c r="F243" i="5"/>
  <c r="F102" i="5"/>
  <c r="K291" i="5"/>
  <c r="F166" i="5"/>
  <c r="F226" i="5"/>
  <c r="F136" i="5"/>
  <c r="F13" i="5"/>
  <c r="K51" i="5"/>
  <c r="K133" i="5"/>
  <c r="K203" i="5"/>
  <c r="K301" i="5"/>
  <c r="K339" i="5"/>
  <c r="F73" i="5"/>
  <c r="K98" i="5"/>
  <c r="K168" i="5"/>
  <c r="K264" i="5"/>
  <c r="F183" i="5"/>
  <c r="K221" i="5"/>
  <c r="F72" i="5"/>
  <c r="F268" i="5"/>
  <c r="K74" i="5"/>
  <c r="K282" i="5"/>
  <c r="F129" i="5"/>
  <c r="F329" i="5"/>
  <c r="K109" i="5"/>
  <c r="K307" i="5"/>
  <c r="F164" i="5"/>
  <c r="K152" i="5"/>
  <c r="K144" i="5"/>
  <c r="K344" i="5"/>
  <c r="F189" i="5"/>
  <c r="F151" i="5"/>
  <c r="K201" i="5"/>
  <c r="F52" i="5"/>
  <c r="F248" i="5"/>
  <c r="K214" i="5"/>
  <c r="F65" i="5"/>
  <c r="F261" i="5"/>
  <c r="K67" i="5"/>
  <c r="K263" i="5"/>
  <c r="F112" i="5"/>
  <c r="F322" i="5"/>
  <c r="K114" i="5"/>
  <c r="K324" i="5"/>
  <c r="F169" i="5"/>
  <c r="K140" i="5"/>
  <c r="K171" i="5"/>
  <c r="F21" i="5"/>
  <c r="F216" i="5"/>
  <c r="F255" i="5"/>
  <c r="K184" i="5"/>
  <c r="F34" i="5"/>
  <c r="F241" i="5"/>
  <c r="F58" i="5"/>
  <c r="F267" i="5"/>
  <c r="F290" i="5"/>
  <c r="F302" i="5"/>
  <c r="K164" i="5"/>
  <c r="K285" i="5"/>
  <c r="K147" i="5"/>
  <c r="F251" i="5"/>
  <c r="K266" i="5"/>
  <c r="F338" i="5"/>
  <c r="K134" i="5"/>
  <c r="K228" i="5"/>
  <c r="F336" i="5"/>
  <c r="F172" i="5"/>
  <c r="K210" i="5"/>
  <c r="F96" i="5"/>
  <c r="F331" i="5"/>
  <c r="K346" i="5"/>
  <c r="K252" i="5"/>
  <c r="K326" i="5"/>
  <c r="K186" i="5"/>
  <c r="K63" i="5"/>
  <c r="F108" i="5"/>
  <c r="F343" i="5"/>
  <c r="F18" i="5"/>
  <c r="F262" i="5"/>
  <c r="K325" i="5"/>
  <c r="K220" i="5"/>
  <c r="K245" i="5"/>
  <c r="F94" i="5"/>
  <c r="F292" i="5"/>
  <c r="K96" i="5"/>
  <c r="K294" i="5"/>
  <c r="F141" i="5"/>
  <c r="F341" i="5"/>
  <c r="K131" i="5"/>
  <c r="K331" i="5"/>
  <c r="F176" i="5"/>
  <c r="K304" i="5"/>
  <c r="K166" i="5"/>
  <c r="F16" i="5"/>
  <c r="F211" i="5"/>
  <c r="K213" i="5"/>
  <c r="F64" i="5"/>
  <c r="F260" i="5"/>
  <c r="K226" i="5"/>
  <c r="F87" i="5"/>
  <c r="F285" i="5"/>
  <c r="K89" i="5"/>
  <c r="K287" i="5"/>
  <c r="F134" i="5"/>
  <c r="F334" i="5"/>
  <c r="K136" i="5"/>
  <c r="K336" i="5"/>
  <c r="F181" i="5"/>
  <c r="K328" i="5"/>
  <c r="K183" i="5"/>
  <c r="F33" i="5"/>
  <c r="F228" i="5"/>
  <c r="K206" i="5"/>
  <c r="F57" i="5"/>
  <c r="F253" i="5"/>
  <c r="K219" i="5"/>
  <c r="F70" i="5"/>
  <c r="F266" i="5"/>
  <c r="K255" i="5"/>
  <c r="E10" i="11"/>
  <c r="F14" i="5"/>
  <c r="F291" i="5"/>
  <c r="K224" i="5"/>
  <c r="F132" i="5"/>
  <c r="K106" i="5"/>
  <c r="F55" i="5"/>
  <c r="K70" i="5"/>
  <c r="F138" i="5"/>
  <c r="K309" i="5"/>
  <c r="F89" i="5"/>
  <c r="F149" i="5"/>
  <c r="K163" i="5"/>
  <c r="K247" i="5"/>
  <c r="K333" i="5"/>
  <c r="F54" i="5"/>
  <c r="F148" i="5"/>
  <c r="F184" i="5"/>
  <c r="K222" i="5"/>
  <c r="F143" i="5"/>
  <c r="F170" i="5"/>
  <c r="K61" i="5"/>
  <c r="K257" i="5"/>
  <c r="F106" i="5"/>
  <c r="F304" i="5"/>
  <c r="K108" i="5"/>
  <c r="K306" i="5"/>
  <c r="F163" i="5"/>
  <c r="K60" i="5"/>
  <c r="K143" i="5"/>
  <c r="K343" i="5"/>
  <c r="F188" i="5"/>
  <c r="F127" i="5"/>
  <c r="K178" i="5"/>
  <c r="F28" i="5"/>
  <c r="F223" i="5"/>
  <c r="K225" i="5"/>
  <c r="F76" i="5"/>
  <c r="F284" i="5"/>
  <c r="K54" i="5"/>
  <c r="K250" i="5"/>
  <c r="F99" i="5"/>
  <c r="F297" i="5"/>
  <c r="K101" i="5"/>
  <c r="K299" i="5"/>
  <c r="F146" i="5"/>
  <c r="F346" i="5"/>
  <c r="K148" i="5"/>
  <c r="K348" i="5"/>
  <c r="F203" i="5"/>
  <c r="F185" i="5"/>
  <c r="K205" i="5"/>
  <c r="F56" i="5"/>
  <c r="F252" i="5"/>
  <c r="K218" i="5"/>
  <c r="K243" i="5"/>
  <c r="K107" i="5"/>
  <c r="F209" i="5"/>
  <c r="F75" i="5"/>
  <c r="K100" i="5"/>
  <c r="F202" i="5"/>
  <c r="K57" i="5"/>
  <c r="F125" i="5"/>
  <c r="D7" i="11"/>
  <c r="K181" i="5"/>
  <c r="K127" i="5"/>
  <c r="F257" i="5"/>
  <c r="F131" i="5"/>
  <c r="F201" i="5"/>
  <c r="K103" i="5"/>
  <c r="K296" i="5"/>
  <c r="K215" i="5"/>
  <c r="K138" i="5"/>
  <c r="K73" i="5"/>
  <c r="K281" i="5"/>
  <c r="F128" i="5"/>
  <c r="F328" i="5"/>
  <c r="K130" i="5"/>
  <c r="K330" i="5"/>
  <c r="F175" i="5"/>
  <c r="K244" i="5"/>
  <c r="K165" i="5"/>
  <c r="F15" i="5"/>
  <c r="F210" i="5"/>
  <c r="F303" i="5"/>
  <c r="K190" i="5"/>
  <c r="F51" i="5"/>
  <c r="F247" i="5"/>
  <c r="K53" i="5"/>
  <c r="K249" i="5"/>
  <c r="F98" i="5"/>
  <c r="F296" i="5"/>
  <c r="K66" i="5"/>
  <c r="K262" i="5"/>
  <c r="F111" i="5"/>
  <c r="F309" i="5"/>
  <c r="K113" i="5"/>
  <c r="K323" i="5"/>
  <c r="F168" i="5"/>
  <c r="K174" i="5"/>
  <c r="K170" i="5"/>
  <c r="F20" i="5"/>
  <c r="F215" i="5"/>
  <c r="K217" i="5"/>
  <c r="F68" i="5"/>
  <c r="F264" i="5"/>
  <c r="K242" i="5"/>
  <c r="F91" i="5"/>
  <c r="F289" i="5"/>
  <c r="K59" i="5"/>
  <c r="F25" i="5"/>
  <c r="K145" i="5"/>
  <c r="F113" i="5"/>
  <c r="F206" i="5"/>
  <c r="K95" i="5"/>
  <c r="K293" i="5"/>
  <c r="F140" i="5"/>
  <c r="F340" i="5"/>
  <c r="K142" i="5"/>
  <c r="K342" i="5"/>
  <c r="F187" i="5"/>
  <c r="F59" i="5"/>
  <c r="K177" i="5"/>
  <c r="F27" i="5"/>
  <c r="F222" i="5"/>
  <c r="K212" i="5"/>
  <c r="F63" i="5"/>
  <c r="F259" i="5"/>
  <c r="K65" i="5"/>
  <c r="K261" i="5"/>
  <c r="F110" i="5"/>
  <c r="F308" i="5"/>
  <c r="K88" i="5"/>
  <c r="K286" i="5"/>
  <c r="F133" i="5"/>
  <c r="F333" i="5"/>
  <c r="K135" i="5"/>
  <c r="K335" i="5"/>
  <c r="F180" i="5"/>
  <c r="F12" i="5"/>
  <c r="K182" i="5"/>
  <c r="F32" i="5"/>
  <c r="F227" i="5"/>
  <c r="K241" i="5"/>
  <c r="F90" i="5"/>
  <c r="F288" i="5"/>
  <c r="K58" i="5"/>
  <c r="K254" i="5"/>
  <c r="F103" i="5"/>
  <c r="F301" i="5"/>
  <c r="K71" i="5"/>
  <c r="K267" i="5"/>
  <c r="F126" i="5"/>
  <c r="F326" i="5"/>
  <c r="K72" i="5"/>
  <c r="K189" i="5"/>
  <c r="F283" i="5"/>
  <c r="K298" i="5"/>
  <c r="K204" i="5"/>
  <c r="F300" i="5"/>
  <c r="K93" i="5"/>
  <c r="F345" i="5"/>
  <c r="F287" i="5"/>
  <c r="F349" i="5"/>
  <c r="F208" i="5"/>
  <c r="F294" i="5"/>
  <c r="K128" i="5"/>
  <c r="K56" i="5"/>
  <c r="K126" i="5"/>
  <c r="F281" i="5"/>
  <c r="F190" i="5"/>
  <c r="K68" i="5"/>
  <c r="K338" i="5"/>
  <c r="K129" i="5"/>
  <c r="K329" i="5"/>
  <c r="F174" i="5"/>
  <c r="K340" i="5"/>
  <c r="K176" i="5"/>
  <c r="F26" i="5"/>
  <c r="F221" i="5"/>
  <c r="K211" i="5"/>
  <c r="F62" i="5"/>
  <c r="F258" i="5"/>
  <c r="K52" i="5"/>
  <c r="K248" i="5"/>
  <c r="F97" i="5"/>
  <c r="F295" i="5"/>
  <c r="K99" i="5"/>
  <c r="K297" i="5"/>
  <c r="F144" i="5"/>
  <c r="F344" i="5"/>
  <c r="K112" i="5"/>
  <c r="K322" i="5"/>
  <c r="F167" i="5"/>
  <c r="K292" i="5"/>
  <c r="K169" i="5"/>
  <c r="F19" i="5"/>
  <c r="F214" i="5"/>
  <c r="K216" i="5"/>
  <c r="F67" i="5"/>
  <c r="F263" i="5"/>
  <c r="K69" i="5"/>
  <c r="K265" i="5"/>
  <c r="F114" i="5"/>
  <c r="F324" i="5"/>
  <c r="K92" i="5"/>
  <c r="K290" i="5"/>
  <c r="F137" i="5"/>
  <c r="F337" i="5"/>
  <c r="K105" i="5"/>
  <c r="K303" i="5"/>
  <c r="F150" i="5"/>
  <c r="F10" i="5"/>
  <c r="D9" i="11"/>
  <c r="K141" i="5"/>
  <c r="K341" i="5"/>
  <c r="F186" i="5"/>
  <c r="F219" i="5"/>
  <c r="K188" i="5"/>
  <c r="F49" i="5"/>
  <c r="F245" i="5"/>
  <c r="K223" i="5"/>
  <c r="F74" i="5"/>
  <c r="F282" i="5"/>
  <c r="K64" i="5"/>
  <c r="K260" i="5"/>
  <c r="F109" i="5"/>
  <c r="F307" i="5"/>
  <c r="K111" i="5"/>
  <c r="F179" i="5"/>
  <c r="F105" i="5"/>
  <c r="F31" i="5"/>
  <c r="K91" i="5"/>
  <c r="K104" i="5"/>
  <c r="K76" i="5"/>
  <c r="F178" i="5"/>
  <c r="F339" i="5"/>
  <c r="F299" i="5"/>
  <c r="F171" i="5"/>
  <c r="F220" i="5"/>
  <c r="F306" i="5"/>
  <c r="K268" i="5"/>
  <c r="F323" i="5"/>
  <c r="F36" i="5"/>
  <c r="K302" i="5"/>
  <c r="K259" i="5"/>
  <c r="F66" i="5"/>
  <c r="K151" i="5"/>
  <c r="F101" i="5"/>
  <c r="F213" i="5"/>
  <c r="D6" i="11"/>
  <c r="D199" i="15" l="1"/>
  <c r="D216" i="14"/>
  <c r="H185" i="14"/>
  <c r="F38" i="5"/>
  <c r="K77" i="5"/>
  <c r="K86" i="5" s="1"/>
  <c r="K115" i="5" s="1"/>
  <c r="K124" i="5" s="1"/>
  <c r="K153" i="5" s="1"/>
  <c r="K162" i="5" s="1"/>
  <c r="K191" i="5" s="1"/>
  <c r="K200" i="5" s="1"/>
  <c r="K229" i="5" s="1"/>
  <c r="K240" i="5" s="1"/>
  <c r="K269" i="5" s="1"/>
  <c r="K280" i="5" s="1"/>
  <c r="K310" i="5" s="1"/>
  <c r="K321" i="5" s="1"/>
  <c r="K350" i="5" s="1"/>
  <c r="D205" i="15" l="1"/>
  <c r="D222" i="14"/>
  <c r="H191" i="14"/>
  <c r="F48" i="5"/>
  <c r="D232" i="15" l="1"/>
  <c r="D247" i="14"/>
  <c r="H216" i="14"/>
  <c r="F77" i="5"/>
  <c r="D238" i="15" l="1"/>
  <c r="D253" i="14"/>
  <c r="H222" i="14"/>
  <c r="F86" i="5"/>
  <c r="D265" i="15" l="1"/>
  <c r="D279" i="14"/>
  <c r="H247" i="14"/>
  <c r="F115" i="5"/>
  <c r="D271" i="15" l="1"/>
  <c r="H253" i="14"/>
  <c r="F124" i="5"/>
  <c r="D298" i="15" l="1"/>
  <c r="H279" i="14"/>
  <c r="F153" i="5"/>
  <c r="D304" i="15" l="1"/>
  <c r="F162" i="5"/>
  <c r="D312" i="15" l="1"/>
  <c r="F191" i="5"/>
  <c r="F200" i="5" l="1"/>
  <c r="F229" i="5" l="1"/>
  <c r="F240" i="5" l="1"/>
  <c r="F269" i="5" s="1"/>
  <c r="F280" i="5" s="1"/>
  <c r="F310" i="5" s="1"/>
  <c r="F321" i="5" s="1"/>
  <c r="F350" i="5" s="1"/>
</calcChain>
</file>

<file path=xl/sharedStrings.xml><?xml version="1.0" encoding="utf-8"?>
<sst xmlns="http://schemas.openxmlformats.org/spreadsheetml/2006/main" count="1792" uniqueCount="710">
  <si>
    <t xml:space="preserve"> صندوق سرمایه گذاری مختلط با تضمین اصل سرمایه گیتی دماوند</t>
  </si>
  <si>
    <t xml:space="preserve">  صندوق سرمایه گذاری مختلط با تضمین اصل سرمایه گیتی دماوند</t>
  </si>
  <si>
    <t xml:space="preserve">صورت وضعیت پرتفوی </t>
  </si>
  <si>
    <t>برای ماه منتهی به 1403/09/30</t>
  </si>
  <si>
    <t>1- سرمایه گذاری ها</t>
  </si>
  <si>
    <t>1-1-سرمایه‌گذاری در سهام و حق تقدم سهام وصندوق‌های سرمایه‌گذاری</t>
  </si>
  <si>
    <t>1403/09/01</t>
  </si>
  <si>
    <t>تغییرات طی دوره</t>
  </si>
  <si>
    <t>1403/09/30</t>
  </si>
  <si>
    <t>شرکت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</si>
  <si>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</si>
  <si>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</si>
  <si>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</si>
  <si>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</si>
  <si>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</si>
  <si>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 هر سهم</t>
  </si>
  <si>
    <t>درصد به کل  دارایی‌ها</t>
  </si>
  <si>
    <t>مبلغ خرید</t>
  </si>
  <si>
    <t>مبلغ فروش</t>
  </si>
  <si>
    <t>تولیدی برنا باطری (خبرنا)</t>
  </si>
  <si>
    <t>کانی کربن طبس (کربن)</t>
  </si>
  <si>
    <t>سر. سپه (وسپه)</t>
  </si>
  <si>
    <t>بین المللی توسعه صنایع و معادن غدیر (وکغدیر)</t>
  </si>
  <si>
    <t>فولاد مبارکه اصفهان (فولاد)</t>
  </si>
  <si>
    <t>تامین سرمایه دماوند (تماوند)</t>
  </si>
  <si>
    <t>پتروشیمی زاگرس (زاگرس)</t>
  </si>
  <si>
    <t>سر. مالی سپهر صادرات (وسپهر)</t>
  </si>
  <si>
    <t>بهار رز عالیس چناران (عالیس)</t>
  </si>
  <si>
    <t>سر. صدر تامین (تاصیکو)</t>
  </si>
  <si>
    <t>بیمه البرز (البرز)</t>
  </si>
  <si>
    <t>سر. نیرو (ونیرو)</t>
  </si>
  <si>
    <t>تامین سرمایه نوین (تنوین)</t>
  </si>
  <si>
    <t>بانک سامان (سامان)</t>
  </si>
  <si>
    <t>بیمه پارسیان (پارسیان)</t>
  </si>
  <si>
    <t>فولاد خوزستان (فخوز)</t>
  </si>
  <si>
    <t>صبا فولاد خلیج فارس (فصبا)</t>
  </si>
  <si>
    <t>گسترش سوخت سبز زاگرس (شگستر)</t>
  </si>
  <si>
    <t>ارتباطات سیار (همراه)</t>
  </si>
  <si>
    <t>صنعتی سپاهان (فسپا)</t>
  </si>
  <si>
    <t>بیمه کوثر (کوثر)</t>
  </si>
  <si>
    <t>آما (فاما)</t>
  </si>
  <si>
    <t>بانک تجارت (وتجارت)</t>
  </si>
  <si>
    <t>آهن و فولاد غدیر ایرانیان (فغدیر)</t>
  </si>
  <si>
    <t>الیاف مصنوعی (شمواد)</t>
  </si>
  <si>
    <t>پالایش نفت اصفهان (شپنا)</t>
  </si>
  <si>
    <t>نور ایستا پلاستیک (خنور)</t>
  </si>
  <si>
    <t>ایران یاسا (پاسا)</t>
  </si>
  <si>
    <t>گسترش نفت و گاز پارسیان (پارسان)</t>
  </si>
  <si>
    <t>بانک صادرات ایران (وبصادر)</t>
  </si>
  <si>
    <t>بانک ملت (وبملت)</t>
  </si>
  <si>
    <t>داده گستر عصر نوین - های وب (های وب)</t>
  </si>
  <si>
    <t>ایران خودرو (خودرو)</t>
  </si>
  <si>
    <t>توسعه سرمایه و صنعت غدیر (سغدیر)</t>
  </si>
  <si>
    <t>سر. تامین اجتماعی (شستا)</t>
  </si>
  <si>
    <t>بیمه اتکایی ایران معین (معین)</t>
  </si>
  <si>
    <t>ملی صنایع مس ایران (فملی)</t>
  </si>
  <si>
    <t>دانش بنیان پویا نیرو (بپویا)</t>
  </si>
  <si>
    <t>سایپا (خساپا)</t>
  </si>
  <si>
    <t>ذوب آهن اصفهان (ذوب)</t>
  </si>
  <si>
    <t>گسترش سوخت سبز زاگرس (حق تقدم) (شگسترح)</t>
  </si>
  <si>
    <t>جمع</t>
  </si>
  <si>
    <t/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</si>
  <si>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</si>
  <si>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</si>
  <si>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</si>
  <si>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 xml:space="preserve">قیمت اعمال </t>
  </si>
  <si>
    <t>تاریخ اعمال</t>
  </si>
  <si>
    <t>اختیارف ت خودرو-3268-04/05/11 (هخود405)</t>
  </si>
  <si>
    <t>1404/05/11</t>
  </si>
  <si>
    <t>اختیارف ت بپویا-19084-4/09/29 (هپویا409)</t>
  </si>
  <si>
    <t>1404/09/29</t>
  </si>
  <si>
    <t>2-1-سرمایه‌گذاری در اوراق بهادار با درآمد ثابت یا علی‌الحساب</t>
  </si>
  <si>
    <t>اطلاعات اوراق بهادار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</si>
  <si>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</si>
  <si>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</si>
  <si>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</si>
  <si>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</si>
  <si>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</si>
  <si>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</si>
  <si>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قیمت بازار هر ورقه</t>
  </si>
  <si>
    <t>درصد به کل دارایی‌ها</t>
  </si>
  <si>
    <t>صکوک اجاره وکغدیر505-3ماهه18% (صغدیر505)</t>
  </si>
  <si>
    <t>بلی</t>
  </si>
  <si>
    <t>1401/05/18</t>
  </si>
  <si>
    <t>1405/05/18</t>
  </si>
  <si>
    <t>صکوک مرابحه فولاد065-بدون ضامن (صفولا065)</t>
  </si>
  <si>
    <t>1402/05/22</t>
  </si>
  <si>
    <t>1406/05/22</t>
  </si>
  <si>
    <t>صکوک مرابحه اندیمشک07-6ماهه23% (صزاگرس07)</t>
  </si>
  <si>
    <t>1402/10/06</t>
  </si>
  <si>
    <t>1407/10/06</t>
  </si>
  <si>
    <t>مرابحه اتومبیل سازی فردا061023 (فرداموتور06)</t>
  </si>
  <si>
    <t>1402/10/23</t>
  </si>
  <si>
    <t>1406/10/23</t>
  </si>
  <si>
    <t>صکوک اجاره اخابر61-3ماهه23% (صخابر61)</t>
  </si>
  <si>
    <t>1402/11/14</t>
  </si>
  <si>
    <t>1406/11/14</t>
  </si>
  <si>
    <t>صکوک مرابحه فولاژ612-بدون ضامن (صفولا612)</t>
  </si>
  <si>
    <t>1402/12/22</t>
  </si>
  <si>
    <t>1406/12/22</t>
  </si>
  <si>
    <t>اجاره توان آفرین ساز 14070216 (وامین07)</t>
  </si>
  <si>
    <t>1403/02/16</t>
  </si>
  <si>
    <t>1407/02/16</t>
  </si>
  <si>
    <t>صکوک اجاره گل گهر504-3ماهه23% (صگل504)</t>
  </si>
  <si>
    <t>1403/04/18</t>
  </si>
  <si>
    <t>1405/04/18</t>
  </si>
  <si>
    <t>صکوک اجاره گل گهر054-3ماهه23% (صگل054)</t>
  </si>
  <si>
    <t>مرابحه شیشه سازی مینا070516  (کمینا07)</t>
  </si>
  <si>
    <t>1403/05/16</t>
  </si>
  <si>
    <t>1407/05/16</t>
  </si>
  <si>
    <t>مرابحه خمیرمایه رضوی060605 (غمایه06)</t>
  </si>
  <si>
    <t>1403/06/05</t>
  </si>
  <si>
    <t>1406/06/05</t>
  </si>
  <si>
    <t>صکوک اجاره وکغدیر707-بدون ضامن (صغدیر707)</t>
  </si>
  <si>
    <t>1403/07/14</t>
  </si>
  <si>
    <t>1407/07/14</t>
  </si>
  <si>
    <t>مشارکت شهرداری شیراز (مشارکت شیراز)</t>
  </si>
  <si>
    <t>-</t>
  </si>
  <si>
    <t>1402/12/28</t>
  </si>
  <si>
    <t>1406/12/28</t>
  </si>
  <si>
    <t>اختیارخ آساس-40000-14031030 (ضاساس1004)</t>
  </si>
  <si>
    <t>اختیارخ خودرو-2000-1403/09/07 (ضخود9025)</t>
  </si>
  <si>
    <t>اختیارخ خودرو-2400-1403/09/07 (ضخود9027)</t>
  </si>
  <si>
    <t>اختیارخ خودرو-2800-1403/09/07 (ضخود9029)</t>
  </si>
  <si>
    <t>اختیارخ خودرو-3000-1403/09/07 (ضخود9030)</t>
  </si>
  <si>
    <t>اختیارف خودرو-2000-1403/09/07 (طخود9025)</t>
  </si>
  <si>
    <t>اختیارف خودرو-2200-1403/09/07 (طخود9026)</t>
  </si>
  <si>
    <t>اختیارخ شستا-850-1403/09/14 (ضستا9025)</t>
  </si>
  <si>
    <t>اختیارخ توان-17000-14031002 (ضتوان1006)</t>
  </si>
  <si>
    <t>اختیارخ رویین-9000-14031030 (ضرویین1002)</t>
  </si>
  <si>
    <t>اختیارخ رویین-9500-14031030 (ضرویین1003)</t>
  </si>
  <si>
    <t>اختیارخ رویین-10000-14031030 (ضرویین1004)</t>
  </si>
  <si>
    <t>اختیارخ رویین-11000-14031030 (ضرویین1005)</t>
  </si>
  <si>
    <t>اختیارخ اهرم-18000-1403/09/28 (ضهرم9004)</t>
  </si>
  <si>
    <t>اختیارف شستا-1150-1403/10/12 (طستا1037)</t>
  </si>
  <si>
    <t>اختیارخ آساس-40000-14031226 (ضاساس1204)</t>
  </si>
  <si>
    <t>اختیارخ آساس-45000-14031226 (ضاساس1205)</t>
  </si>
  <si>
    <t>اختیارف خودرو-2800-1403/10/05 (طخود1086)</t>
  </si>
  <si>
    <t>اختیارف خودرو-3000-1403/10/05 (طخود1087)</t>
  </si>
  <si>
    <t>اختیارف خودرو-3250-1403/10/05 (طخود1088)</t>
  </si>
  <si>
    <t>اختیارخ وبصادر-1800-1403/09/21 (ضصاد9020)</t>
  </si>
  <si>
    <t>اختیارخ وبصادر-2000-1403/09/21 (ضصاد9022)</t>
  </si>
  <si>
    <t>اختیارخ وبصادر-2200-1403/09/21 (ضصاد9023)</t>
  </si>
  <si>
    <t>اختیارخ فصبا-3400-14031114 (ضفصبا1118)</t>
  </si>
  <si>
    <t>اختیارخ فصبا-4000-14031114 (ضفصبا1121)</t>
  </si>
  <si>
    <t>اختیارخ فصبا-3000-14030918 (ضفصبا905)</t>
  </si>
  <si>
    <t>اختیارخ فصبا-3200-14030918 (ضفصبا906)</t>
  </si>
  <si>
    <t>اختیارخ فصبا-3400-14030918 (ضفصبا907)</t>
  </si>
  <si>
    <t>اختیارخ شتاب-8000-1403/09/14 (ضتاب9005)</t>
  </si>
  <si>
    <t>اختیارخ شتاب-8000-1403/10/12 (ضتاب1005)</t>
  </si>
  <si>
    <t>اختیارخ شتاب-10000-1403/10/12 (ضتاب1007)</t>
  </si>
  <si>
    <t>اختیارخ رویین-11000-14031226 (ضرویین1205)</t>
  </si>
  <si>
    <t>اختیارف رویین-12000-14031226 (طرویین1206)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</si>
  <si>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</si>
  <si>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</si>
  <si>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از تاریخ 1403/09/01 تا تاریخ 1403/09/30</t>
  </si>
  <si>
    <t>نام اوراق بهادار</t>
  </si>
  <si>
    <t xml:space="preserve">قیمت پایانی  </t>
  </si>
  <si>
    <t xml:space="preserve">قیمت تعدیل شده </t>
  </si>
  <si>
    <t>درصد تعدیل</t>
  </si>
  <si>
    <t>خالص ارزش فروش تعدیل شده</t>
  </si>
  <si>
    <t>دلیل تعدیل</t>
  </si>
  <si>
    <t xml:space="preserve">مرابحه شیشه سازی مینا070516 </t>
  </si>
  <si>
    <t>اجاره توان آفرین ساز 14070216</t>
  </si>
  <si>
    <t>صکوک مرابحه فولاد065-بدون ضامن</t>
  </si>
  <si>
    <t>صکوک اجاره گل گهر504-3ماهه23%</t>
  </si>
  <si>
    <t>صکوک مرابحه اندیمشک07-6ماهه23%</t>
  </si>
  <si>
    <t>صکوک اجاره اخابر61-3ماهه23%</t>
  </si>
  <si>
    <t>مرابحه خمیرمایه رضوی060605</t>
  </si>
  <si>
    <t>صکوک اجاره وکغدیر707-بدون ضامن</t>
  </si>
  <si>
    <t>مرابحه اتومبیل سازی فردا061023</t>
  </si>
  <si>
    <t>صکوک اجاره وکغدیر505-3ماهه18%</t>
  </si>
  <si>
    <t>صکوک مرابحه فولاژ612-بدون ضامن</t>
  </si>
  <si>
    <t>نرخ سود علی الحساب</t>
  </si>
  <si>
    <t>درصد به کل</t>
  </si>
  <si>
    <t>3-1- سرمایه‌گذاری در  سپرده‌ بانکی</t>
  </si>
  <si>
    <t>مشخصات حساب بانکی</t>
  </si>
  <si>
    <t>سپرده های بانکی</t>
  </si>
  <si>
    <t>شماره حساب</t>
  </si>
  <si>
    <t>نوع سپرده</t>
  </si>
  <si>
    <t>تاریخ افتتاح حساب</t>
  </si>
  <si>
    <t>مبلغ</t>
  </si>
  <si>
    <t>افزایش</t>
  </si>
  <si>
    <t>کاهش</t>
  </si>
  <si>
    <t>ملت- کوتاه مدت- (9094326565)</t>
  </si>
  <si>
    <t>9094326565</t>
  </si>
  <si>
    <t>کوتاه مدت</t>
  </si>
  <si>
    <t>پاسارگاد - بلند مدت - 290.303.15703888.1</t>
  </si>
  <si>
    <t>سپرده سرمایه‌گذاری</t>
  </si>
  <si>
    <t>خاورمیانه - کوتاه مدت - 100710810707076292</t>
  </si>
  <si>
    <t>100710810707076292</t>
  </si>
  <si>
    <t>ملت- کوتاه مدت- (2277668626)</t>
  </si>
  <si>
    <t>2277668626</t>
  </si>
  <si>
    <t>پاسارگاد - بلند مدت - 290.303.15703888.3</t>
  </si>
  <si>
    <t>290.303.15703888.3</t>
  </si>
  <si>
    <t>ملی- بلند مدت - 0423518978006</t>
  </si>
  <si>
    <t>0423518978006</t>
  </si>
  <si>
    <t>ملی- کوتاه مدت - 233792791001</t>
  </si>
  <si>
    <t>233792791001</t>
  </si>
  <si>
    <t>پاسارگاد - بلند مدت - 290.303.15703888.2</t>
  </si>
  <si>
    <t>290.303.15703888.2</t>
  </si>
  <si>
    <t>شهر- کوتاه مدت - 7001004373139</t>
  </si>
  <si>
    <t>7001004373139</t>
  </si>
  <si>
    <t xml:space="preserve">بانک گردشگری- بلند مدت- 110.333.1681546.2 </t>
  </si>
  <si>
    <t>بانک گردشگری- بلند مدت- 110.333.1681546.1</t>
  </si>
  <si>
    <t xml:space="preserve">پاسارگاد - کوتاه مدت - 290.8100.15703888.1 </t>
  </si>
  <si>
    <t>290.8100.15703888.1</t>
  </si>
  <si>
    <t>بانک گردشگری- کوتاه مدت- 110.71.1681546.1</t>
  </si>
  <si>
    <t>110.71.1681546.1</t>
  </si>
  <si>
    <t>جاری</t>
  </si>
  <si>
    <t>ملی- بلند مدت - 0423609615003</t>
  </si>
  <si>
    <t>0423609615003</t>
  </si>
  <si>
    <t>ملی- بلند مدت - 0423670286006</t>
  </si>
  <si>
    <t>0423670286006</t>
  </si>
  <si>
    <t>پاسارگاد - بلند مدت - 290.303.15703888.4</t>
  </si>
  <si>
    <t>290.303.15703888.4</t>
  </si>
  <si>
    <t>پاسارگاد - بلند مدت - 290.303.15703888.5</t>
  </si>
  <si>
    <t>290.303.15703888.5</t>
  </si>
  <si>
    <t>ملت - بلند مدت - 2383547043</t>
  </si>
  <si>
    <t>2383547043</t>
  </si>
  <si>
    <t>ملت - بلند مدت - ۲۳۸۴۹۳۱۴۶۵</t>
  </si>
  <si>
    <t>2384931465</t>
  </si>
  <si>
    <t>پاسارگاد - بلند مدت - 290.303.15703888.6</t>
  </si>
  <si>
    <t>290.303.15703888.6</t>
  </si>
  <si>
    <t xml:space="preserve"> </t>
  </si>
  <si>
    <t xml:space="preserve">صورت وضعیت درآمدها </t>
  </si>
  <si>
    <t>برای ماه منتهی به  1403/09/30</t>
  </si>
  <si>
    <t>2- 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</si>
  <si>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</si>
  <si>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</si>
  <si>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</si>
  <si>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</si>
  <si>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سرمایه­گذاری در سهام و حق تقدم سهام و صندوق‌های سرمایه‌گذاری</t>
  </si>
  <si>
    <t>1-2</t>
  </si>
  <si>
    <t>درآمد حاصل از سرمایه گذاری در اوراق بهادار با درآمد ثابت</t>
  </si>
  <si>
    <t>2-2</t>
  </si>
  <si>
    <t>درآمد حاصل از سرمایه گذاری در سپرده بانکی و گواهی سپرده</t>
  </si>
  <si>
    <t>3-2</t>
  </si>
  <si>
    <t>سایر درآمدها</t>
  </si>
  <si>
    <t>4-2</t>
  </si>
  <si>
    <t>درآمد سود سهام</t>
  </si>
  <si>
    <t>اطلاعات مجمع</t>
  </si>
  <si>
    <t>از 1403/09/01 تا  1403/09/30</t>
  </si>
  <si>
    <t>از ابتدای سال مالی تا 1403/09/30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</si>
  <si>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</si>
  <si>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</si>
  <si>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</si>
  <si>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</si>
  <si>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</si>
  <si>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</si>
  <si>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1403/09/25</t>
  </si>
  <si>
    <t>سود اوراق بهادار با درآمد ثابت و سپرده بانکی</t>
  </si>
  <si>
    <t>تاریخ دریافت سود</t>
  </si>
  <si>
    <t xml:space="preserve">درآمد سود </t>
  </si>
  <si>
    <t>خالص درآمد</t>
  </si>
  <si>
    <t>1403/10/14</t>
  </si>
  <si>
    <t>1403/12/05</t>
  </si>
  <si>
    <t>1403/11/18</t>
  </si>
  <si>
    <t>1403/12/22</t>
  </si>
  <si>
    <t>1403/12/28</t>
  </si>
  <si>
    <t>1403/11/16</t>
  </si>
  <si>
    <t>1403/10/18</t>
  </si>
  <si>
    <t>1403/11/14</t>
  </si>
  <si>
    <t>1403/11/22</t>
  </si>
  <si>
    <t>1403/10/23</t>
  </si>
  <si>
    <t>1403/10/06</t>
  </si>
  <si>
    <t>1403/09/29</t>
  </si>
  <si>
    <t>1403/09/21</t>
  </si>
  <si>
    <t>1403/08/01</t>
  </si>
  <si>
    <t>1403/09/28</t>
  </si>
  <si>
    <t>1403/09/17</t>
  </si>
  <si>
    <t>1403/08/03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</si>
  <si>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</si>
  <si>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</si>
  <si>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</si>
  <si>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</si>
  <si>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سر. توسعه و عمران استان کرمان (کرمان)</t>
  </si>
  <si>
    <t>سهامی اهرمی شتاب آگاه (شتاب)</t>
  </si>
  <si>
    <t>اختیارخ شستا-950-1403/11/10 (ضستا1124)</t>
  </si>
  <si>
    <t>اختیارخ شستا-1050-1403/12/08 (ضستا1226)</t>
  </si>
  <si>
    <t>اختیارخ شستا-850-1403/10/12 (ضستا1034)</t>
  </si>
  <si>
    <t>اختیارخ وبملت-1500-1403/09/28 (ضملت9013)</t>
  </si>
  <si>
    <t>اختیارخ خودرو-1900-1403/11/03 (ضخود1130)</t>
  </si>
  <si>
    <t>اختیارخ شستا-1050-1403/10/12 (ضستا1036)</t>
  </si>
  <si>
    <t>اختیارخ شستا-950-1403/09/14 (ضستا9026)</t>
  </si>
  <si>
    <t>اختیارخ خودرو-1900-1403/12/01 (ضخود1228)</t>
  </si>
  <si>
    <t>اختیارخ ذوب-200-1403/11/24 (ضذوب1127)</t>
  </si>
  <si>
    <t>اختیارخ شستا-950-1403/10/12 (ضستا1035)</t>
  </si>
  <si>
    <t>اختیارخ خودرو-2000-1403/10/05 (ضخود1082)</t>
  </si>
  <si>
    <t>اختیارخ خودرو-2800-1403/11/03 (ضخود1135)</t>
  </si>
  <si>
    <t>اختیارخ خودرو-2400-1403/08/02 (ضخود8034)</t>
  </si>
  <si>
    <t>اختیارخ خودرو-2600-1403/09/07 (ضخود9028)</t>
  </si>
  <si>
    <t>اختیارخ خودرو-2200-1403/09/07 (ضخود9026)</t>
  </si>
  <si>
    <t>اختیارخ ذوب-300-1403/09/28 (ضذوب9012)</t>
  </si>
  <si>
    <t>اختیارخ شستا-1050-1403/09/14 (ضستا9027)</t>
  </si>
  <si>
    <t>اختیارخ وبملت-2200-1403/09/28 (ضملت9019)</t>
  </si>
  <si>
    <t>اختیارخ خودرو-2400-1403/10/05 (ضخود1084)</t>
  </si>
  <si>
    <t>اختیارخ خودرو-2600-1403/10/05 (ضخود1085)</t>
  </si>
  <si>
    <t>اختیارخ وبملت-1800-1403/09/28 (ضملت9016)</t>
  </si>
  <si>
    <t>اختیارخ خودرو-2000-1403/12/01 (ضخود1229)</t>
  </si>
  <si>
    <t>اختیارخ خودرو-2000-1403/11/03 (ضخود1131)</t>
  </si>
  <si>
    <t>اختیارخ ذوب-300-1403/11/24 (ضذوب1128)</t>
  </si>
  <si>
    <t>اختیارخ شستا-1150-1403/10/12 (ضستا1037)</t>
  </si>
  <si>
    <t>اختیارخ خودرو-2800-1403/10/05 (ضخود1086)</t>
  </si>
  <si>
    <t>اختیارخ وبملت-1800-1403/11/24 (ضملت1167)</t>
  </si>
  <si>
    <t>اختیارخ شتاب-9000-1403/08/23 (ضتاب8017)</t>
  </si>
  <si>
    <t>اختیارخ خودرو-3000-1403/11/03 (ضخود1136)</t>
  </si>
  <si>
    <t>اختیارخ شستا-850-1403/08/09 (ضستا8025)</t>
  </si>
  <si>
    <t>اختیارخ خودرو-2200-1403/12/01 (ضخود1230)</t>
  </si>
  <si>
    <t>اختیارخ خساپا-2200-1403/08/30 (ضسپا8064)</t>
  </si>
  <si>
    <t>اختیارخ خساپا-2400-1403/10/26 (ضسپا1024)</t>
  </si>
  <si>
    <t>اختیارخ خودرو-2400-1403/11/03 (ضخود1133)</t>
  </si>
  <si>
    <t>اختیارخ شستا-1050-1403/08/09 (ضستا8027)</t>
  </si>
  <si>
    <t>اختیارخ خودرو-2000-1403/08/02 (ضخود8032)</t>
  </si>
  <si>
    <t>اختیارخ شستا-950-1403/08/09 (ضستا8026)</t>
  </si>
  <si>
    <t>اختیارخ شستا-750-1403/08/09 (ضستا8024)</t>
  </si>
  <si>
    <t>اختیارخ شستا-650-1403/08/09 (ضستا8023)</t>
  </si>
  <si>
    <t>اختیارخ خساپا-2400-1403/08/30 (ضسپا8065)</t>
  </si>
  <si>
    <t>اختیارخ شستا-750-1403/10/12 (ضستا1033)</t>
  </si>
  <si>
    <t>اختیارخ شستا-550-1403/11/10 (ضستا1120)</t>
  </si>
  <si>
    <t>اختیارخ وبملت-2000-1403/09/28 (ضملت9018)</t>
  </si>
  <si>
    <t>اختیارخ وتجارت-1400-1403/08/16 (ضجار8004)</t>
  </si>
  <si>
    <t>اختیارخ ذوب-400-1403/09/28 (ضذوب9013)</t>
  </si>
  <si>
    <t>اختیارخ فولاد-4000-1403/09/21 (ضفلا9016)</t>
  </si>
  <si>
    <t>اختیارخ خساپا-2400-1403/09/21 (ضسپا9004)</t>
  </si>
  <si>
    <t>اختیارخ فولاد-4500-1403/09/21 (ضفلا9017)</t>
  </si>
  <si>
    <t>اختیارخ شستا-1050-1403/11/10 (ضستا1125)</t>
  </si>
  <si>
    <t>اختیارخ ذوب-400-1403/11/24 (ضذوب1129)</t>
  </si>
  <si>
    <t>اختیارخ شستا-1150-1403/11/10 (ضستا1126)</t>
  </si>
  <si>
    <t>اختیارخ خودرو-2200-1403/10/05 (ضخود1083)</t>
  </si>
  <si>
    <t>اختیارخ خودرو-2200-1403/11/03 (ضخود1132)</t>
  </si>
  <si>
    <t>اختیارخ خودرو-1900-1403/09/07 (ضخود9024)</t>
  </si>
  <si>
    <t>اختیارخ خودرو-1800-1403/12/01 (ضخود1227)</t>
  </si>
  <si>
    <t>اختیارخ فملی-6500-1403/09/07 (ضملی9016)</t>
  </si>
  <si>
    <t>اختیارخ وبملت-2000-1403/11/24 (ضملت1169)</t>
  </si>
  <si>
    <t>اختیارخ وبملت-2200-1403/11/24 (ضملت1170)</t>
  </si>
  <si>
    <t>اختیارخ وتجارت-1300-1403/10/19 (ضجار1056)</t>
  </si>
  <si>
    <t>اختیارخ خودرو-1700-1403/12/01 (ضخود1226)</t>
  </si>
  <si>
    <t>اختیارخ خودرو-1500-1404/01/06 (ضخود0126)</t>
  </si>
  <si>
    <t>اختیارخ شستا-600-1404/01/20 (ضستا0120)</t>
  </si>
  <si>
    <t>اختیارخ وتجارت-1400-1403/10/19 (ضجار1057)</t>
  </si>
  <si>
    <t>اختیارخ شتاب-9000-1403/09/14 (ضتاب9006)</t>
  </si>
  <si>
    <t>اختیارخ شپنا-4000-1403/10/12 (ضشنا1070)</t>
  </si>
  <si>
    <t>اختیارخ خودرو-2200-1404/01/06 (ضخود0132)</t>
  </si>
  <si>
    <t>اختیارخ فملی-5500-1403/11/03 (ضملی1191)</t>
  </si>
  <si>
    <t>اختیارخ خساپا-2600-1403/08/30 (ضسپا8066)</t>
  </si>
  <si>
    <t>اختیارخ فولاد-4500-1403/12/01 (ضفلا1207)</t>
  </si>
  <si>
    <t>اختیارخ خودرو-2000-1404/01/06 (ضخود0131)</t>
  </si>
  <si>
    <t>اختیارخ اهرم-20000-1403/09/28 (ضهرم9005)</t>
  </si>
  <si>
    <t>اختیارخ شستا-1150-1403/09/14 (ضستا9028)</t>
  </si>
  <si>
    <t>اختیارخ خودرو-2400-1403/12/01 (ضخود1231)</t>
  </si>
  <si>
    <t>اختیارخ وتجارت-1500-1403/08/16 (ضجار8005)</t>
  </si>
  <si>
    <t>اختیارخ وتجارت-1500-1403/10/19 (ضجار1058)</t>
  </si>
  <si>
    <t>اختیارخ وبملت-2400-1403/11/24 (ضملت1171)</t>
  </si>
  <si>
    <t>اختیارخ شتاب-9000-1403/10/12 (ضتاب1006)</t>
  </si>
  <si>
    <t>اختیارخ توان-18000-14031002 (ضتوان1007)</t>
  </si>
  <si>
    <t>اختیارخ ذوب-500-1403/11/24 (ضذوب1130)</t>
  </si>
  <si>
    <t>اختیارخ خودرو-1900-1404/01/06 (ضخود0130)</t>
  </si>
  <si>
    <t>اختیارخ خودرو-2600-1403/11/03 (ضخود1134)</t>
  </si>
  <si>
    <t>اختیارخ شستا-950-1403/12/08 (ضستا1225)</t>
  </si>
  <si>
    <t>اختیارخ خودرو-2400-1404/01/06 (ضخود0133)</t>
  </si>
  <si>
    <t>اختیارخ خودرو-2600-1403/12/01 (ضخود1232)</t>
  </si>
  <si>
    <t>اختیارخ شتاب-8000-1403/08/23 (ضتاب8016)</t>
  </si>
  <si>
    <t>اختیارخ خساپا-2200-1403/10/26 (ضسپا1023)</t>
  </si>
  <si>
    <t>اختیارخ خساپا-2400-1403/12/22 (ضسپا1235)</t>
  </si>
  <si>
    <t>اختیارخ وبملت-2400-1403/09/28 (ضملت9020)</t>
  </si>
  <si>
    <t>اختیارخ شتاب-7500-1403/08/23 (ضتاب8015)</t>
  </si>
  <si>
    <t>اختیارخ آساس-40000-14030827 (ضاساس804)</t>
  </si>
  <si>
    <t>اختیارخ خساپا-2600-1403/10/26 (ضسپا1025)</t>
  </si>
  <si>
    <t>اختیارخ خساپا-2800-1403/10/26 (ضسپا1026)</t>
  </si>
  <si>
    <t>اختیار خرید شمش طلا-4700000-1403/08/27 (GBAB03C470)</t>
  </si>
  <si>
    <t>اختیارخ فولاد-5000-1403/12/01 (ضفلا1208)</t>
  </si>
  <si>
    <t>اختیارخ وتجارت-1700-1403/10/19 (ضجار1060)</t>
  </si>
  <si>
    <t>اختیارخ شستا-1250-1403/10/12 (ضستا1038)</t>
  </si>
  <si>
    <t>اختیارخ خودرو-3000-1403/10/05 (ضخود1087)</t>
  </si>
  <si>
    <t>اختیارخ خودرو-3000-1403/12/01 (ضخود1234)</t>
  </si>
  <si>
    <t>اختیارخ وبملت-2600-1403/11/24 (ضملت1172)</t>
  </si>
  <si>
    <t>اختیارخ وبملت-1900-1403/11/24 (ضملت1168)</t>
  </si>
  <si>
    <t>اختیارخ شستا-1350-1403/10/12 (ضستا1039)</t>
  </si>
  <si>
    <t>اختیارخ خساپا-2600-1403/09/21 (ضسپا9005)</t>
  </si>
  <si>
    <t>اختیارخ وبملت-3000-1403/09/28 (ضملت9023)</t>
  </si>
  <si>
    <t>اختیارخ فملی-7000-1403/11/03 (ضملی1194)</t>
  </si>
  <si>
    <t>اختیارخ وبملت-2800-1403/11/24 (ضملت1173)</t>
  </si>
  <si>
    <t>اختیارخ وبصادر-1900-1403/11/17 (ضصاد1155)</t>
  </si>
  <si>
    <t>اختیارخ خساپا-2000-1403/08/30 (ضسپا8063)</t>
  </si>
  <si>
    <t>اختیارخ خساپا-1700-1403/08/30 (ضسپا8060)</t>
  </si>
  <si>
    <t>اختیارخ خساپا-2800-1403/11/24 (ضسپا1125)</t>
  </si>
  <si>
    <t>اختیارخ خساپا-2800-1403/12/22 (ضسپا1237)</t>
  </si>
  <si>
    <t>اختیارخ خودرو-3250-1403/11/03 (ضخود1137)</t>
  </si>
  <si>
    <t>اختیارخ خودرو-3750-1403/11/03 (ضخود1139)</t>
  </si>
  <si>
    <t>اختیارخ خودرو-3500-1403/11/03 (ضخود1138)</t>
  </si>
  <si>
    <t>اختیارخ آساس-45000-14031030 (ضاساس1005)</t>
  </si>
  <si>
    <t>اختیارخ وبملت-3000-1403/11/24 (ضملت1174)</t>
  </si>
  <si>
    <t>اختیارخ شستا-900-1404/01/20 (ضستا0123)</t>
  </si>
  <si>
    <t>اختیارخ خودرو-3750-1403/10/05 (ضخود1090)</t>
  </si>
  <si>
    <t>اختیارخ وتجارت-1600-1403/10/19 (ضجار1059)</t>
  </si>
  <si>
    <t>اختیارخ ذوب-600-1403/11/24 (ضذوب1131)</t>
  </si>
  <si>
    <t>اختیارخ وبملت-2600-1403/09/28 (ضملت9021)</t>
  </si>
  <si>
    <t>اختیارخ خودرو-3250-1404/01/06 (ضخود0137)</t>
  </si>
  <si>
    <t>اختیارخ شستا-1650-1403/10/12 (ضستا1042)</t>
  </si>
  <si>
    <t>اختیارخ فولاد-5000-1403/09/21 (ضفلا9018)</t>
  </si>
  <si>
    <t>اختیارخ شستا-1250-1403/11/10 (ضستا1127)</t>
  </si>
  <si>
    <t>اختیارخ وتجارت-1800-1403/10/19 (ضجار1061)</t>
  </si>
  <si>
    <t>اختیارخ فملی-7500-1403/11/03 (ضملی1195)</t>
  </si>
  <si>
    <t>اختیارخ شستا-1150-1403/12/08 (ضستا1227)</t>
  </si>
  <si>
    <t>اختیارخ شستا-1100-1404/01/20 (ضستا0125)</t>
  </si>
  <si>
    <t>اختیارخ شستا-1250-1403/12/08 (ضستا1228)</t>
  </si>
  <si>
    <t>اختیارخ خودرو-3500-1403/10/05 (ضخود1089)</t>
  </si>
  <si>
    <t>اختیارف خودرو-2600-1403/10/05 (طخود1085)</t>
  </si>
  <si>
    <t>اختیارخ فصبا-3600-14030918 (ضفصبا908)</t>
  </si>
  <si>
    <t>اختیارخ شستا-1000-1404/01/20 (ضستا0124)</t>
  </si>
  <si>
    <t>اختیارخ شستا-1250-1403/09/14 (ضستا9029)</t>
  </si>
  <si>
    <t>اختیارخ شپنا-4000-1403/12/08 (ضشنا1219)</t>
  </si>
  <si>
    <t>اختیارخ شستا-550-1403/09/14 (ضستا9022)</t>
  </si>
  <si>
    <t>اختیارخ فولاد-5500-1403/12/01 (ضفلا1209)</t>
  </si>
  <si>
    <t>اختیارخ وبصادر-2200-1403/11/17 (ضصاد1157)</t>
  </si>
  <si>
    <t>اختیارخ شستا-650-1403/09/14 (ضستا9023)</t>
  </si>
  <si>
    <t>اختیارخ شستا-1350-1403/11/10 (ضستا1128)</t>
  </si>
  <si>
    <t>اختیارخ شستا-1450-1403/10/12 (ضستا1040)</t>
  </si>
  <si>
    <t>اختیارخ وتجارت-1900-1403/12/15 (ضجار1222)</t>
  </si>
  <si>
    <t>اختیارخ خودرو-2800-1404/01/06 (ضخود0135)</t>
  </si>
  <si>
    <t>اختیارخ خودرو-2800-1403/12/01 (ضخود1233)</t>
  </si>
  <si>
    <t>اختیارخ خودرو-4000-1403/11/03 (ضخود1140)</t>
  </si>
  <si>
    <t>اختیارخ خودرو-4000-1403/10/05 (ضخود1091)</t>
  </si>
  <si>
    <t>اختیارخ شتاب-12000-1403/10/12 (ضتاب1009)</t>
  </si>
  <si>
    <t>اختیارخ خساپا-3000-1403/10/26 (ضسپا1027)</t>
  </si>
  <si>
    <t>اختیارخ وبصادر-2400-1403/11/17 (ضصاد1158)</t>
  </si>
  <si>
    <t>اختیارخ وبصادر-2600-1403/11/17 (ضصاد1159)</t>
  </si>
  <si>
    <t>اختیارخ وبملت-3250-1403/11/24 (ضملت1175)</t>
  </si>
  <si>
    <t>اختیارخ ذوب-700-1403/11/24 (ضذوب1132)</t>
  </si>
  <si>
    <t>اختیارخ وتجارت-1900-1403/10/19 (ضجار1062)</t>
  </si>
  <si>
    <t>اختیارخ خساپا-2200-1403/09/21 (ضسپا9003)</t>
  </si>
  <si>
    <t>اختیارخ ذوب-500-1403/09/28 (ضذوب9014)</t>
  </si>
  <si>
    <t>اختیارخ ذوب-200-1403/09/28 (ضذوب9011)</t>
  </si>
  <si>
    <t>اختیارخ شستا-1550-1403/11/10 (ضستا1130)</t>
  </si>
  <si>
    <t>اختیارخ وبصادر-1800-1403/11/17 (ضصاد1154)</t>
  </si>
  <si>
    <t>اختیارخ وتجارت-2000-1403/10/19 (ضجار1063)</t>
  </si>
  <si>
    <t>اختیارخ وتجارت-2200-1403/10/19 (ضجار1064)</t>
  </si>
  <si>
    <t>اختیارخ شستا-1650-1403/11/10 (ضستا1131)</t>
  </si>
  <si>
    <t>اختیارخ وبصادر-2800-1403/11/17 (ضصاد1160)</t>
  </si>
  <si>
    <t>اختیارخ فولاد-6500-1403/12/01 (ضفلا1211)</t>
  </si>
  <si>
    <t>اختیارخ وبصادر-1200-1403/11/17 (ضصاد1148)</t>
  </si>
  <si>
    <t>اختیارخ شستا-1450-1403/11/10 (ضستا1129)</t>
  </si>
  <si>
    <t>اختیارخ فولاد-6000-1403/12/01 (ضفلا1210)</t>
  </si>
  <si>
    <t>اختیارخ ذوب-500-1403/10/26 (ضذوب1003)</t>
  </si>
  <si>
    <t>اختیارخ شستا-1550-1403/10/12 (ضستا1041)</t>
  </si>
  <si>
    <t>اختیارخ ذوب-800-1403/11/24 (ضذوب1133)</t>
  </si>
  <si>
    <t>اختیارخ خودرو-3250-1403/10/05 (ضخود1088)</t>
  </si>
  <si>
    <t>اختیارخ وبملت-3500-1403/11/24 (ضملت1176)</t>
  </si>
  <si>
    <t>اختیارخ وبملت-3750-1403/11/24 (ضملت1177)</t>
  </si>
  <si>
    <t>اختیارخ وتجارت-1800-1403/12/15 (ضجار1221)</t>
  </si>
  <si>
    <t>اختیارخ وبملت-1300-1403/09/28 (ضملت9011)</t>
  </si>
  <si>
    <t>اختیارخ وبملت-1900-1403/09/28 (ضملت9017)</t>
  </si>
  <si>
    <t>گواهی شمش طلا (شمش طلا)</t>
  </si>
  <si>
    <t>درآمد ناشی از تغییر قیمت اوراق بهادار</t>
  </si>
  <si>
    <t>سود و زیان ناشی از تغییر قیمت</t>
  </si>
  <si>
    <t>اختیارخ خودرو-1800-1403/11/03 (ضخود1129)</t>
  </si>
  <si>
    <t>اختیارخ شستا-750-1403/12/08 (ضستا1223)</t>
  </si>
  <si>
    <t>اختیارخ فولاد-3500-1403/12/01 (ضفلا1204)</t>
  </si>
  <si>
    <t>2-2-درآمد حاصل از سرمایه­گذاری در اوراق بهادار با درآمد ثابت:</t>
  </si>
  <si>
    <t>درآمد سود اوراق</t>
  </si>
  <si>
    <t>درآمد تغییر ارزش</t>
  </si>
  <si>
    <t>درآمد فروش</t>
  </si>
  <si>
    <t>1-2-درآمد حاصل از سرمایه­گذاری در سهام و حق تقدم سهام و صندوق‌های سرمایه‌گذاری:</t>
  </si>
  <si>
    <t>دارایی</t>
  </si>
  <si>
    <t>درآمد سود</t>
  </si>
  <si>
    <t>درصد از کل درآمد ها</t>
  </si>
  <si>
    <t>3-2-درآمد حاصل از سرمایه­گذاری در سپرده بانکی و گواهی سپرده:</t>
  </si>
  <si>
    <t>نام سپرده</t>
  </si>
  <si>
    <t>سود سپرده بانکی و گواهی سپرده</t>
  </si>
  <si>
    <t>درصد سود به میانگین سپرده</t>
  </si>
  <si>
    <t>4-2-سایر درآمدها:</t>
  </si>
  <si>
    <t>کارمزد ابطال واحدهای سرمایه گذاری</t>
  </si>
  <si>
    <t>تعدیل کارمزد کارگزاری</t>
  </si>
  <si>
    <t>درآمد کارمزد ثابت جبران اصل مبلغ سرمایه گذاری</t>
  </si>
  <si>
    <t> گواهی شمش طلا</t>
  </si>
  <si>
    <t>_</t>
  </si>
  <si>
    <t>1403/09/07</t>
  </si>
  <si>
    <t>1403/09/06</t>
  </si>
  <si>
    <t>1403/09/03</t>
  </si>
  <si>
    <t>1403/08/14</t>
  </si>
  <si>
    <t>1403/07/30</t>
  </si>
  <si>
    <t>1403/07/18</t>
  </si>
  <si>
    <t>1403/07/02</t>
  </si>
  <si>
    <t>1403/06/28</t>
  </si>
  <si>
    <t>1403/06/10</t>
  </si>
  <si>
    <t>1402/12/08</t>
  </si>
  <si>
    <t>1403/08/21</t>
  </si>
  <si>
    <t>1402/05/21</t>
  </si>
  <si>
    <t>1403/04/10</t>
  </si>
  <si>
    <t>1406/09/29</t>
  </si>
  <si>
    <t>1406/08/01</t>
  </si>
  <si>
    <t>1406/09/28</t>
  </si>
  <si>
    <t>1406/09/17</t>
  </si>
  <si>
    <t>1406/09/30</t>
  </si>
  <si>
    <t>1406/08/03</t>
  </si>
  <si>
    <t>نقل به صفحه بعد</t>
  </si>
  <si>
    <t>نقل از صفحه قبل</t>
  </si>
  <si>
    <t>(ضاساس1004)</t>
  </si>
  <si>
    <t>(ضفلا1204)</t>
  </si>
  <si>
    <t>(ضخود0126)</t>
  </si>
  <si>
    <t>(ضخود0130)</t>
  </si>
  <si>
    <t>(ضخود0131)</t>
  </si>
  <si>
    <t>(ضخود0132)</t>
  </si>
  <si>
    <t>(ضخود0133)</t>
  </si>
  <si>
    <t>(ضخود0135)</t>
  </si>
  <si>
    <t>(ضخود0137)</t>
  </si>
  <si>
    <t>(ضشنا1219)</t>
  </si>
  <si>
    <t>(ضستا0120)</t>
  </si>
  <si>
    <t>(ضستا0123)</t>
  </si>
  <si>
    <t>(ضستا0124)</t>
  </si>
  <si>
    <t>(ضستا0125)</t>
  </si>
  <si>
    <t>(ضجار1221)</t>
  </si>
  <si>
    <t>(ضجار1222)</t>
  </si>
  <si>
    <t>(ضذوب1003)</t>
  </si>
  <si>
    <t>(ضملت1176)</t>
  </si>
  <si>
    <t>(ضملت1177)</t>
  </si>
  <si>
    <t>(ضسپا8060)</t>
  </si>
  <si>
    <t>(ضسپا8063)</t>
  </si>
  <si>
    <t>(ضخود8032)</t>
  </si>
  <si>
    <t>(ضجار8005)</t>
  </si>
  <si>
    <t>(ضسپا9003)</t>
  </si>
  <si>
    <t>(GBAB03C470)</t>
  </si>
  <si>
    <t>(ضملت9011)</t>
  </si>
  <si>
    <t>(ضملت9017)</t>
  </si>
  <si>
    <t>(ضخود1129)</t>
  </si>
  <si>
    <t>(ضستا1223)</t>
  </si>
  <si>
    <t>(ضسپا1237)</t>
  </si>
  <si>
    <t>(ضصاد1154)</t>
  </si>
  <si>
    <t>(ضصاد1155)</t>
  </si>
  <si>
    <t>(ضصاد1157)</t>
  </si>
  <si>
    <t>(ضصاد1158)</t>
  </si>
  <si>
    <t>(ضصاد1159)</t>
  </si>
  <si>
    <t>(ضصاد1160)</t>
  </si>
  <si>
    <t>(ضفلا1207)</t>
  </si>
  <si>
    <t>(ضفلا1208)</t>
  </si>
  <si>
    <t>(ضفلا1209)</t>
  </si>
  <si>
    <t>(ضفلا1210)</t>
  </si>
  <si>
    <t>(ضفلا1211)</t>
  </si>
  <si>
    <t>(ضذوب1127)</t>
  </si>
  <si>
    <t>(ضذوب1128)</t>
  </si>
  <si>
    <t>(ضذوب1129)</t>
  </si>
  <si>
    <t>(ضذوب1130)</t>
  </si>
  <si>
    <t>(ضذوب1131)</t>
  </si>
  <si>
    <t>(ضذوب1132)</t>
  </si>
  <si>
    <t>(ضذوب1133)</t>
  </si>
  <si>
    <t>(ضملت1167)</t>
  </si>
  <si>
    <t>(ضملت1168)</t>
  </si>
  <si>
    <t>(ضملت1169)</t>
  </si>
  <si>
    <t>(ضملت1170)</t>
  </si>
  <si>
    <t>(ضملت1171)</t>
  </si>
  <si>
    <t>(ضملت1172)</t>
  </si>
  <si>
    <t>(ضملت1173)</t>
  </si>
  <si>
    <t>(ضملت1174)</t>
  </si>
  <si>
    <t>(ضملت1175)</t>
  </si>
  <si>
    <t>(ضسپا1235)</t>
  </si>
  <si>
    <t>(ضصاد1148)</t>
  </si>
  <si>
    <t>(ضجار1057)</t>
  </si>
  <si>
    <t>(ضجار1058)</t>
  </si>
  <si>
    <t>(ضجار1059)</t>
  </si>
  <si>
    <t>(ضجار1060)</t>
  </si>
  <si>
    <t>(ضجار1061)</t>
  </si>
  <si>
    <t>(ضجار1062)</t>
  </si>
  <si>
    <t>(ضجار1063)</t>
  </si>
  <si>
    <t>(ضجار1064)</t>
  </si>
  <si>
    <t>(ضرویین1205)</t>
  </si>
  <si>
    <t>(طرویین1206)</t>
  </si>
  <si>
    <t>(ضسپا1125)</t>
  </si>
  <si>
    <t>(ضملی1191)</t>
  </si>
  <si>
    <t>(ضملی1194)</t>
  </si>
  <si>
    <t>(ضملی1195)</t>
  </si>
  <si>
    <t>(ضخود1226)</t>
  </si>
  <si>
    <t>(ضخود1227)</t>
  </si>
  <si>
    <t>(ضخود1228)</t>
  </si>
  <si>
    <t>(ضخود1229)</t>
  </si>
  <si>
    <t>(ضخود1230)</t>
  </si>
  <si>
    <t>(ضخود1231)</t>
  </si>
  <si>
    <t>(ضخود1232)</t>
  </si>
  <si>
    <t>(ضخود1233)</t>
  </si>
  <si>
    <t>(ضخود1234)</t>
  </si>
  <si>
    <t>(ضستا1225)</t>
  </si>
  <si>
    <t>(ضستا1226)</t>
  </si>
  <si>
    <t>(ضستا1227)</t>
  </si>
  <si>
    <t>(ضستا1228)</t>
  </si>
  <si>
    <t>(ضجار1056)</t>
  </si>
  <si>
    <t>(ضتاب9005)</t>
  </si>
  <si>
    <t>(ضتاب9006)</t>
  </si>
  <si>
    <t>(ضتاب1005)</t>
  </si>
  <si>
    <t>(ضتاب1006)</t>
  </si>
  <si>
    <t>(ضتاب1007)</t>
  </si>
  <si>
    <t>(ضتاب1009)</t>
  </si>
  <si>
    <t>(ضخود1130)</t>
  </si>
  <si>
    <t>(ضخود1131)</t>
  </si>
  <si>
    <t>(ضخود1132)</t>
  </si>
  <si>
    <t>(ضخود1133)</t>
  </si>
  <si>
    <t>(ضخود1134)</t>
  </si>
  <si>
    <t>(ضخود1135)</t>
  </si>
  <si>
    <t>(ضخود1136)</t>
  </si>
  <si>
    <t>(ضخود1137)</t>
  </si>
  <si>
    <t>(ضخود1138)</t>
  </si>
  <si>
    <t>(ضخود1139)</t>
  </si>
  <si>
    <t>(ضخود1140)</t>
  </si>
  <si>
    <t>(ضستا1120)</t>
  </si>
  <si>
    <t>(ضستا1124)</t>
  </si>
  <si>
    <t>(ضستا1125)</t>
  </si>
  <si>
    <t>(ضستا1126)</t>
  </si>
  <si>
    <t>(ضستا1127)</t>
  </si>
  <si>
    <t>(ضستا1128)</t>
  </si>
  <si>
    <t>(ضستا1129)</t>
  </si>
  <si>
    <t>(ضستا1130)</t>
  </si>
  <si>
    <t>(ضستا1131)</t>
  </si>
  <si>
    <t>(ضشنا1070)</t>
  </si>
  <si>
    <t>(ضفلا9018)</t>
  </si>
  <si>
    <t>(ضصاد9020)</t>
  </si>
  <si>
    <t>(ضصاد9022)</t>
  </si>
  <si>
    <t>(ضصاد9023)</t>
  </si>
  <si>
    <t>(ضذوب9011)</t>
  </si>
  <si>
    <t>(ضذوب9012)</t>
  </si>
  <si>
    <t>(ضذوب9013)</t>
  </si>
  <si>
    <t>(ضذوب9014)</t>
  </si>
  <si>
    <t>(ضملت9013)</t>
  </si>
  <si>
    <t>(ضملت9016)</t>
  </si>
  <si>
    <t>(ضملت9018)</t>
  </si>
  <si>
    <t>(ضملت9019)</t>
  </si>
  <si>
    <t>(ضملت9020)</t>
  </si>
  <si>
    <t>(ضملت9021)</t>
  </si>
  <si>
    <t>(ضملت9023)</t>
  </si>
  <si>
    <t>(ضسپا1023)</t>
  </si>
  <si>
    <t>(ضسپا1024)</t>
  </si>
  <si>
    <t>(ضسپا1025)</t>
  </si>
  <si>
    <t>(ضسپا1026)</t>
  </si>
  <si>
    <t>(ضسپا1027)</t>
  </si>
  <si>
    <t>(ضفصبا1118)</t>
  </si>
  <si>
    <t>(ضفصبا1121)</t>
  </si>
  <si>
    <t>(ضفصبا905)</t>
  </si>
  <si>
    <t>(ضفصبا906)</t>
  </si>
  <si>
    <t>(ضفصبا907)</t>
  </si>
  <si>
    <t>(ضفصبا908)</t>
  </si>
  <si>
    <t>(ضفلا9016)</t>
  </si>
  <si>
    <t>(ضفلا9017)</t>
  </si>
  <si>
    <t>(ضملی9016)</t>
  </si>
  <si>
    <t>(ضستا1034)</t>
  </si>
  <si>
    <t>(ضستا1035)</t>
  </si>
  <si>
    <t>(ضستا1036)</t>
  </si>
  <si>
    <t>(ضستا1037)</t>
  </si>
  <si>
    <t>(ضستا1038)</t>
  </si>
  <si>
    <t>(ضستا1039)</t>
  </si>
  <si>
    <t>(ضستا1040)</t>
  </si>
  <si>
    <t>(ضستا1041)</t>
  </si>
  <si>
    <t>(ضستا1042)</t>
  </si>
  <si>
    <t>(طستا1037)</t>
  </si>
  <si>
    <t>(ضاساس804)</t>
  </si>
  <si>
    <t>(ضاساس1204)</t>
  </si>
  <si>
    <t>(ضاساس1205)</t>
  </si>
  <si>
    <t>(ضخود1082)</t>
  </si>
  <si>
    <t>(ضخود1083)</t>
  </si>
  <si>
    <t>(ضخود1084)</t>
  </si>
  <si>
    <t>(ضخود1085)</t>
  </si>
  <si>
    <t>(ضخود1086)</t>
  </si>
  <si>
    <t>(ضخود1087)</t>
  </si>
  <si>
    <t>(ضخود1088)</t>
  </si>
  <si>
    <t>(ضخود1089)</t>
  </si>
  <si>
    <t>(ضخود1090)</t>
  </si>
  <si>
    <t>(ضخود1091)</t>
  </si>
  <si>
    <t>(طخود1085)</t>
  </si>
  <si>
    <t>(طخود1086)</t>
  </si>
  <si>
    <t>(طخود1087)</t>
  </si>
  <si>
    <t>(طخود1088)</t>
  </si>
  <si>
    <t>(ضستا1033)</t>
  </si>
  <si>
    <t>(ضخود9027)</t>
  </si>
  <si>
    <t>(ضخود9028)</t>
  </si>
  <si>
    <t>(ضخود9029)</t>
  </si>
  <si>
    <t>(ضخود9030)</t>
  </si>
  <si>
    <t>(طخود9025)</t>
  </si>
  <si>
    <t>(طخود9026)</t>
  </si>
  <si>
    <t>(ضجار8004)</t>
  </si>
  <si>
    <t>(ضستا9022)</t>
  </si>
  <si>
    <t>(ضستا9023)</t>
  </si>
  <si>
    <t>(ضستا9025)</t>
  </si>
  <si>
    <t>(ضستا9026)</t>
  </si>
  <si>
    <t>(ضستا9027)</t>
  </si>
  <si>
    <t>(ضستا9028)</t>
  </si>
  <si>
    <t>(ضستا9029)</t>
  </si>
  <si>
    <t>(ضتوان1006)</t>
  </si>
  <si>
    <t>(ضتوان1007)</t>
  </si>
  <si>
    <t>(ضرویین1002)</t>
  </si>
  <si>
    <t>(ضرویین1003)</t>
  </si>
  <si>
    <t>(ضرویین1004)</t>
  </si>
  <si>
    <t>(ضرویین1005)</t>
  </si>
  <si>
    <t>(ضسپا9004)</t>
  </si>
  <si>
    <t>(ضسپا9005)</t>
  </si>
  <si>
    <t>(ضتاب8015)</t>
  </si>
  <si>
    <t>(ضتاب8016)</t>
  </si>
  <si>
    <t>(ضتاب8017)</t>
  </si>
  <si>
    <t>(ضهرم9004)</t>
  </si>
  <si>
    <t>(ضهرم9005)</t>
  </si>
  <si>
    <t>(ضخود9026)</t>
  </si>
  <si>
    <t>(ضاساس1005)</t>
  </si>
  <si>
    <t>(ضستا8026)</t>
  </si>
  <si>
    <t>(ضستا8027)</t>
  </si>
  <si>
    <t>(ضستا8023)</t>
  </si>
  <si>
    <t>(ضستا8024)</t>
  </si>
  <si>
    <t>(ضستا8025)</t>
  </si>
  <si>
    <t>(ضسپا8064)</t>
  </si>
  <si>
    <t>(ضسپا8065)</t>
  </si>
  <si>
    <t>(ضسپا8066)</t>
  </si>
  <si>
    <t>(ضخود8034)</t>
  </si>
  <si>
    <t>(ضخود9024)</t>
  </si>
  <si>
    <t>(ضخود9025)</t>
  </si>
  <si>
    <t>قرارداد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</si>
</sst>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;\(#,##0\);"/>
    <numFmt numFmtId="166" formatCode="#,##0.00;\(#,##0.00\);"/>
    <numFmt numFmtId="167" formatCode="_(* #,##0_);_(* \(#,##0\);_(* &quot;-&quot;??_);_(@_)"/>
  </numFmts>
  <fonts count="20">
    <font>
      <sz val="11"/>
      <color theme="1"/>
      <name val="B Nazanin"/>
      <family val="2"/>
      <scheme val="minor"/>
    </font>
    <font>
      <sz val="12"/>
      <color theme="1"/>
      <name val="B Nazanin"/>
      <family val="2"/>
      <charset val="178"/>
    </font>
    <font>
      <sz val="11"/>
      <color theme="1"/>
      <name val="B Nazanin"/>
      <charset val="178"/>
    </font>
    <font>
      <sz val="18"/>
      <color theme="1"/>
      <name val="B Nazanin"/>
      <charset val="178"/>
    </font>
    <font>
      <sz val="20"/>
      <color theme="1"/>
      <name val="B Nazanin"/>
      <charset val="178"/>
    </font>
    <font>
      <sz val="20"/>
      <color theme="1"/>
      <name val="B Nazanin"/>
      <charset val="178"/>
    </font>
    <font>
      <sz val="16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2"/>
      <color rgb="FF0062AC"/>
      <name val="B Nazanin"/>
      <charset val="178"/>
    </font>
    <font>
      <b/>
      <sz val="12"/>
      <color rgb="FF0062AC"/>
      <name val="B Nazanin"/>
      <charset val="178"/>
    </font>
    <font>
      <sz val="12"/>
      <color rgb="FF000000"/>
      <name val="B Nazanin"/>
      <charset val="178"/>
    </font>
    <font>
      <sz val="12"/>
      <color rgb="FF000000"/>
      <name val="B Nazanin"/>
      <charset val="178"/>
      <scheme val="minor"/>
    </font>
    <font>
      <sz val="12"/>
      <color rgb="FF0062AC"/>
      <name val="B Nazanin"/>
      <charset val="178"/>
      <scheme val="minor"/>
    </font>
    <font>
      <i/>
      <sz val="12"/>
      <color theme="1"/>
      <name val="B Nazanin"/>
      <charset val="178"/>
    </font>
    <font>
      <b/>
      <sz val="12"/>
      <color theme="1"/>
      <name val="B Nazanin"/>
      <charset val="178"/>
      <scheme val="minor"/>
    </font>
    <font>
      <sz val="12"/>
      <color theme="1"/>
      <name val="B Nazanin"/>
      <charset val="178"/>
      <scheme val="minor"/>
    </font>
    <font>
      <sz val="12"/>
      <name val="B Nazanin"/>
      <family val="2"/>
      <charset val="178"/>
    </font>
    <font>
      <sz val="11"/>
      <color theme="1"/>
      <name val="B Nazanin"/>
      <family val="2"/>
      <scheme val="minor"/>
    </font>
    <font>
      <sz val="10"/>
      <color rgb="FF000000"/>
      <name val="B Nazanin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7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 readingOrder="2"/>
    </xf>
    <xf numFmtId="166" fontId="8" fillId="0" borderId="0" xfId="0" applyNumberFormat="1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37" fontId="8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readingOrder="2"/>
    </xf>
    <xf numFmtId="0" fontId="8" fillId="2" borderId="0" xfId="0" applyFont="1" applyFill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166" fontId="14" fillId="0" borderId="0" xfId="0" applyNumberFormat="1" applyFont="1" applyAlignment="1">
      <alignment horizontal="center" vertical="center" wrapText="1" readingOrder="2"/>
    </xf>
    <xf numFmtId="166" fontId="14" fillId="0" borderId="0" xfId="0" applyNumberFormat="1" applyFont="1" applyAlignment="1">
      <alignment horizontal="center" vertical="center" readingOrder="2"/>
    </xf>
    <xf numFmtId="0" fontId="14" fillId="0" borderId="0" xfId="0" applyFont="1" applyAlignment="1">
      <alignment horizontal="center" vertical="center" wrapText="1" readingOrder="2"/>
    </xf>
    <xf numFmtId="0" fontId="14" fillId="0" borderId="0" xfId="0" applyFont="1" applyAlignment="1">
      <alignment horizontal="center" vertical="center" readingOrder="2"/>
    </xf>
    <xf numFmtId="0" fontId="8" fillId="0" borderId="4" xfId="0" applyFont="1" applyBorder="1" applyAlignment="1">
      <alignment horizontal="center" vertical="center" readingOrder="2"/>
    </xf>
    <xf numFmtId="0" fontId="8" fillId="0" borderId="5" xfId="0" applyFont="1" applyBorder="1" applyAlignment="1">
      <alignment horizontal="center" vertical="center" readingOrder="2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1"/>
    </xf>
    <xf numFmtId="49" fontId="8" fillId="0" borderId="0" xfId="0" applyNumberFormat="1" applyFont="1" applyAlignment="1">
      <alignment horizontal="right" vertical="center" readingOrder="2"/>
    </xf>
    <xf numFmtId="166" fontId="9" fillId="0" borderId="0" xfId="0" applyNumberFormat="1" applyFont="1" applyAlignment="1">
      <alignment horizontal="center" vertical="center" readingOrder="2"/>
    </xf>
    <xf numFmtId="3" fontId="8" fillId="0" borderId="0" xfId="0" applyNumberFormat="1" applyFont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right" vertical="center" wrapText="1" readingOrder="2"/>
    </xf>
    <xf numFmtId="0" fontId="1" fillId="2" borderId="0" xfId="0" applyFont="1" applyFill="1" applyAlignment="1">
      <alignment horizontal="right" vertical="center"/>
    </xf>
    <xf numFmtId="0" fontId="8" fillId="0" borderId="1" xfId="0" applyFont="1" applyBorder="1" applyAlignment="1">
      <alignment horizontal="center" vertical="center" readingOrder="2"/>
    </xf>
    <xf numFmtId="0" fontId="11" fillId="0" borderId="0" xfId="0" applyFont="1" applyAlignment="1">
      <alignment horizontal="center" vertical="center" readingOrder="2"/>
    </xf>
    <xf numFmtId="37" fontId="8" fillId="0" borderId="0" xfId="0" applyNumberFormat="1" applyFont="1" applyAlignment="1">
      <alignment horizontal="center" vertical="center" readingOrder="2"/>
    </xf>
    <xf numFmtId="0" fontId="11" fillId="0" borderId="0" xfId="0" applyFont="1" applyAlignment="1">
      <alignment vertical="center" readingOrder="2"/>
    </xf>
    <xf numFmtId="1" fontId="8" fillId="0" borderId="0" xfId="0" applyNumberFormat="1" applyFont="1" applyAlignment="1">
      <alignment horizontal="center" vertical="center"/>
    </xf>
    <xf numFmtId="39" fontId="8" fillId="0" borderId="0" xfId="0" applyNumberFormat="1" applyFont="1" applyAlignment="1">
      <alignment horizontal="center" vertical="center"/>
    </xf>
    <xf numFmtId="39" fontId="8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65" fontId="11" fillId="0" borderId="0" xfId="0" applyNumberFormat="1" applyFont="1" applyAlignment="1">
      <alignment horizontal="center" vertical="center" readingOrder="2"/>
    </xf>
    <xf numFmtId="166" fontId="11" fillId="0" borderId="0" xfId="0" applyNumberFormat="1" applyFont="1" applyAlignment="1">
      <alignment horizontal="center" vertical="center" readingOrder="2"/>
    </xf>
    <xf numFmtId="0" fontId="16" fillId="0" borderId="0" xfId="0" applyFont="1"/>
    <xf numFmtId="0" fontId="12" fillId="0" borderId="1" xfId="0" applyFont="1" applyBorder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readingOrder="1"/>
    </xf>
    <xf numFmtId="0" fontId="12" fillId="0" borderId="3" xfId="0" applyFont="1" applyBorder="1" applyAlignment="1">
      <alignment horizontal="center" vertical="center" readingOrder="2"/>
    </xf>
    <xf numFmtId="37" fontId="8" fillId="0" borderId="0" xfId="0" applyNumberFormat="1" applyFont="1" applyAlignment="1">
      <alignment vertical="center"/>
    </xf>
    <xf numFmtId="37" fontId="16" fillId="0" borderId="0" xfId="0" applyNumberFormat="1" applyFont="1" applyAlignment="1">
      <alignment vertical="center"/>
    </xf>
    <xf numFmtId="37" fontId="8" fillId="2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 readingOrder="2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 vertical="center" readingOrder="1"/>
    </xf>
    <xf numFmtId="165" fontId="16" fillId="0" borderId="7" xfId="0" applyNumberFormat="1" applyFont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37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9" fontId="8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5" fontId="16" fillId="2" borderId="0" xfId="0" applyNumberFormat="1" applyFont="1" applyFill="1" applyAlignment="1">
      <alignment horizontal="center" vertical="center"/>
    </xf>
    <xf numFmtId="3" fontId="8" fillId="0" borderId="0" xfId="0" applyNumberFormat="1" applyFont="1"/>
    <xf numFmtId="0" fontId="16" fillId="0" borderId="1" xfId="0" applyFont="1" applyBorder="1" applyAlignment="1">
      <alignment vertical="center"/>
    </xf>
    <xf numFmtId="39" fontId="8" fillId="0" borderId="10" xfId="0" applyNumberFormat="1" applyFont="1" applyBorder="1" applyAlignment="1">
      <alignment horizontal="center" vertical="center"/>
    </xf>
    <xf numFmtId="37" fontId="12" fillId="0" borderId="0" xfId="0" applyNumberFormat="1" applyFont="1" applyAlignment="1">
      <alignment horizontal="center" vertical="center" readingOrder="2"/>
    </xf>
    <xf numFmtId="0" fontId="1" fillId="0" borderId="0" xfId="0" applyFont="1" applyAlignment="1">
      <alignment horizontal="right" vertical="center"/>
    </xf>
    <xf numFmtId="3" fontId="16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 readingOrder="2"/>
    </xf>
    <xf numFmtId="37" fontId="8" fillId="0" borderId="0" xfId="0" applyNumberFormat="1" applyFont="1"/>
    <xf numFmtId="0" fontId="17" fillId="2" borderId="0" xfId="0" applyFont="1" applyFill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167" fontId="8" fillId="0" borderId="0" xfId="1" applyNumberFormat="1" applyFont="1"/>
    <xf numFmtId="165" fontId="8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 vertical="center" readingOrder="2"/>
    </xf>
    <xf numFmtId="0" fontId="7" fillId="0" borderId="0" xfId="0" applyFont="1"/>
    <xf numFmtId="0" fontId="11" fillId="0" borderId="0" xfId="0" applyFont="1" applyAlignment="1">
      <alignment horizontal="right" vertical="center" readingOrder="2"/>
    </xf>
    <xf numFmtId="167" fontId="8" fillId="0" borderId="0" xfId="1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readingOrder="2"/>
    </xf>
    <xf numFmtId="0" fontId="19" fillId="0" borderId="2" xfId="0" applyFont="1" applyBorder="1" applyAlignment="1">
      <alignment horizontal="center" vertical="center" readingOrder="2"/>
    </xf>
    <xf numFmtId="167" fontId="16" fillId="0" borderId="0" xfId="1" applyNumberFormat="1" applyFont="1" applyAlignment="1">
      <alignment vertical="center"/>
    </xf>
    <xf numFmtId="167" fontId="16" fillId="0" borderId="0" xfId="0" applyNumberFormat="1" applyFont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2" fillId="0" borderId="6" xfId="0" applyFont="1" applyBorder="1" applyAlignment="1">
      <alignment horizontal="center" vertical="center" readingOrder="2"/>
    </xf>
    <xf numFmtId="0" fontId="12" fillId="0" borderId="6" xfId="0" applyFont="1" applyBorder="1" applyAlignment="1">
      <alignment horizontal="center" vertical="center" wrapText="1" readingOrder="2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right" vertical="center" readingOrder="2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readingOrder="2"/>
    </xf>
    <xf numFmtId="0" fontId="7" fillId="0" borderId="1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right" vertical="center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readingOrder="2"/>
    </xf>
    <xf numFmtId="0" fontId="8" fillId="0" borderId="1" xfId="0" applyFont="1" applyBorder="1" applyAlignment="1">
      <alignment horizontal="right" vertical="center" readingOrder="2"/>
    </xf>
    <xf numFmtId="0" fontId="8" fillId="0" borderId="0" xfId="0" applyFont="1" applyAlignment="1">
      <alignment horizontal="center" vertical="center" readingOrder="2"/>
    </xf>
    <xf numFmtId="0" fontId="8" fillId="0" borderId="2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7" fontId="8" fillId="0" borderId="0" xfId="1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center" vertical="center" wrapText="1" readingOrder="2"/>
    </xf>
    <xf numFmtId="166" fontId="8" fillId="0" borderId="0" xfId="0" applyNumberFormat="1" applyFont="1" applyAlignment="1">
      <alignment horizontal="center" vertical="center" readingOrder="2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readingOrder="2"/>
    </xf>
    <xf numFmtId="0" fontId="13" fillId="0" borderId="0" xfId="0" applyFont="1" applyAlignment="1">
      <alignment horizontal="right" vertical="center" readingOrder="2"/>
    </xf>
    <xf numFmtId="0" fontId="12" fillId="0" borderId="1" xfId="0" applyFont="1" applyBorder="1" applyAlignment="1">
      <alignment horizontal="center" vertical="center" readingOrder="2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readingOrder="2"/>
    </xf>
    <xf numFmtId="0" fontId="16" fillId="0" borderId="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readingOrder="2"/>
    </xf>
    <xf numFmtId="0" fontId="16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readingOrder="2"/>
    </xf>
    <xf numFmtId="0" fontId="3" fillId="0" borderId="0" xfId="0" applyFont="1" applyAlignment="1"/>
    <xf numFmtId="0" fontId="2" fillId="0" borderId="0" xfId="0" applyFont="1" applyAlignment="1"/>
  </cellXfs>
  <cellStyles count="2">
    <cellStyle name="Comma" xfId="1" builtinId="3"/>
    <cellStyle name="Normal" xfId="0" builtinId="0"/>
  </cellStyles>
  <dxfs count="56"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B Nazanin"/>
        <family val="2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B Nazanin"/>
        <family val="2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B Nazanin"/>
        <family val="2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B Nazanin"/>
        <family val="2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 Nazanin"/>
        <charset val="178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0</xdr:rowOff>
    </xdr:from>
    <xdr:to>
      <xdr:col>10</xdr:col>
      <xdr:colOff>273612</xdr:colOff>
      <xdr:row>46</xdr:row>
      <xdr:rowOff>190500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73D6CA-EE70-1465-6078-A1A5B67C4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7028138" y="0"/>
          <a:ext cx="7083987" cy="98901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" headerRowCount="0" headerRowDxfId="55" dataDxfId="54" totalsRowDxfId="53">
  <tableColumns count="1">
    <tableColumn id="1" xr3:uid="{00000000-0010-0000-0000-000001000000}" name="تولیدی برنا باطری (خبرنا)" dataDxfId="52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8" headerRowCount="0" headerRowDxfId="19" dataDxfId="18" totalsRowDxfId="17">
  <tableColumns count="1">
    <tableColumn id="1" xr3:uid="{00000000-0010-0000-0E00-000001000000}" name="سایر درآمدها" dataDxfId="16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" headerRowCount="0" headerRowDxfId="15" dataDxfId="14" totalsRowDxfId="13">
  <tableColumns count="1">
    <tableColumn id="1" xr3:uid="{00000000-0010-0000-0A00-000001000000}" name="ایران یاسا (پاسا)" dataDxfId="12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" headerRowCount="0" headerRowDxfId="11" dataDxfId="10" totalsRowDxfId="9">
  <tableColumns count="1">
    <tableColumn id="1" xr3:uid="{00000000-0010-0000-0900-000001000000}" name="سر. صدر تامین (تاصیکو)" dataDxfId="8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" headerRowCount="0" headerRowDxfId="7" dataDxfId="6" totalsRowDxfId="5">
  <tableColumns count="1">
    <tableColumn id="1" xr3:uid="{00000000-0010-0000-0800-000001000000}" name="صکوک اجاره وکغدیر707-بدون ضامن (صغدیر707)" dataDxfId="4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" headerRowCount="0" headerRowDxfId="3" dataDxfId="2" totalsRowDxfId="1">
  <tableColumns count="1">
    <tableColumn id="1" xr3:uid="{00000000-0010-0000-0700-000001000000}" name="تامین سرمایه دماوند (تماوند)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8:A9" headerRowCount="0" headerRowDxfId="51" dataDxfId="50" totalsRowDxfId="49">
  <tableColumns count="1">
    <tableColumn id="1" xr3:uid="{00000000-0010-0000-0100-000001000000}" name="اختیارخ ت خساپا-3420-03/05/10 (ظساپا305)" dataDxfId="4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9" headerRowCount="0" headerRowDxfId="47" dataDxfId="46" totalsRowDxfId="45">
  <tableColumns count="1">
    <tableColumn id="1" xr3:uid="{00000000-0010-0000-0200-000001000000}" name="صکوک اجاره وکغدیر505-3ماهه18% (صغدیر505)" dataDxfId="4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9" headerRowCount="0" headerRowDxfId="43" dataDxfId="42" totalsRowDxfId="41">
  <tableColumns count="1">
    <tableColumn id="1" xr3:uid="{00000000-0010-0000-0300-000001000000}" name="مرابحه شیشه سازی مینا070516 " dataDxfId="4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9" headerRowCount="0" headerRowDxfId="39" dataDxfId="38" totalsRowDxfId="37">
  <tableColumns count="1">
    <tableColumn id="1" xr3:uid="{00000000-0010-0000-0500-000001000000}" name="ملت- کوتاه مدت- (9094326565)" dataDxfId="36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6" headerRowCount="0" headerRowDxfId="35" dataDxfId="34" totalsRowDxfId="33">
  <tableColumns count="1">
    <tableColumn id="1" xr3:uid="{00000000-0010-0000-0600-000001000000}" name="درآمد حاصل از سرمایه­گذاری در سهام و حق تقدم سهام و صندوق‌های سرمایه‌گذاری" dataDxfId="32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10" headerRowCount="0" headerRowDxfId="31" dataDxfId="30" totalsRowDxfId="29">
  <tableColumns count="1">
    <tableColumn id="1" xr3:uid="{00000000-0010-0000-0C00-000001000000}" name="ایران یاسا (پاسا)" dataDxfId="2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10" headerRowCount="0" headerRowDxfId="27" dataDxfId="26" totalsRowDxfId="25">
  <tableColumns count="1">
    <tableColumn id="1" xr3:uid="{00000000-0010-0000-0B00-000001000000}" name="صکوک مرابحه فولاژ612-بدون ضامن (صفولا612)" dataDxfId="24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8" headerRowCount="0" headerRowDxfId="23" dataDxfId="22" totalsRowDxfId="21">
  <tableColumns count="1">
    <tableColumn id="1" xr3:uid="{00000000-0010-0000-0D00-000001000000}" name="پاسارگاد - کوتاه مدت - 290.8100.15703888.1 " dataDxfId="2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B Nazanin"/>
        <a:ea typeface=""/>
        <a:cs typeface=""/>
      </a:majorFont>
      <a:minorFont>
        <a:latin typeface="B Nazani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rightToLeft="1" view="pageBreakPreview" zoomScale="60" zoomScaleNormal="100" workbookViewId="0">
      <selection activeCell="R47" sqref="R47"/>
    </sheetView>
  </sheetViews>
  <sheetFormatPr defaultColWidth="9" defaultRowHeight="18"/>
  <cols>
    <col min="1" max="1" width="9" style="1" customWidth="1"/>
    <col min="2" max="10" width="9" style="1"/>
    <col min="11" max="11" width="3.75" style="1" customWidth="1"/>
    <col min="12" max="16384" width="9" style="1"/>
  </cols>
  <sheetData>
    <row r="3" spans="1:17" ht="27.75">
      <c r="D3" s="153"/>
      <c r="E3" s="154"/>
      <c r="F3" s="154"/>
    </row>
    <row r="6" spans="1:17" ht="1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" customHeight="1">
      <c r="A8" s="3"/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</row>
    <row r="9" spans="1:17" ht="15" customHeight="1">
      <c r="A9" s="3"/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</row>
    <row r="10" spans="1:17" ht="15" customHeight="1">
      <c r="A10" s="3"/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5" customHeight="1">
      <c r="A11" s="3"/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</row>
    <row r="12" spans="1:17" ht="15" customHeight="1">
      <c r="A12" s="3"/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</row>
    <row r="13" spans="1:17" ht="15" customHeight="1">
      <c r="A13" s="3"/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</row>
    <row r="14" spans="1:17" ht="15" customHeight="1">
      <c r="A14" s="3"/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</row>
    <row r="15" spans="1:17" ht="15" customHeight="1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15" customHeight="1">
      <c r="A17" s="5"/>
      <c r="B17" s="3"/>
      <c r="C17" s="3"/>
      <c r="D17" s="3"/>
      <c r="E17" s="3"/>
      <c r="F17" s="3"/>
      <c r="G17" s="3"/>
      <c r="H17" s="3"/>
      <c r="I17" s="3"/>
    </row>
    <row r="18" spans="1:9" ht="15" customHeight="1">
      <c r="A18" s="3"/>
      <c r="B18" s="3"/>
      <c r="C18" s="3"/>
      <c r="D18" s="3"/>
      <c r="E18" s="3"/>
      <c r="F18" s="3"/>
      <c r="G18" s="3"/>
      <c r="H18" s="3"/>
      <c r="I18" s="3"/>
    </row>
    <row r="19" spans="1:9" ht="15" customHeight="1">
      <c r="A19" s="3"/>
      <c r="B19" s="3"/>
      <c r="C19" s="3"/>
      <c r="D19" s="3"/>
      <c r="E19" s="3"/>
      <c r="F19" s="3"/>
      <c r="G19" s="3"/>
      <c r="H19" s="3"/>
      <c r="I19" s="3"/>
    </row>
    <row r="20" spans="1:9" ht="15" customHeight="1">
      <c r="A20" s="5"/>
      <c r="B20" s="3"/>
      <c r="C20" s="3"/>
      <c r="D20" s="3"/>
      <c r="E20" s="3"/>
      <c r="F20" s="3"/>
      <c r="G20" s="3"/>
      <c r="H20" s="3"/>
      <c r="I20" s="3"/>
    </row>
    <row r="21" spans="1:9" ht="15" customHeight="1">
      <c r="A21" s="3"/>
      <c r="B21" s="3"/>
      <c r="C21" s="3"/>
      <c r="D21" s="3"/>
      <c r="E21" s="3"/>
      <c r="F21" s="3"/>
      <c r="G21" s="3"/>
      <c r="H21" s="3"/>
      <c r="I21" s="3"/>
    </row>
    <row r="22" spans="1:9" ht="15" customHeight="1">
      <c r="A22" s="3"/>
      <c r="B22" s="3"/>
      <c r="C22" s="3"/>
      <c r="D22" s="3"/>
      <c r="E22" s="3"/>
      <c r="F22" s="3"/>
      <c r="G22" s="3"/>
      <c r="H22" s="3"/>
      <c r="I22" s="3"/>
    </row>
    <row r="23" spans="1:9" ht="15" customHeight="1">
      <c r="A23" s="3"/>
      <c r="B23" s="3"/>
      <c r="C23" s="3"/>
      <c r="D23" s="3"/>
      <c r="E23" s="3"/>
      <c r="F23" s="3"/>
      <c r="G23" s="3"/>
      <c r="H23" s="3"/>
      <c r="I23" s="3"/>
    </row>
    <row r="24" spans="1:9" ht="15" customHeight="1">
      <c r="A24" s="3"/>
      <c r="B24" s="3"/>
      <c r="C24" s="3"/>
      <c r="D24" s="3"/>
      <c r="E24" s="3"/>
      <c r="F24" s="3"/>
      <c r="G24" s="3"/>
      <c r="H24" s="3"/>
      <c r="I24" s="3"/>
    </row>
    <row r="37" spans="6:8" ht="14.25" customHeight="1">
      <c r="F37" s="7"/>
      <c r="G37" s="4"/>
      <c r="H37" s="4"/>
    </row>
    <row r="38" spans="6:8">
      <c r="F38" s="4"/>
      <c r="G38" s="4"/>
      <c r="H38" s="4"/>
    </row>
    <row r="39" spans="6:8">
      <c r="F39" s="4"/>
      <c r="G39" s="4"/>
      <c r="H39" s="4"/>
    </row>
  </sheetData>
  <pageMargins left="0.7" right="0.7" top="0.75" bottom="0.75" header="0.3" footer="0.3"/>
  <pageSetup scale="84" orientation="portrait" r:id="rId1"/>
  <headerFooter differentOddEven="1" differentFirst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E31"/>
  <sheetViews>
    <sheetView rightToLeft="1" view="pageBreakPreview" topLeftCell="A16" zoomScale="106" zoomScaleNormal="115" zoomScaleSheetLayoutView="106" workbookViewId="0">
      <selection activeCell="F29" sqref="F29"/>
    </sheetView>
  </sheetViews>
  <sheetFormatPr defaultColWidth="13" defaultRowHeight="18.75"/>
  <cols>
    <col min="1" max="1" width="35.25" style="68" bestFit="1" customWidth="1"/>
    <col min="2" max="2" width="14.75" style="68" customWidth="1"/>
    <col min="3" max="3" width="12.375" style="68" customWidth="1"/>
    <col min="4" max="4" width="14.75" style="68" customWidth="1"/>
    <col min="5" max="5" width="12.5" style="68" customWidth="1"/>
    <col min="6" max="6" width="13" style="71" customWidth="1"/>
    <col min="7" max="16384" width="13" style="71"/>
  </cols>
  <sheetData>
    <row r="1" spans="1:5" ht="21">
      <c r="A1" s="140" t="s">
        <v>0</v>
      </c>
      <c r="B1" s="140"/>
      <c r="C1" s="140"/>
      <c r="D1" s="140"/>
      <c r="E1" s="140"/>
    </row>
    <row r="2" spans="1:5" ht="21">
      <c r="A2" s="140" t="s">
        <v>225</v>
      </c>
      <c r="B2" s="140"/>
      <c r="C2" s="140"/>
      <c r="D2" s="140"/>
      <c r="E2" s="140"/>
    </row>
    <row r="3" spans="1:5" ht="21">
      <c r="A3" s="140" t="s">
        <v>226</v>
      </c>
      <c r="B3" s="140"/>
      <c r="C3" s="140"/>
      <c r="D3" s="140"/>
      <c r="E3" s="140"/>
    </row>
    <row r="4" spans="1:5">
      <c r="A4" s="142" t="s">
        <v>467</v>
      </c>
      <c r="B4" s="142"/>
      <c r="C4" s="142"/>
      <c r="D4" s="142"/>
      <c r="E4" s="142"/>
    </row>
    <row r="5" spans="1:5" ht="19.5" thickBot="1">
      <c r="A5" s="69"/>
      <c r="B5" s="69"/>
      <c r="C5" s="69"/>
      <c r="D5" s="69"/>
      <c r="E5" s="69"/>
    </row>
    <row r="6" spans="1:5" ht="19.5" thickBot="1">
      <c r="A6" s="63"/>
      <c r="B6" s="149" t="s">
        <v>242</v>
      </c>
      <c r="C6" s="149"/>
      <c r="D6" s="150" t="s">
        <v>243</v>
      </c>
      <c r="E6" s="150"/>
    </row>
    <row r="7" spans="1:5" ht="37.5">
      <c r="A7" s="107" t="s">
        <v>468</v>
      </c>
      <c r="B7" s="108" t="s">
        <v>469</v>
      </c>
      <c r="C7" s="108" t="s">
        <v>470</v>
      </c>
      <c r="D7" s="108" t="s">
        <v>469</v>
      </c>
      <c r="E7" s="108" t="s">
        <v>470</v>
      </c>
    </row>
    <row r="8" spans="1:5" ht="23.1" customHeight="1">
      <c r="A8" s="105" t="s">
        <v>205</v>
      </c>
      <c r="B8" s="81">
        <v>19167477</v>
      </c>
      <c r="C8" s="76">
        <f>B8/$B$27*100</f>
        <v>1.7909460308241747E-2</v>
      </c>
      <c r="D8" s="74">
        <v>28536747</v>
      </c>
      <c r="E8" s="76">
        <f>D8/$D$27*100</f>
        <v>2.2431443228039496E-2</v>
      </c>
    </row>
    <row r="9" spans="1:5" ht="23.1" customHeight="1">
      <c r="A9" s="106" t="s">
        <v>184</v>
      </c>
      <c r="B9" s="74">
        <v>24291</v>
      </c>
      <c r="C9" s="76">
        <f t="shared" ref="C9:C26" si="0">B9/$B$27*100</f>
        <v>2.2696711744978239E-5</v>
      </c>
      <c r="D9" s="74">
        <v>33486</v>
      </c>
      <c r="E9" s="76">
        <f t="shared" ref="E9:E26" si="1">D9/$D$27*100</f>
        <v>2.6321826658593237E-5</v>
      </c>
    </row>
    <row r="10" spans="1:5" ht="23.1" customHeight="1">
      <c r="A10" s="106" t="s">
        <v>204</v>
      </c>
      <c r="B10" s="75"/>
      <c r="C10" s="76">
        <f t="shared" si="0"/>
        <v>0</v>
      </c>
      <c r="D10" s="74">
        <v>2</v>
      </c>
      <c r="E10" s="76">
        <f t="shared" si="1"/>
        <v>1.5721093387441459E-9</v>
      </c>
    </row>
    <row r="11" spans="1:5" ht="23.1" customHeight="1">
      <c r="A11" s="106" t="s">
        <v>187</v>
      </c>
      <c r="B11" s="75"/>
      <c r="C11" s="76">
        <f t="shared" si="0"/>
        <v>0</v>
      </c>
      <c r="D11" s="74">
        <v>312328772</v>
      </c>
      <c r="E11" s="76">
        <f t="shared" si="1"/>
        <v>0.24550748960984556</v>
      </c>
    </row>
    <row r="12" spans="1:5" ht="23.1" customHeight="1">
      <c r="A12" s="106" t="s">
        <v>191</v>
      </c>
      <c r="B12" s="74">
        <v>25818</v>
      </c>
      <c r="C12" s="76">
        <f t="shared" si="0"/>
        <v>2.4123490339296374E-5</v>
      </c>
      <c r="D12" s="74">
        <v>32389</v>
      </c>
      <c r="E12" s="76">
        <f t="shared" si="1"/>
        <v>2.5459524686292072E-5</v>
      </c>
    </row>
    <row r="13" spans="1:5" ht="23.1" customHeight="1">
      <c r="A13" s="106" t="s">
        <v>203</v>
      </c>
      <c r="B13" s="75"/>
      <c r="C13" s="76">
        <f t="shared" si="0"/>
        <v>0</v>
      </c>
      <c r="D13" s="74">
        <v>424657535</v>
      </c>
      <c r="E13" s="76">
        <f t="shared" si="1"/>
        <v>0.33380403827078453</v>
      </c>
    </row>
    <row r="14" spans="1:5" ht="23.1" customHeight="1">
      <c r="A14" s="106" t="s">
        <v>189</v>
      </c>
      <c r="B14" s="74">
        <v>40583</v>
      </c>
      <c r="C14" s="76">
        <f t="shared" si="0"/>
        <v>3.7919420886190436E-5</v>
      </c>
      <c r="D14" s="74">
        <v>81001</v>
      </c>
      <c r="E14" s="76">
        <f t="shared" si="1"/>
        <v>6.3671214273807282E-5</v>
      </c>
    </row>
    <row r="15" spans="1:5" ht="23.1" customHeight="1">
      <c r="A15" s="106" t="s">
        <v>199</v>
      </c>
      <c r="B15" s="74">
        <v>4709589037</v>
      </c>
      <c r="C15" s="76">
        <f t="shared" si="0"/>
        <v>4.4004851512946628</v>
      </c>
      <c r="D15" s="74">
        <v>13627397255</v>
      </c>
      <c r="E15" s="76">
        <f t="shared" si="1"/>
        <v>10.711879243680919</v>
      </c>
    </row>
    <row r="16" spans="1:5" ht="23.1" customHeight="1">
      <c r="A16" s="106" t="s">
        <v>197</v>
      </c>
      <c r="B16" s="74">
        <v>6087</v>
      </c>
      <c r="C16" s="76">
        <f t="shared" si="0"/>
        <v>5.6874926677239531E-6</v>
      </c>
      <c r="D16" s="74">
        <v>6337</v>
      </c>
      <c r="E16" s="76">
        <f t="shared" si="1"/>
        <v>4.9812284398108259E-6</v>
      </c>
    </row>
    <row r="17" spans="1:5" ht="23.1" customHeight="1">
      <c r="A17" s="106" t="s">
        <v>195</v>
      </c>
      <c r="B17" s="74">
        <v>9066438343</v>
      </c>
      <c r="C17" s="76">
        <f t="shared" si="0"/>
        <v>8.4713818955452282</v>
      </c>
      <c r="D17" s="74">
        <v>17840410933</v>
      </c>
      <c r="E17" s="76">
        <f t="shared" si="1"/>
        <v>14.023538317401229</v>
      </c>
    </row>
    <row r="18" spans="1:5" ht="23.1" customHeight="1">
      <c r="A18" s="106" t="s">
        <v>201</v>
      </c>
      <c r="B18" s="74">
        <v>20587</v>
      </c>
      <c r="C18" s="76">
        <f t="shared" si="0"/>
        <v>1.9235815927457371E-5</v>
      </c>
      <c r="D18" s="74">
        <v>20587</v>
      </c>
      <c r="E18" s="76">
        <f t="shared" si="1"/>
        <v>1.6182507478362865E-5</v>
      </c>
    </row>
    <row r="19" spans="1:5" ht="23.1" customHeight="1">
      <c r="A19" s="106" t="s">
        <v>210</v>
      </c>
      <c r="B19" s="74">
        <v>3363287681</v>
      </c>
      <c r="C19" s="76">
        <f t="shared" si="0"/>
        <v>3.1425454288046319</v>
      </c>
      <c r="D19" s="74">
        <v>5099178097</v>
      </c>
      <c r="E19" s="76">
        <f t="shared" si="1"/>
        <v>4.0082327531066513</v>
      </c>
    </row>
    <row r="20" spans="1:5" ht="23.1" customHeight="1">
      <c r="A20" s="106" t="s">
        <v>193</v>
      </c>
      <c r="B20" s="74">
        <v>10643835615</v>
      </c>
      <c r="C20" s="76">
        <f t="shared" si="0"/>
        <v>9.9452500438264444</v>
      </c>
      <c r="D20" s="74">
        <v>10643835615</v>
      </c>
      <c r="E20" s="76">
        <f t="shared" si="1"/>
        <v>8.3666366851995182</v>
      </c>
    </row>
    <row r="21" spans="1:5" ht="23.1" customHeight="1">
      <c r="A21" s="106" t="s">
        <v>214</v>
      </c>
      <c r="B21" s="74">
        <v>15978082194</v>
      </c>
      <c r="C21" s="76">
        <f t="shared" si="0"/>
        <v>14.929394664476039</v>
      </c>
      <c r="D21" s="74">
        <v>15978082194</v>
      </c>
      <c r="E21" s="76">
        <f t="shared" si="1"/>
        <v>12.559646116204476</v>
      </c>
    </row>
    <row r="22" spans="1:5" ht="23.1" customHeight="1">
      <c r="A22" s="106" t="s">
        <v>212</v>
      </c>
      <c r="B22" s="74">
        <v>22191780816</v>
      </c>
      <c r="C22" s="76">
        <f t="shared" si="0"/>
        <v>20.735270358918527</v>
      </c>
      <c r="D22" s="74">
        <v>22191780816</v>
      </c>
      <c r="E22" s="76">
        <f t="shared" si="1"/>
        <v>17.443952932098391</v>
      </c>
    </row>
    <row r="23" spans="1:5" ht="23.1" customHeight="1">
      <c r="A23" s="106" t="s">
        <v>216</v>
      </c>
      <c r="B23" s="74">
        <v>12821917800</v>
      </c>
      <c r="C23" s="76">
        <f t="shared" si="0"/>
        <v>11.980378425112411</v>
      </c>
      <c r="D23" s="74">
        <v>12821917800</v>
      </c>
      <c r="E23" s="76">
        <f t="shared" si="1"/>
        <v>10.078728356994898</v>
      </c>
    </row>
    <row r="24" spans="1:5" ht="23.1" customHeight="1">
      <c r="A24" s="106" t="s">
        <v>218</v>
      </c>
      <c r="B24" s="74">
        <v>19726027392</v>
      </c>
      <c r="C24" s="76">
        <f t="shared" si="0"/>
        <v>18.431351430149803</v>
      </c>
      <c r="D24" s="74">
        <v>19726027392</v>
      </c>
      <c r="E24" s="76">
        <f t="shared" si="1"/>
        <v>15.505735939643014</v>
      </c>
    </row>
    <row r="25" spans="1:5" ht="23.1" customHeight="1">
      <c r="A25" s="106" t="s">
        <v>220</v>
      </c>
      <c r="B25" s="74">
        <v>7561643829</v>
      </c>
      <c r="C25" s="76">
        <f t="shared" si="0"/>
        <v>7.0653513772593364</v>
      </c>
      <c r="D25" s="74">
        <v>7561643829</v>
      </c>
      <c r="E25" s="76">
        <f t="shared" si="1"/>
        <v>5.9438654399139708</v>
      </c>
    </row>
    <row r="26" spans="1:5" ht="23.1" customHeight="1">
      <c r="A26" s="106" t="s">
        <v>222</v>
      </c>
      <c r="B26" s="74">
        <v>961643835</v>
      </c>
      <c r="C26" s="76">
        <f t="shared" si="0"/>
        <v>0.89852838188343076</v>
      </c>
      <c r="D26" s="74">
        <v>961643835</v>
      </c>
      <c r="E26" s="76">
        <f t="shared" si="1"/>
        <v>0.75590462677461723</v>
      </c>
    </row>
    <row r="27" spans="1:5" ht="23.1" customHeight="1" thickBot="1">
      <c r="A27" s="68" t="s">
        <v>60</v>
      </c>
      <c r="B27" s="73">
        <f>SUM(B14:B26)</f>
        <v>107024313799</v>
      </c>
      <c r="C27" s="77">
        <f>SUM(C8:C26)</f>
        <v>100.01795628051032</v>
      </c>
      <c r="D27" s="73">
        <f>SUM(D8:D26)</f>
        <v>127217614622</v>
      </c>
      <c r="E27" s="77">
        <f>SUM(E8:E26)</f>
        <v>100</v>
      </c>
    </row>
    <row r="28" spans="1:5" ht="23.1" customHeight="1" thickTop="1">
      <c r="A28" s="72" t="s">
        <v>61</v>
      </c>
      <c r="B28" s="70"/>
      <c r="C28" s="61"/>
      <c r="D28" s="70"/>
      <c r="E28" s="61"/>
    </row>
    <row r="30" spans="1:5">
      <c r="D30" s="87"/>
    </row>
    <row r="31" spans="1:5">
      <c r="D31" s="88"/>
    </row>
  </sheetData>
  <mergeCells count="6">
    <mergeCell ref="A4:E4"/>
    <mergeCell ref="A1:E1"/>
    <mergeCell ref="A2:E2"/>
    <mergeCell ref="A3:E3"/>
    <mergeCell ref="B6:C6"/>
    <mergeCell ref="D6:E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horizontalDpi="4294967295" verticalDpi="4294967295" r:id="rId1"/>
  <headerFooter differentOddEven="1" differentFirst="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C73"/>
  <sheetViews>
    <sheetView rightToLeft="1" view="pageBreakPreview" topLeftCell="A4" zoomScale="106" zoomScaleNormal="100" zoomScaleSheetLayoutView="106" workbookViewId="0">
      <selection activeCell="E22" sqref="E22"/>
    </sheetView>
  </sheetViews>
  <sheetFormatPr defaultColWidth="9" defaultRowHeight="18.75"/>
  <cols>
    <col min="1" max="1" width="32.5" style="60" bestFit="1" customWidth="1"/>
    <col min="2" max="3" width="27.875" style="60" customWidth="1"/>
    <col min="4" max="4" width="9" style="57" customWidth="1"/>
    <col min="5" max="16384" width="9" style="57"/>
  </cols>
  <sheetData>
    <row r="1" spans="1:3" ht="21">
      <c r="A1" s="140" t="s">
        <v>0</v>
      </c>
      <c r="B1" s="140"/>
      <c r="C1" s="140"/>
    </row>
    <row r="2" spans="1:3" ht="21">
      <c r="A2" s="140" t="s">
        <v>225</v>
      </c>
      <c r="B2" s="140"/>
      <c r="C2" s="140"/>
    </row>
    <row r="3" spans="1:3" ht="21">
      <c r="A3" s="140" t="s">
        <v>226</v>
      </c>
      <c r="B3" s="140"/>
      <c r="C3" s="140"/>
    </row>
    <row r="4" spans="1:3">
      <c r="A4" s="142" t="s">
        <v>471</v>
      </c>
      <c r="B4" s="142"/>
      <c r="C4" s="142"/>
    </row>
    <row r="5" spans="1:3">
      <c r="A5" s="59"/>
      <c r="B5" s="59" t="s">
        <v>242</v>
      </c>
      <c r="C5" s="59" t="s">
        <v>243</v>
      </c>
    </row>
    <row r="6" spans="1:3" ht="16.5" customHeight="1">
      <c r="A6" s="151" t="s">
        <v>238</v>
      </c>
      <c r="B6" s="141" t="s">
        <v>181</v>
      </c>
      <c r="C6" s="141" t="s">
        <v>181</v>
      </c>
    </row>
    <row r="7" spans="1:3">
      <c r="A7" s="145"/>
      <c r="B7" s="143"/>
      <c r="C7" s="143"/>
    </row>
    <row r="8" spans="1:3" ht="23.1" customHeight="1">
      <c r="A8" s="26" t="s">
        <v>238</v>
      </c>
      <c r="B8" s="12">
        <v>43732</v>
      </c>
      <c r="C8" s="12">
        <v>14067440823</v>
      </c>
    </row>
    <row r="9" spans="1:3" ht="23.1" customHeight="1">
      <c r="A9" s="17" t="s">
        <v>472</v>
      </c>
      <c r="B9" s="12">
        <v>150887952</v>
      </c>
      <c r="C9" s="12">
        <v>176470170</v>
      </c>
    </row>
    <row r="10" spans="1:3" ht="23.1" customHeight="1">
      <c r="A10" s="17" t="s">
        <v>473</v>
      </c>
      <c r="B10" s="12">
        <v>1274138128</v>
      </c>
      <c r="C10" s="12">
        <v>2073636993</v>
      </c>
    </row>
    <row r="11" spans="1:3" ht="23.1" customHeight="1">
      <c r="A11" s="17" t="s">
        <v>474</v>
      </c>
      <c r="B11" s="12">
        <v>859348643</v>
      </c>
      <c r="C11" s="12">
        <v>1488334296</v>
      </c>
    </row>
    <row r="12" spans="1:3" ht="23.1" customHeight="1" thickBot="1">
      <c r="A12" s="17" t="s">
        <v>60</v>
      </c>
      <c r="B12" s="44">
        <v>2284418455</v>
      </c>
      <c r="C12" s="44">
        <v>17805882282</v>
      </c>
    </row>
    <row r="13" spans="1:3" ht="23.1" customHeight="1" thickTop="1">
      <c r="A13" s="11" t="s">
        <v>61</v>
      </c>
      <c r="B13" s="13"/>
      <c r="C13" s="13"/>
    </row>
    <row r="14" spans="1:3" ht="23.1" customHeight="1">
      <c r="A14" s="11"/>
      <c r="B14" s="13"/>
      <c r="C14" s="13"/>
    </row>
    <row r="15" spans="1:3" ht="23.1" customHeight="1">
      <c r="A15" s="11"/>
      <c r="B15" s="13"/>
      <c r="C15" s="13"/>
    </row>
    <row r="16" spans="1:3">
      <c r="C16" s="88"/>
    </row>
    <row r="17" spans="3:3">
      <c r="C17" s="88"/>
    </row>
    <row r="73" spans="3:3">
      <c r="C73" s="14"/>
    </row>
  </sheetData>
  <mergeCells count="7">
    <mergeCell ref="A1:C1"/>
    <mergeCell ref="A2:C2"/>
    <mergeCell ref="A3:C3"/>
    <mergeCell ref="C6:C7"/>
    <mergeCell ref="B6:B7"/>
    <mergeCell ref="A4:C4"/>
    <mergeCell ref="A6:A7"/>
  </mergeCells>
  <pageMargins left="0.7" right="0.7" top="0.75" bottom="0.75" header="0.3" footer="0.3"/>
  <pageSetup paperSize="9" scale="91" orientation="portrait" horizontalDpi="4294967295" verticalDpi="4294967295" r:id="rId1"/>
  <headerFooter differentOddEven="1" differentFirst="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K286"/>
  <sheetViews>
    <sheetView rightToLeft="1" view="pageBreakPreview" topLeftCell="A271" zoomScaleNormal="100" zoomScaleSheetLayoutView="100" workbookViewId="0">
      <selection activeCell="L274" sqref="L274"/>
    </sheetView>
  </sheetViews>
  <sheetFormatPr defaultColWidth="9" defaultRowHeight="18.75"/>
  <cols>
    <col min="1" max="1" width="35.625" style="14" bestFit="1" customWidth="1"/>
    <col min="2" max="2" width="12.625" style="14" bestFit="1" customWidth="1"/>
    <col min="3" max="3" width="17.125" style="14" bestFit="1" customWidth="1"/>
    <col min="4" max="4" width="17.875" style="14" bestFit="1" customWidth="1"/>
    <col min="5" max="5" width="20.625" style="14" bestFit="1" customWidth="1"/>
    <col min="6" max="6" width="12.625" style="14" bestFit="1" customWidth="1"/>
    <col min="7" max="7" width="17.125" style="14" bestFit="1" customWidth="1"/>
    <col min="8" max="8" width="17.75" style="14" bestFit="1" customWidth="1"/>
    <col min="9" max="9" width="20.625" style="14" bestFit="1" customWidth="1"/>
    <col min="10" max="10" width="16.125" style="8" bestFit="1" customWidth="1"/>
    <col min="11" max="11" width="16.75" style="8" bestFit="1" customWidth="1"/>
    <col min="12" max="12" width="12" style="8" bestFit="1" customWidth="1"/>
    <col min="13" max="16384" width="9" style="8"/>
  </cols>
  <sheetData>
    <row r="1" spans="1:11" ht="21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11" ht="21">
      <c r="A2" s="110" t="s">
        <v>225</v>
      </c>
      <c r="B2" s="110"/>
      <c r="C2" s="110"/>
      <c r="D2" s="110"/>
      <c r="E2" s="110"/>
      <c r="F2" s="110"/>
      <c r="G2" s="110"/>
      <c r="H2" s="110"/>
      <c r="I2" s="110"/>
    </row>
    <row r="3" spans="1:11" ht="21">
      <c r="A3" s="110" t="s">
        <v>226</v>
      </c>
      <c r="B3" s="110"/>
      <c r="C3" s="110"/>
      <c r="D3" s="110"/>
      <c r="E3" s="110"/>
      <c r="F3" s="110"/>
      <c r="G3" s="110"/>
      <c r="H3" s="110"/>
      <c r="I3" s="110"/>
    </row>
    <row r="4" spans="1:11">
      <c r="A4" s="119" t="s">
        <v>454</v>
      </c>
      <c r="B4" s="119"/>
      <c r="C4" s="119"/>
      <c r="D4" s="119"/>
    </row>
    <row r="5" spans="1:11" ht="16.5" customHeight="1">
      <c r="B5" s="122" t="s">
        <v>242</v>
      </c>
      <c r="C5" s="122"/>
      <c r="D5" s="122"/>
      <c r="E5" s="122"/>
      <c r="F5" s="152" t="s">
        <v>243</v>
      </c>
      <c r="G5" s="152"/>
      <c r="H5" s="152"/>
      <c r="I5" s="152"/>
    </row>
    <row r="6" spans="1:11" ht="53.25" customHeight="1">
      <c r="A6" s="109" t="s">
        <v>228</v>
      </c>
      <c r="B6" s="10" t="s">
        <v>10</v>
      </c>
      <c r="C6" s="10" t="s">
        <v>12</v>
      </c>
      <c r="D6" s="10" t="s">
        <v>274</v>
      </c>
      <c r="E6" s="54" t="s">
        <v>455</v>
      </c>
      <c r="F6" s="10" t="s">
        <v>10</v>
      </c>
      <c r="G6" s="10" t="s">
        <v>12</v>
      </c>
      <c r="H6" s="10" t="s">
        <v>274</v>
      </c>
      <c r="I6" s="54" t="s">
        <v>455</v>
      </c>
    </row>
    <row r="7" spans="1:11" ht="23.1" customHeight="1">
      <c r="A7" s="26" t="s">
        <v>46</v>
      </c>
      <c r="B7" s="15">
        <v>296403</v>
      </c>
      <c r="C7" s="15">
        <v>4301735275</v>
      </c>
      <c r="D7" s="15">
        <v>4242496256</v>
      </c>
      <c r="E7" s="15">
        <v>59239019</v>
      </c>
      <c r="F7" s="15">
        <v>296403</v>
      </c>
      <c r="G7" s="15">
        <v>4301735275</v>
      </c>
      <c r="H7" s="15">
        <v>4242496256</v>
      </c>
      <c r="I7" s="15">
        <v>59239019</v>
      </c>
      <c r="J7" s="89"/>
      <c r="K7" s="89"/>
    </row>
    <row r="8" spans="1:11" ht="23.1" customHeight="1">
      <c r="A8" s="17" t="s">
        <v>57</v>
      </c>
      <c r="B8" s="15">
        <v>53362129</v>
      </c>
      <c r="C8" s="15">
        <v>150169331489</v>
      </c>
      <c r="D8" s="15">
        <v>151511004489</v>
      </c>
      <c r="E8" s="15">
        <v>-1341673000</v>
      </c>
      <c r="F8" s="15">
        <v>53362129</v>
      </c>
      <c r="G8" s="15">
        <v>150169331489</v>
      </c>
      <c r="H8" s="15">
        <v>113677147369</v>
      </c>
      <c r="I8" s="15">
        <v>36492184120</v>
      </c>
      <c r="J8" s="89"/>
      <c r="K8" s="89"/>
    </row>
    <row r="9" spans="1:11" ht="23.1" customHeight="1">
      <c r="A9" s="17" t="s">
        <v>41</v>
      </c>
      <c r="B9" s="15">
        <v>160562844</v>
      </c>
      <c r="C9" s="15">
        <v>308042465505</v>
      </c>
      <c r="D9" s="15">
        <v>291009623679</v>
      </c>
      <c r="E9" s="15">
        <v>17032841826</v>
      </c>
      <c r="F9" s="15">
        <v>160562844</v>
      </c>
      <c r="G9" s="15">
        <v>308042465505</v>
      </c>
      <c r="H9" s="15">
        <v>289339316214</v>
      </c>
      <c r="I9" s="15">
        <v>18703149291</v>
      </c>
      <c r="J9" s="89"/>
      <c r="K9" s="89"/>
    </row>
    <row r="10" spans="1:11" ht="23.1" customHeight="1">
      <c r="A10" s="17" t="s">
        <v>44</v>
      </c>
      <c r="B10" s="15">
        <v>8651537</v>
      </c>
      <c r="C10" s="15">
        <v>41392090491</v>
      </c>
      <c r="D10" s="15">
        <v>34473833161</v>
      </c>
      <c r="E10" s="15">
        <v>6918257330</v>
      </c>
      <c r="F10" s="15">
        <v>8651537</v>
      </c>
      <c r="G10" s="15">
        <v>41392090491</v>
      </c>
      <c r="H10" s="15">
        <v>34182244238</v>
      </c>
      <c r="I10" s="15">
        <v>7209846253</v>
      </c>
      <c r="J10" s="89"/>
      <c r="K10" s="89"/>
    </row>
    <row r="11" spans="1:11" ht="23.1" customHeight="1">
      <c r="A11" s="17" t="s">
        <v>21</v>
      </c>
      <c r="B11" s="15">
        <v>0</v>
      </c>
      <c r="C11" s="15">
        <v>0</v>
      </c>
      <c r="D11" s="15">
        <v>93299383</v>
      </c>
      <c r="E11" s="15">
        <v>-93299383</v>
      </c>
      <c r="F11" s="15">
        <v>0</v>
      </c>
      <c r="G11" s="15">
        <v>0</v>
      </c>
      <c r="H11" s="15">
        <v>0</v>
      </c>
      <c r="I11" s="15">
        <v>0</v>
      </c>
      <c r="J11" s="89"/>
      <c r="K11" s="89"/>
    </row>
    <row r="12" spans="1:11" ht="23.1" customHeight="1">
      <c r="A12" s="17" t="s">
        <v>47</v>
      </c>
      <c r="B12" s="15">
        <v>0</v>
      </c>
      <c r="C12" s="15">
        <v>0</v>
      </c>
      <c r="D12" s="15">
        <v>22417868956</v>
      </c>
      <c r="E12" s="15">
        <v>-22417868956</v>
      </c>
      <c r="F12" s="15">
        <v>0</v>
      </c>
      <c r="G12" s="15">
        <v>0</v>
      </c>
      <c r="H12" s="15">
        <v>0</v>
      </c>
      <c r="I12" s="15">
        <v>0</v>
      </c>
      <c r="J12" s="89"/>
      <c r="K12" s="89"/>
    </row>
    <row r="13" spans="1:11" ht="23.1" customHeight="1">
      <c r="A13" s="17" t="s">
        <v>51</v>
      </c>
      <c r="B13" s="15">
        <v>888000000</v>
      </c>
      <c r="C13" s="15">
        <v>3045371580000</v>
      </c>
      <c r="D13" s="15">
        <v>2641457822587</v>
      </c>
      <c r="E13" s="15">
        <v>403913757413</v>
      </c>
      <c r="F13" s="15">
        <v>888000000</v>
      </c>
      <c r="G13" s="15">
        <v>3045371580000</v>
      </c>
      <c r="H13" s="15">
        <v>2125465691372</v>
      </c>
      <c r="I13" s="15">
        <v>919905888628</v>
      </c>
      <c r="J13" s="89"/>
      <c r="K13" s="89"/>
    </row>
    <row r="14" spans="1:11" ht="23.1" customHeight="1">
      <c r="A14" s="17" t="s">
        <v>39</v>
      </c>
      <c r="B14" s="15">
        <v>115597</v>
      </c>
      <c r="C14" s="15">
        <v>255443150</v>
      </c>
      <c r="D14" s="15">
        <v>201091101</v>
      </c>
      <c r="E14" s="15">
        <v>54352049</v>
      </c>
      <c r="F14" s="15">
        <v>115597</v>
      </c>
      <c r="G14" s="15">
        <v>255443150</v>
      </c>
      <c r="H14" s="15">
        <v>189370360</v>
      </c>
      <c r="I14" s="15">
        <v>66072790</v>
      </c>
      <c r="J14" s="89"/>
      <c r="K14" s="89"/>
    </row>
    <row r="15" spans="1:11" ht="23.1" customHeight="1">
      <c r="A15" s="17" t="s">
        <v>23</v>
      </c>
      <c r="B15" s="15">
        <v>77600000</v>
      </c>
      <c r="C15" s="15">
        <v>446630641200</v>
      </c>
      <c r="D15" s="15">
        <v>404131144454</v>
      </c>
      <c r="E15" s="15">
        <v>42499496746</v>
      </c>
      <c r="F15" s="15">
        <v>77600000</v>
      </c>
      <c r="G15" s="15">
        <v>446630641200</v>
      </c>
      <c r="H15" s="15">
        <v>386042476288</v>
      </c>
      <c r="I15" s="15">
        <v>60588164912</v>
      </c>
      <c r="J15" s="89"/>
      <c r="K15" s="89"/>
    </row>
    <row r="16" spans="1:11" ht="23.1" customHeight="1">
      <c r="A16" s="17" t="s">
        <v>40</v>
      </c>
      <c r="B16" s="15">
        <v>5825840</v>
      </c>
      <c r="C16" s="15">
        <v>47429733508</v>
      </c>
      <c r="D16" s="15">
        <v>43170546626</v>
      </c>
      <c r="E16" s="15">
        <v>4259186882</v>
      </c>
      <c r="F16" s="15">
        <v>5825840</v>
      </c>
      <c r="G16" s="15">
        <v>47429733508</v>
      </c>
      <c r="H16" s="15">
        <v>38597223955</v>
      </c>
      <c r="I16" s="15">
        <v>8832509553</v>
      </c>
      <c r="J16" s="89"/>
      <c r="K16" s="89"/>
    </row>
    <row r="17" spans="1:11" ht="23.1" customHeight="1">
      <c r="A17" s="17" t="s">
        <v>49</v>
      </c>
      <c r="B17" s="15">
        <v>303178000</v>
      </c>
      <c r="C17" s="15">
        <v>977054802698</v>
      </c>
      <c r="D17" s="15">
        <v>795618082093</v>
      </c>
      <c r="E17" s="15">
        <v>181436720605</v>
      </c>
      <c r="F17" s="15">
        <v>303178000</v>
      </c>
      <c r="G17" s="15">
        <v>977054802698</v>
      </c>
      <c r="H17" s="15">
        <v>662720210965</v>
      </c>
      <c r="I17" s="15">
        <v>314334591733</v>
      </c>
      <c r="J17" s="89"/>
      <c r="K17" s="89"/>
    </row>
    <row r="18" spans="1:11" ht="23.1" customHeight="1">
      <c r="A18" s="17" t="s">
        <v>25</v>
      </c>
      <c r="B18" s="15">
        <v>33522</v>
      </c>
      <c r="C18" s="15">
        <v>4640164268</v>
      </c>
      <c r="D18" s="15">
        <v>4410238715</v>
      </c>
      <c r="E18" s="15">
        <v>229925553</v>
      </c>
      <c r="F18" s="15">
        <v>33522</v>
      </c>
      <c r="G18" s="15">
        <v>4640164268</v>
      </c>
      <c r="H18" s="15">
        <v>3632157311</v>
      </c>
      <c r="I18" s="15">
        <v>1008006957</v>
      </c>
      <c r="J18" s="89"/>
      <c r="K18" s="89"/>
    </row>
    <row r="19" spans="1:11" ht="23.1" customHeight="1">
      <c r="A19" s="17" t="s">
        <v>55</v>
      </c>
      <c r="B19" s="15">
        <v>4396000</v>
      </c>
      <c r="C19" s="15">
        <v>34478067584</v>
      </c>
      <c r="D19" s="15">
        <v>28765223523</v>
      </c>
      <c r="E19" s="15">
        <v>5712844061</v>
      </c>
      <c r="F19" s="15">
        <v>4396000</v>
      </c>
      <c r="G19" s="15">
        <v>34478067584</v>
      </c>
      <c r="H19" s="15">
        <v>26903537644</v>
      </c>
      <c r="I19" s="15">
        <v>7574529940</v>
      </c>
      <c r="J19" s="89"/>
      <c r="K19" s="89"/>
    </row>
    <row r="20" spans="1:11" ht="23.1" customHeight="1">
      <c r="A20" s="17" t="s">
        <v>52</v>
      </c>
      <c r="B20" s="15">
        <v>0</v>
      </c>
      <c r="C20" s="15">
        <v>0</v>
      </c>
      <c r="D20" s="15">
        <v>994050</v>
      </c>
      <c r="E20" s="15">
        <v>-994050</v>
      </c>
      <c r="F20" s="15">
        <v>0</v>
      </c>
      <c r="G20" s="15">
        <v>0</v>
      </c>
      <c r="H20" s="15">
        <v>0</v>
      </c>
      <c r="I20" s="15">
        <v>0</v>
      </c>
      <c r="J20" s="89"/>
      <c r="K20" s="89"/>
    </row>
    <row r="21" spans="1:11" ht="23.1" customHeight="1">
      <c r="A21" s="17" t="s">
        <v>38</v>
      </c>
      <c r="B21" s="15">
        <v>3556025</v>
      </c>
      <c r="C21" s="15">
        <v>16172014934</v>
      </c>
      <c r="D21" s="15">
        <v>13679282915</v>
      </c>
      <c r="E21" s="15">
        <v>2492732019</v>
      </c>
      <c r="F21" s="15">
        <v>3556025</v>
      </c>
      <c r="G21" s="15">
        <v>16172014934</v>
      </c>
      <c r="H21" s="15">
        <v>11733304527</v>
      </c>
      <c r="I21" s="15">
        <v>4438710407</v>
      </c>
      <c r="J21" s="89"/>
      <c r="K21" s="89"/>
    </row>
    <row r="22" spans="1:11" ht="23.1" customHeight="1">
      <c r="A22" s="17" t="s">
        <v>33</v>
      </c>
      <c r="B22" s="15">
        <v>74343</v>
      </c>
      <c r="C22" s="15">
        <v>355462174</v>
      </c>
      <c r="D22" s="15">
        <v>4948158003</v>
      </c>
      <c r="E22" s="15">
        <v>-4592695829</v>
      </c>
      <c r="F22" s="15">
        <v>74343</v>
      </c>
      <c r="G22" s="15">
        <v>355462174</v>
      </c>
      <c r="H22" s="15">
        <v>344547504</v>
      </c>
      <c r="I22" s="15">
        <v>10914670</v>
      </c>
      <c r="J22" s="89"/>
      <c r="K22" s="89"/>
    </row>
    <row r="23" spans="1:11" ht="23.1" customHeight="1">
      <c r="A23" s="17" t="s">
        <v>37</v>
      </c>
      <c r="B23" s="15">
        <v>0</v>
      </c>
      <c r="C23" s="15">
        <v>0</v>
      </c>
      <c r="D23" s="15">
        <v>1590584839</v>
      </c>
      <c r="E23" s="15">
        <v>-1590584839</v>
      </c>
      <c r="F23" s="15">
        <v>0</v>
      </c>
      <c r="G23" s="15">
        <v>0</v>
      </c>
      <c r="H23" s="15">
        <v>0</v>
      </c>
      <c r="I23" s="15">
        <v>0</v>
      </c>
      <c r="J23" s="89"/>
      <c r="K23" s="89"/>
    </row>
    <row r="24" spans="1:11" ht="23.1" customHeight="1">
      <c r="A24" s="17" t="s">
        <v>43</v>
      </c>
      <c r="B24" s="15">
        <v>17000000</v>
      </c>
      <c r="C24" s="15">
        <v>58436223300</v>
      </c>
      <c r="D24" s="15">
        <v>62278676031</v>
      </c>
      <c r="E24" s="15">
        <v>-3842452731</v>
      </c>
      <c r="F24" s="15">
        <v>17000000</v>
      </c>
      <c r="G24" s="15">
        <v>58436223300</v>
      </c>
      <c r="H24" s="15">
        <v>62278676031</v>
      </c>
      <c r="I24" s="15">
        <v>-3842452731</v>
      </c>
      <c r="J24" s="89"/>
      <c r="K24" s="89"/>
    </row>
    <row r="25" spans="1:11" ht="23.1" customHeight="1">
      <c r="A25" s="17" t="s">
        <v>34</v>
      </c>
      <c r="B25" s="15">
        <v>0</v>
      </c>
      <c r="C25" s="15">
        <v>0</v>
      </c>
      <c r="D25" s="15">
        <v>2300159680</v>
      </c>
      <c r="E25" s="15">
        <v>-2300159680</v>
      </c>
      <c r="F25" s="15">
        <v>0</v>
      </c>
      <c r="G25" s="15">
        <v>0</v>
      </c>
      <c r="H25" s="15">
        <v>0</v>
      </c>
      <c r="I25" s="15">
        <v>0</v>
      </c>
      <c r="J25" s="89"/>
      <c r="K25" s="89"/>
    </row>
    <row r="26" spans="1:11" ht="23.1" customHeight="1">
      <c r="A26" s="17" t="s">
        <v>58</v>
      </c>
      <c r="B26" s="15">
        <v>778266000</v>
      </c>
      <c r="C26" s="15">
        <v>411573988805</v>
      </c>
      <c r="D26" s="15">
        <v>360207105135</v>
      </c>
      <c r="E26" s="15">
        <v>51366883670</v>
      </c>
      <c r="F26" s="15">
        <v>778266000</v>
      </c>
      <c r="G26" s="15">
        <v>411573988805</v>
      </c>
      <c r="H26" s="15">
        <v>349629035277</v>
      </c>
      <c r="I26" s="15">
        <v>61944953528</v>
      </c>
      <c r="J26" s="89"/>
      <c r="K26" s="89"/>
    </row>
    <row r="27" spans="1:11" ht="23.1" customHeight="1">
      <c r="A27" s="17" t="s">
        <v>48</v>
      </c>
      <c r="B27" s="15">
        <v>466000000</v>
      </c>
      <c r="C27" s="15">
        <v>1026511696800</v>
      </c>
      <c r="D27" s="15">
        <v>1040603792412</v>
      </c>
      <c r="E27" s="15">
        <v>-14092095612</v>
      </c>
      <c r="F27" s="15">
        <v>466000000</v>
      </c>
      <c r="G27" s="15">
        <v>1026511696800</v>
      </c>
      <c r="H27" s="15">
        <v>1035851153222</v>
      </c>
      <c r="I27" s="15">
        <v>-9339456422</v>
      </c>
      <c r="J27" s="89"/>
      <c r="K27" s="89"/>
    </row>
    <row r="28" spans="1:11" ht="23.1" customHeight="1">
      <c r="A28" s="17" t="s">
        <v>32</v>
      </c>
      <c r="B28" s="15">
        <v>32448762</v>
      </c>
      <c r="C28" s="15">
        <v>58646712488</v>
      </c>
      <c r="D28" s="15">
        <v>51659166252</v>
      </c>
      <c r="E28" s="15">
        <v>6987546236</v>
      </c>
      <c r="F28" s="15">
        <v>32448762</v>
      </c>
      <c r="G28" s="15">
        <v>58646712488</v>
      </c>
      <c r="H28" s="15">
        <v>45811670914</v>
      </c>
      <c r="I28" s="15">
        <v>12835041574</v>
      </c>
      <c r="J28" s="89"/>
      <c r="K28" s="89"/>
    </row>
    <row r="29" spans="1:11" ht="23.1" customHeight="1">
      <c r="A29" s="17" t="s">
        <v>50</v>
      </c>
      <c r="B29" s="15">
        <v>0</v>
      </c>
      <c r="C29" s="15">
        <v>0</v>
      </c>
      <c r="D29" s="15">
        <v>297201072</v>
      </c>
      <c r="E29" s="15">
        <v>-297201072</v>
      </c>
      <c r="F29" s="15">
        <v>0</v>
      </c>
      <c r="G29" s="15">
        <v>0</v>
      </c>
      <c r="H29" s="15">
        <v>0</v>
      </c>
      <c r="I29" s="15">
        <v>0</v>
      </c>
      <c r="J29" s="89"/>
      <c r="K29" s="89"/>
    </row>
    <row r="30" spans="1:11" ht="23.1" customHeight="1" thickBot="1">
      <c r="A30" s="17" t="s">
        <v>496</v>
      </c>
      <c r="B30" s="27">
        <f t="shared" ref="B30:H30" si="0">SUM(B7:B29)</f>
        <v>2799367002</v>
      </c>
      <c r="C30" s="27">
        <f t="shared" si="0"/>
        <v>6631462153669</v>
      </c>
      <c r="D30" s="27">
        <f t="shared" si="0"/>
        <v>5959067395412</v>
      </c>
      <c r="E30" s="27">
        <f t="shared" si="0"/>
        <v>672394758257</v>
      </c>
      <c r="F30" s="27">
        <f t="shared" si="0"/>
        <v>2799367002</v>
      </c>
      <c r="G30" s="27">
        <f t="shared" si="0"/>
        <v>6631462153669</v>
      </c>
      <c r="H30" s="27">
        <f t="shared" si="0"/>
        <v>5190640259447</v>
      </c>
      <c r="I30" s="27">
        <f>SUM(I7:I29)</f>
        <v>1440821894222</v>
      </c>
      <c r="J30" s="89"/>
      <c r="K30" s="89"/>
    </row>
    <row r="31" spans="1:11" ht="23.1" customHeight="1" thickTop="1">
      <c r="A31" s="110" t="s">
        <v>0</v>
      </c>
      <c r="B31" s="110"/>
      <c r="C31" s="110"/>
      <c r="D31" s="110"/>
      <c r="E31" s="110"/>
      <c r="F31" s="110"/>
      <c r="G31" s="110"/>
      <c r="H31" s="110"/>
      <c r="I31" s="110"/>
      <c r="J31" s="89"/>
      <c r="K31" s="89"/>
    </row>
    <row r="32" spans="1:11" ht="23.1" customHeight="1">
      <c r="A32" s="110" t="s">
        <v>225</v>
      </c>
      <c r="B32" s="110"/>
      <c r="C32" s="110"/>
      <c r="D32" s="110"/>
      <c r="E32" s="110"/>
      <c r="F32" s="110"/>
      <c r="G32" s="110"/>
      <c r="H32" s="110"/>
      <c r="I32" s="110"/>
      <c r="J32" s="89"/>
      <c r="K32" s="89"/>
    </row>
    <row r="33" spans="1:11" ht="23.1" customHeight="1">
      <c r="A33" s="110" t="s">
        <v>226</v>
      </c>
      <c r="B33" s="110"/>
      <c r="C33" s="110"/>
      <c r="D33" s="110"/>
      <c r="E33" s="110"/>
      <c r="F33" s="110"/>
      <c r="G33" s="110"/>
      <c r="H33" s="110"/>
      <c r="I33" s="110"/>
      <c r="J33" s="89"/>
      <c r="K33" s="89"/>
    </row>
    <row r="34" spans="1:11" ht="23.1" customHeight="1" thickBot="1">
      <c r="B34" s="122" t="s">
        <v>242</v>
      </c>
      <c r="C34" s="122"/>
      <c r="D34" s="122"/>
      <c r="E34" s="122"/>
      <c r="F34" s="152" t="s">
        <v>243</v>
      </c>
      <c r="G34" s="152"/>
      <c r="H34" s="152"/>
      <c r="I34" s="152"/>
      <c r="J34" s="89"/>
      <c r="K34" s="89"/>
    </row>
    <row r="35" spans="1:11" ht="23.1" customHeight="1" thickBot="1">
      <c r="A35" s="17" t="s">
        <v>228</v>
      </c>
      <c r="B35" s="10" t="s">
        <v>10</v>
      </c>
      <c r="C35" s="10" t="s">
        <v>12</v>
      </c>
      <c r="D35" s="10" t="s">
        <v>274</v>
      </c>
      <c r="E35" s="54" t="s">
        <v>455</v>
      </c>
      <c r="F35" s="10" t="s">
        <v>10</v>
      </c>
      <c r="G35" s="10" t="s">
        <v>12</v>
      </c>
      <c r="H35" s="10" t="s">
        <v>274</v>
      </c>
      <c r="I35" s="54" t="s">
        <v>455</v>
      </c>
      <c r="J35" s="89"/>
      <c r="K35" s="89"/>
    </row>
    <row r="36" spans="1:11" ht="23.1" customHeight="1">
      <c r="A36" s="17" t="s">
        <v>497</v>
      </c>
      <c r="B36" s="15">
        <f>B30</f>
        <v>2799367002</v>
      </c>
      <c r="C36" s="15">
        <f>C30</f>
        <v>6631462153669</v>
      </c>
      <c r="D36" s="15">
        <f t="shared" ref="D36:H36" si="1">D30</f>
        <v>5959067395412</v>
      </c>
      <c r="E36" s="15">
        <f t="shared" si="1"/>
        <v>672394758257</v>
      </c>
      <c r="F36" s="15">
        <f t="shared" si="1"/>
        <v>2799367002</v>
      </c>
      <c r="G36" s="15">
        <f t="shared" si="1"/>
        <v>6631462153669</v>
      </c>
      <c r="H36" s="15">
        <f t="shared" si="1"/>
        <v>5190640259447</v>
      </c>
      <c r="I36" s="15">
        <f>I30</f>
        <v>1440821894222</v>
      </c>
      <c r="J36" s="89"/>
      <c r="K36" s="89"/>
    </row>
    <row r="37" spans="1:11" ht="23.1" customHeight="1">
      <c r="A37" s="17" t="s">
        <v>31</v>
      </c>
      <c r="B37" s="15">
        <v>9154181</v>
      </c>
      <c r="C37" s="15">
        <v>14923530345</v>
      </c>
      <c r="D37" s="15">
        <v>14178410191</v>
      </c>
      <c r="E37" s="15">
        <v>745120154</v>
      </c>
      <c r="F37" s="15">
        <v>9154181</v>
      </c>
      <c r="G37" s="15">
        <v>14923530345</v>
      </c>
      <c r="H37" s="15">
        <v>13309816776</v>
      </c>
      <c r="I37" s="15">
        <v>1613713569</v>
      </c>
      <c r="J37" s="89"/>
      <c r="K37" s="89"/>
    </row>
    <row r="38" spans="1:11" ht="23.1" customHeight="1">
      <c r="A38" s="17" t="s">
        <v>28</v>
      </c>
      <c r="B38" s="15">
        <v>0</v>
      </c>
      <c r="C38" s="15">
        <v>0</v>
      </c>
      <c r="D38" s="15">
        <v>1687358272</v>
      </c>
      <c r="E38" s="15">
        <v>-1687358272</v>
      </c>
      <c r="F38" s="15">
        <v>0</v>
      </c>
      <c r="G38" s="15">
        <v>0</v>
      </c>
      <c r="H38" s="15">
        <v>0</v>
      </c>
      <c r="I38" s="15">
        <v>0</v>
      </c>
      <c r="J38" s="89"/>
      <c r="K38" s="89"/>
    </row>
    <row r="39" spans="1:11" ht="23.1" customHeight="1">
      <c r="A39" s="17" t="s">
        <v>24</v>
      </c>
      <c r="B39" s="15">
        <v>134301625</v>
      </c>
      <c r="C39" s="15">
        <v>649623312594</v>
      </c>
      <c r="D39" s="15">
        <v>695486271046</v>
      </c>
      <c r="E39" s="15">
        <v>-45862958452</v>
      </c>
      <c r="F39" s="15">
        <v>134301625</v>
      </c>
      <c r="G39" s="15">
        <v>649623312594</v>
      </c>
      <c r="H39" s="15">
        <v>737301160836</v>
      </c>
      <c r="I39" s="15">
        <v>-87677848242</v>
      </c>
      <c r="J39" s="89"/>
      <c r="K39" s="89"/>
    </row>
    <row r="40" spans="1:11" ht="23.1" customHeight="1">
      <c r="A40" s="17" t="s">
        <v>53</v>
      </c>
      <c r="B40" s="15">
        <v>1295550000</v>
      </c>
      <c r="C40" s="15">
        <v>1828734898050</v>
      </c>
      <c r="D40" s="15">
        <v>1500001222098</v>
      </c>
      <c r="E40" s="15">
        <v>328733675952</v>
      </c>
      <c r="F40" s="15">
        <v>1295550000</v>
      </c>
      <c r="G40" s="15">
        <v>1828734898050</v>
      </c>
      <c r="H40" s="15">
        <v>1363175250827</v>
      </c>
      <c r="I40" s="15">
        <v>465559647223</v>
      </c>
      <c r="J40" s="89"/>
      <c r="K40" s="89"/>
    </row>
    <row r="41" spans="1:11" ht="23.1" customHeight="1">
      <c r="A41" s="17" t="s">
        <v>42</v>
      </c>
      <c r="B41" s="15">
        <v>1112450</v>
      </c>
      <c r="C41" s="15">
        <v>6878268340</v>
      </c>
      <c r="D41" s="15">
        <v>3447076340</v>
      </c>
      <c r="E41" s="15">
        <v>3431192000</v>
      </c>
      <c r="F41" s="15">
        <v>1112450</v>
      </c>
      <c r="G41" s="15">
        <v>6878268340</v>
      </c>
      <c r="H41" s="15">
        <v>6625818386</v>
      </c>
      <c r="I41" s="15">
        <v>252449954</v>
      </c>
      <c r="J41" s="89"/>
      <c r="K41" s="89"/>
    </row>
    <row r="42" spans="1:11" ht="23.1" customHeight="1">
      <c r="A42" s="17" t="s">
        <v>22</v>
      </c>
      <c r="B42" s="15">
        <v>0</v>
      </c>
      <c r="C42" s="15">
        <v>0</v>
      </c>
      <c r="D42" s="15">
        <v>1032655180</v>
      </c>
      <c r="E42" s="15">
        <v>-1032655180</v>
      </c>
      <c r="F42" s="15">
        <v>0</v>
      </c>
      <c r="G42" s="15">
        <v>0</v>
      </c>
      <c r="H42" s="15">
        <v>0</v>
      </c>
      <c r="I42" s="15">
        <v>0</v>
      </c>
      <c r="J42" s="89"/>
      <c r="K42" s="89"/>
    </row>
    <row r="43" spans="1:11" ht="23.1" customHeight="1">
      <c r="A43" s="17" t="s">
        <v>54</v>
      </c>
      <c r="B43" s="15">
        <v>0</v>
      </c>
      <c r="C43" s="15">
        <v>0</v>
      </c>
      <c r="D43" s="15">
        <v>360890846</v>
      </c>
      <c r="E43" s="15">
        <v>-360890846</v>
      </c>
      <c r="F43" s="15">
        <v>0</v>
      </c>
      <c r="G43" s="15">
        <v>0</v>
      </c>
      <c r="H43" s="15">
        <v>0</v>
      </c>
      <c r="I43" s="15">
        <v>0</v>
      </c>
      <c r="J43" s="89"/>
      <c r="K43" s="89"/>
    </row>
    <row r="44" spans="1:11" ht="23.1" customHeight="1">
      <c r="A44" s="17" t="s">
        <v>45</v>
      </c>
      <c r="B44" s="15">
        <v>101000</v>
      </c>
      <c r="C44" s="15">
        <v>3639465564</v>
      </c>
      <c r="D44" s="15">
        <v>2143519719</v>
      </c>
      <c r="E44" s="15">
        <v>1495945845</v>
      </c>
      <c r="F44" s="15">
        <v>101000</v>
      </c>
      <c r="G44" s="15">
        <v>3639465564</v>
      </c>
      <c r="H44" s="15">
        <v>2148539671</v>
      </c>
      <c r="I44" s="15">
        <v>1490925893</v>
      </c>
      <c r="J44" s="89"/>
      <c r="K44" s="89"/>
    </row>
    <row r="45" spans="1:11" ht="23.1" customHeight="1">
      <c r="A45" s="17" t="s">
        <v>20</v>
      </c>
      <c r="B45" s="15">
        <v>300000</v>
      </c>
      <c r="C45" s="15">
        <v>5448388050</v>
      </c>
      <c r="D45" s="15">
        <v>3739092014</v>
      </c>
      <c r="E45" s="15">
        <v>1709296036</v>
      </c>
      <c r="F45" s="15">
        <v>300000</v>
      </c>
      <c r="G45" s="15">
        <v>5448388050</v>
      </c>
      <c r="H45" s="15">
        <v>3739092014</v>
      </c>
      <c r="I45" s="15">
        <v>1709296036</v>
      </c>
      <c r="J45" s="89"/>
      <c r="K45" s="89"/>
    </row>
    <row r="46" spans="1:11" ht="23.1" customHeight="1">
      <c r="A46" s="17" t="s">
        <v>56</v>
      </c>
      <c r="B46" s="15">
        <v>188</v>
      </c>
      <c r="C46" s="15">
        <v>2749964</v>
      </c>
      <c r="D46" s="15">
        <v>2762400</v>
      </c>
      <c r="E46" s="15">
        <v>-12436</v>
      </c>
      <c r="F46" s="15">
        <v>188</v>
      </c>
      <c r="G46" s="15">
        <v>2749964</v>
      </c>
      <c r="H46" s="15">
        <v>2762400</v>
      </c>
      <c r="I46" s="15">
        <v>-12436</v>
      </c>
      <c r="J46" s="89"/>
      <c r="K46" s="89"/>
    </row>
    <row r="47" spans="1:11" ht="23.1" customHeight="1">
      <c r="A47" s="17" t="s">
        <v>81</v>
      </c>
      <c r="B47" s="15">
        <v>200000</v>
      </c>
      <c r="C47" s="15">
        <v>199963750000</v>
      </c>
      <c r="D47" s="15">
        <v>199963750000</v>
      </c>
      <c r="E47" s="15">
        <v>0</v>
      </c>
      <c r="F47" s="15">
        <v>200000</v>
      </c>
      <c r="G47" s="15">
        <v>199963750000</v>
      </c>
      <c r="H47" s="15">
        <v>200031250000</v>
      </c>
      <c r="I47" s="15">
        <v>-67500000</v>
      </c>
      <c r="J47" s="89"/>
      <c r="K47" s="89"/>
    </row>
    <row r="48" spans="1:11" ht="23.1" customHeight="1">
      <c r="A48" s="17" t="s">
        <v>88</v>
      </c>
      <c r="B48" s="15">
        <v>750000</v>
      </c>
      <c r="C48" s="15">
        <v>749864062500</v>
      </c>
      <c r="D48" s="15">
        <v>749864062500</v>
      </c>
      <c r="E48" s="15">
        <v>0</v>
      </c>
      <c r="F48" s="15">
        <v>750000</v>
      </c>
      <c r="G48" s="15">
        <v>749864062500</v>
      </c>
      <c r="H48" s="15">
        <v>750001812500</v>
      </c>
      <c r="I48" s="15">
        <v>-137750000</v>
      </c>
      <c r="J48" s="89"/>
      <c r="K48" s="89"/>
    </row>
    <row r="49" spans="1:11" ht="23.1" customHeight="1">
      <c r="A49" s="17" t="s">
        <v>97</v>
      </c>
      <c r="B49" s="15">
        <v>90000</v>
      </c>
      <c r="C49" s="15">
        <v>89983687500</v>
      </c>
      <c r="D49" s="15">
        <v>89983687500</v>
      </c>
      <c r="E49" s="15">
        <v>0</v>
      </c>
      <c r="F49" s="15">
        <v>90000</v>
      </c>
      <c r="G49" s="15">
        <v>89983687500</v>
      </c>
      <c r="H49" s="15">
        <v>90016312500</v>
      </c>
      <c r="I49" s="15">
        <v>-32625000</v>
      </c>
      <c r="J49" s="89"/>
      <c r="K49" s="89"/>
    </row>
    <row r="50" spans="1:11" ht="23.1" customHeight="1">
      <c r="A50" s="17" t="s">
        <v>113</v>
      </c>
      <c r="B50" s="15">
        <v>111000</v>
      </c>
      <c r="C50" s="15">
        <v>110979881250</v>
      </c>
      <c r="D50" s="15">
        <v>110979881250</v>
      </c>
      <c r="E50" s="15">
        <v>0</v>
      </c>
      <c r="F50" s="15">
        <v>111000</v>
      </c>
      <c r="G50" s="15">
        <v>110979881250</v>
      </c>
      <c r="H50" s="15">
        <v>110990256012</v>
      </c>
      <c r="I50" s="15">
        <v>-10374762</v>
      </c>
      <c r="J50" s="89"/>
      <c r="K50" s="89"/>
    </row>
    <row r="51" spans="1:11" ht="23.1" customHeight="1">
      <c r="A51" s="17" t="s">
        <v>120</v>
      </c>
      <c r="B51" s="15">
        <v>2701000</v>
      </c>
      <c r="C51" s="15">
        <v>27000344625</v>
      </c>
      <c r="D51" s="15">
        <v>11494924070</v>
      </c>
      <c r="E51" s="15">
        <v>15505420555</v>
      </c>
      <c r="F51" s="15">
        <v>2701000</v>
      </c>
      <c r="G51" s="15">
        <v>27000344625</v>
      </c>
      <c r="H51" s="15">
        <v>5243209465</v>
      </c>
      <c r="I51" s="15">
        <v>21757135160</v>
      </c>
      <c r="J51" s="89"/>
      <c r="K51" s="89"/>
    </row>
    <row r="52" spans="1:11" ht="23.1" customHeight="1">
      <c r="A52" s="17" t="s">
        <v>391</v>
      </c>
      <c r="B52" s="15">
        <v>2688000</v>
      </c>
      <c r="C52" s="15">
        <v>17915520000</v>
      </c>
      <c r="D52" s="15">
        <v>33139044000</v>
      </c>
      <c r="E52" s="15">
        <v>-15223524000</v>
      </c>
      <c r="F52" s="15">
        <v>2688000</v>
      </c>
      <c r="G52" s="15">
        <v>17915520000</v>
      </c>
      <c r="H52" s="15">
        <v>33139044000</v>
      </c>
      <c r="I52" s="15">
        <v>-15223524000</v>
      </c>
      <c r="J52" s="89"/>
      <c r="K52" s="89"/>
    </row>
    <row r="53" spans="1:11" ht="23.1" customHeight="1">
      <c r="A53" s="17" t="s">
        <v>121</v>
      </c>
      <c r="B53" s="15">
        <v>0</v>
      </c>
      <c r="C53" s="15">
        <v>0</v>
      </c>
      <c r="D53" s="15">
        <v>-7462375461</v>
      </c>
      <c r="E53" s="15">
        <v>7462375461</v>
      </c>
      <c r="F53" s="15">
        <v>0</v>
      </c>
      <c r="G53" s="15">
        <v>0</v>
      </c>
      <c r="H53" s="15">
        <v>0</v>
      </c>
      <c r="I53" s="15">
        <v>0</v>
      </c>
      <c r="J53" s="89"/>
      <c r="K53" s="89"/>
    </row>
    <row r="54" spans="1:11" ht="23.1" customHeight="1">
      <c r="A54" s="17" t="s">
        <v>122</v>
      </c>
      <c r="B54" s="15">
        <v>0</v>
      </c>
      <c r="C54" s="15">
        <v>0</v>
      </c>
      <c r="D54" s="15">
        <v>-5155052</v>
      </c>
      <c r="E54" s="15">
        <v>5155052</v>
      </c>
      <c r="F54" s="15">
        <v>0</v>
      </c>
      <c r="G54" s="15">
        <v>0</v>
      </c>
      <c r="H54" s="15">
        <v>0</v>
      </c>
      <c r="I54" s="15">
        <v>0</v>
      </c>
      <c r="J54" s="89"/>
      <c r="K54" s="89"/>
    </row>
    <row r="55" spans="1:11" ht="23.1" customHeight="1">
      <c r="A55" s="17" t="s">
        <v>125</v>
      </c>
      <c r="B55" s="15">
        <v>0</v>
      </c>
      <c r="C55" s="15">
        <v>0</v>
      </c>
      <c r="D55" s="15">
        <v>-180674601</v>
      </c>
      <c r="E55" s="15">
        <v>180674601</v>
      </c>
      <c r="F55" s="15">
        <v>0</v>
      </c>
      <c r="G55" s="15">
        <v>0</v>
      </c>
      <c r="H55" s="15">
        <v>0</v>
      </c>
      <c r="I55" s="15">
        <v>0</v>
      </c>
      <c r="J55" s="89"/>
      <c r="K55" s="89"/>
    </row>
    <row r="56" spans="1:11" ht="23.1" customHeight="1">
      <c r="A56" s="17" t="s">
        <v>126</v>
      </c>
      <c r="B56" s="15">
        <v>0</v>
      </c>
      <c r="C56" s="15">
        <v>0</v>
      </c>
      <c r="D56" s="15">
        <v>-562756270</v>
      </c>
      <c r="E56" s="15">
        <v>562756270</v>
      </c>
      <c r="F56" s="15">
        <v>0</v>
      </c>
      <c r="G56" s="15">
        <v>0</v>
      </c>
      <c r="H56" s="15">
        <v>0</v>
      </c>
      <c r="I56" s="15">
        <v>0</v>
      </c>
      <c r="J56" s="89"/>
      <c r="K56" s="89"/>
    </row>
    <row r="57" spans="1:11" ht="23.1" customHeight="1">
      <c r="A57" s="17" t="s">
        <v>413</v>
      </c>
      <c r="B57" s="15">
        <v>0</v>
      </c>
      <c r="C57" s="15">
        <v>0</v>
      </c>
      <c r="D57" s="15">
        <v>-8448000</v>
      </c>
      <c r="E57" s="15">
        <v>8448000</v>
      </c>
      <c r="F57" s="15">
        <v>0</v>
      </c>
      <c r="G57" s="15">
        <v>0</v>
      </c>
      <c r="H57" s="15">
        <v>0</v>
      </c>
      <c r="I57" s="15">
        <v>0</v>
      </c>
      <c r="J57" s="89"/>
      <c r="K57" s="89"/>
    </row>
    <row r="58" spans="1:11" ht="23.1" customHeight="1">
      <c r="A58" s="17" t="s">
        <v>416</v>
      </c>
      <c r="B58" s="15">
        <v>0</v>
      </c>
      <c r="C58" s="15">
        <v>0</v>
      </c>
      <c r="D58" s="15">
        <v>-33320000</v>
      </c>
      <c r="E58" s="15">
        <v>33320000</v>
      </c>
      <c r="F58" s="15">
        <v>0</v>
      </c>
      <c r="G58" s="15">
        <v>0</v>
      </c>
      <c r="H58" s="15">
        <v>0</v>
      </c>
      <c r="I58" s="15">
        <v>0</v>
      </c>
      <c r="J58" s="89"/>
      <c r="K58" s="89"/>
    </row>
    <row r="59" spans="1:11" ht="23.1" customHeight="1">
      <c r="A59" s="17" t="s">
        <v>127</v>
      </c>
      <c r="B59" s="15">
        <v>0</v>
      </c>
      <c r="C59" s="15">
        <v>0</v>
      </c>
      <c r="D59" s="15">
        <v>-3396256435</v>
      </c>
      <c r="E59" s="15">
        <v>3396256435</v>
      </c>
      <c r="F59" s="15">
        <v>0</v>
      </c>
      <c r="G59" s="15">
        <v>0</v>
      </c>
      <c r="H59" s="15">
        <v>0</v>
      </c>
      <c r="I59" s="15">
        <v>0</v>
      </c>
      <c r="J59" s="89"/>
      <c r="K59" s="89"/>
    </row>
    <row r="60" spans="1:11" ht="23.1" customHeight="1">
      <c r="A60" s="17" t="s">
        <v>284</v>
      </c>
      <c r="B60" s="15">
        <v>0</v>
      </c>
      <c r="C60" s="15">
        <v>0</v>
      </c>
      <c r="D60" s="15">
        <v>-22460201699</v>
      </c>
      <c r="E60" s="15">
        <v>22460201699</v>
      </c>
      <c r="F60" s="15">
        <v>0</v>
      </c>
      <c r="G60" s="15">
        <v>0</v>
      </c>
      <c r="H60" s="15">
        <v>0</v>
      </c>
      <c r="I60" s="15">
        <v>0</v>
      </c>
      <c r="J60" s="89"/>
      <c r="K60" s="89"/>
    </row>
    <row r="61" spans="1:11" ht="23.1" customHeight="1" thickBot="1">
      <c r="A61" s="17" t="s">
        <v>496</v>
      </c>
      <c r="B61" s="27">
        <f>SUM(B36:B60)</f>
        <v>4246426446</v>
      </c>
      <c r="C61" s="27">
        <f t="shared" ref="C61:I61" si="2">SUM(C36:C60)</f>
        <v>10336420012451</v>
      </c>
      <c r="D61" s="27">
        <f t="shared" si="2"/>
        <v>9342462815320</v>
      </c>
      <c r="E61" s="27">
        <f t="shared" si="2"/>
        <v>993957197131</v>
      </c>
      <c r="F61" s="27">
        <f t="shared" si="2"/>
        <v>4246426446</v>
      </c>
      <c r="G61" s="27">
        <f t="shared" si="2"/>
        <v>10336420012451</v>
      </c>
      <c r="H61" s="27">
        <f t="shared" si="2"/>
        <v>8506364584834</v>
      </c>
      <c r="I61" s="27">
        <f t="shared" si="2"/>
        <v>1830055427617</v>
      </c>
      <c r="J61" s="89"/>
      <c r="K61" s="89"/>
    </row>
    <row r="62" spans="1:11" ht="23.1" customHeight="1" thickTop="1">
      <c r="A62" s="110" t="s">
        <v>0</v>
      </c>
      <c r="B62" s="110"/>
      <c r="C62" s="110"/>
      <c r="D62" s="110"/>
      <c r="E62" s="110"/>
      <c r="F62" s="110"/>
      <c r="G62" s="110"/>
      <c r="H62" s="110"/>
      <c r="I62" s="110"/>
      <c r="J62" s="89"/>
      <c r="K62" s="89"/>
    </row>
    <row r="63" spans="1:11" ht="23.1" customHeight="1">
      <c r="A63" s="110" t="s">
        <v>225</v>
      </c>
      <c r="B63" s="110"/>
      <c r="C63" s="110"/>
      <c r="D63" s="110"/>
      <c r="E63" s="110"/>
      <c r="F63" s="110"/>
      <c r="G63" s="110"/>
      <c r="H63" s="110"/>
      <c r="I63" s="110"/>
      <c r="J63" s="89"/>
      <c r="K63" s="89"/>
    </row>
    <row r="64" spans="1:11" ht="23.1" customHeight="1">
      <c r="A64" s="110" t="s">
        <v>226</v>
      </c>
      <c r="B64" s="110"/>
      <c r="C64" s="110"/>
      <c r="D64" s="110"/>
      <c r="E64" s="110"/>
      <c r="F64" s="110"/>
      <c r="G64" s="110"/>
      <c r="H64" s="110"/>
      <c r="I64" s="110"/>
      <c r="J64" s="89"/>
      <c r="K64" s="89"/>
    </row>
    <row r="65" spans="1:11" ht="23.1" customHeight="1" thickBot="1">
      <c r="B65" s="122" t="s">
        <v>242</v>
      </c>
      <c r="C65" s="122"/>
      <c r="D65" s="122"/>
      <c r="E65" s="122"/>
      <c r="F65" s="152" t="s">
        <v>243</v>
      </c>
      <c r="G65" s="152"/>
      <c r="H65" s="152"/>
      <c r="I65" s="152"/>
      <c r="J65" s="89"/>
      <c r="K65" s="89"/>
    </row>
    <row r="66" spans="1:11" ht="23.1" customHeight="1" thickBot="1">
      <c r="A66" s="17" t="s">
        <v>228</v>
      </c>
      <c r="B66" s="10" t="s">
        <v>10</v>
      </c>
      <c r="C66" s="10" t="s">
        <v>12</v>
      </c>
      <c r="D66" s="10" t="s">
        <v>274</v>
      </c>
      <c r="E66" s="54" t="s">
        <v>455</v>
      </c>
      <c r="F66" s="10" t="s">
        <v>10</v>
      </c>
      <c r="G66" s="10" t="s">
        <v>12</v>
      </c>
      <c r="H66" s="10" t="s">
        <v>274</v>
      </c>
      <c r="I66" s="54" t="s">
        <v>455</v>
      </c>
      <c r="J66" s="89"/>
      <c r="K66" s="89"/>
    </row>
    <row r="67" spans="1:11" ht="23.1" customHeight="1">
      <c r="A67" s="17" t="s">
        <v>497</v>
      </c>
      <c r="B67" s="15">
        <f>B61</f>
        <v>4246426446</v>
      </c>
      <c r="C67" s="15">
        <f t="shared" ref="C67:I67" si="3">C61</f>
        <v>10336420012451</v>
      </c>
      <c r="D67" s="15">
        <f t="shared" si="3"/>
        <v>9342462815320</v>
      </c>
      <c r="E67" s="15">
        <f t="shared" si="3"/>
        <v>993957197131</v>
      </c>
      <c r="F67" s="15">
        <f t="shared" si="3"/>
        <v>4246426446</v>
      </c>
      <c r="G67" s="15">
        <f t="shared" si="3"/>
        <v>10336420012451</v>
      </c>
      <c r="H67" s="15">
        <f t="shared" si="3"/>
        <v>8506364584834</v>
      </c>
      <c r="I67" s="15">
        <f t="shared" si="3"/>
        <v>1830055427617</v>
      </c>
      <c r="J67" s="89"/>
      <c r="K67" s="89"/>
    </row>
    <row r="68" spans="1:11" ht="23.1" customHeight="1">
      <c r="A68" s="17" t="s">
        <v>294</v>
      </c>
      <c r="B68" s="15">
        <v>0</v>
      </c>
      <c r="C68" s="15">
        <v>0</v>
      </c>
      <c r="D68" s="15">
        <v>-7688703311</v>
      </c>
      <c r="E68" s="15">
        <v>7688703311</v>
      </c>
      <c r="F68" s="15">
        <v>0</v>
      </c>
      <c r="G68" s="15">
        <v>0</v>
      </c>
      <c r="H68" s="15">
        <v>0</v>
      </c>
      <c r="I68" s="15">
        <v>0</v>
      </c>
      <c r="J68" s="89"/>
      <c r="K68" s="89"/>
    </row>
    <row r="69" spans="1:11" ht="23.1" customHeight="1">
      <c r="A69" s="17" t="s">
        <v>128</v>
      </c>
      <c r="B69" s="15">
        <v>130000</v>
      </c>
      <c r="C69" s="15">
        <v>922762328</v>
      </c>
      <c r="D69" s="15">
        <v>120868869</v>
      </c>
      <c r="E69" s="15">
        <v>801893459</v>
      </c>
      <c r="F69" s="15">
        <v>130000</v>
      </c>
      <c r="G69" s="15">
        <v>922762328</v>
      </c>
      <c r="H69" s="15">
        <v>99425347</v>
      </c>
      <c r="I69" s="15">
        <v>823336981</v>
      </c>
      <c r="J69" s="89"/>
      <c r="K69" s="89"/>
    </row>
    <row r="70" spans="1:11" ht="23.1" customHeight="1">
      <c r="A70" s="17" t="s">
        <v>355</v>
      </c>
      <c r="B70" s="15">
        <v>130000</v>
      </c>
      <c r="C70" s="15">
        <v>781300000</v>
      </c>
      <c r="D70" s="15">
        <v>1483170000</v>
      </c>
      <c r="E70" s="15">
        <v>-701870000</v>
      </c>
      <c r="F70" s="15">
        <v>130000</v>
      </c>
      <c r="G70" s="15">
        <v>781300000</v>
      </c>
      <c r="H70" s="15">
        <v>1515150000</v>
      </c>
      <c r="I70" s="15">
        <v>-733850000</v>
      </c>
      <c r="J70" s="89"/>
      <c r="K70" s="89"/>
    </row>
    <row r="71" spans="1:11" ht="23.1" customHeight="1">
      <c r="A71" s="17" t="s">
        <v>129</v>
      </c>
      <c r="B71" s="15">
        <v>4270000</v>
      </c>
      <c r="C71" s="15">
        <v>17417113938</v>
      </c>
      <c r="D71" s="15">
        <v>10991822428</v>
      </c>
      <c r="E71" s="15">
        <v>6425291510</v>
      </c>
      <c r="F71" s="15">
        <v>4270000</v>
      </c>
      <c r="G71" s="15">
        <v>17417113938</v>
      </c>
      <c r="H71" s="15">
        <v>10991822428</v>
      </c>
      <c r="I71" s="15">
        <v>6425291510</v>
      </c>
      <c r="J71" s="89"/>
      <c r="K71" s="89"/>
    </row>
    <row r="72" spans="1:11" ht="23.1" customHeight="1">
      <c r="A72" s="17" t="s">
        <v>130</v>
      </c>
      <c r="B72" s="15">
        <v>2702000</v>
      </c>
      <c r="C72" s="15">
        <v>11704751252</v>
      </c>
      <c r="D72" s="15">
        <v>5659858624</v>
      </c>
      <c r="E72" s="15">
        <v>6044892628</v>
      </c>
      <c r="F72" s="15">
        <v>2702000</v>
      </c>
      <c r="G72" s="15">
        <v>11704751252</v>
      </c>
      <c r="H72" s="15">
        <v>5659858624</v>
      </c>
      <c r="I72" s="15">
        <v>6044892628</v>
      </c>
      <c r="J72" s="89"/>
      <c r="K72" s="89"/>
    </row>
    <row r="73" spans="1:11" ht="23.1" customHeight="1">
      <c r="A73" s="17" t="s">
        <v>131</v>
      </c>
      <c r="B73" s="15">
        <v>5400000</v>
      </c>
      <c r="C73" s="15">
        <v>16195828500</v>
      </c>
      <c r="D73" s="15">
        <v>9113636348</v>
      </c>
      <c r="E73" s="15">
        <v>7082192152</v>
      </c>
      <c r="F73" s="15">
        <v>5400000</v>
      </c>
      <c r="G73" s="15">
        <v>16195828500</v>
      </c>
      <c r="H73" s="15">
        <v>9113636348</v>
      </c>
      <c r="I73" s="15">
        <v>7082192152</v>
      </c>
      <c r="J73" s="89"/>
      <c r="K73" s="89"/>
    </row>
    <row r="74" spans="1:11" ht="23.1" customHeight="1">
      <c r="A74" s="17" t="s">
        <v>324</v>
      </c>
      <c r="B74" s="15">
        <v>0</v>
      </c>
      <c r="C74" s="15">
        <v>0</v>
      </c>
      <c r="D74" s="15">
        <v>4695000</v>
      </c>
      <c r="E74" s="15">
        <v>-4695000</v>
      </c>
      <c r="F74" s="15">
        <v>0</v>
      </c>
      <c r="G74" s="15">
        <v>0</v>
      </c>
      <c r="H74" s="15">
        <v>0</v>
      </c>
      <c r="I74" s="15">
        <v>0</v>
      </c>
      <c r="J74" s="89"/>
      <c r="K74" s="89"/>
    </row>
    <row r="75" spans="1:11" ht="23.1" customHeight="1">
      <c r="A75" s="17" t="s">
        <v>379</v>
      </c>
      <c r="B75" s="15">
        <v>0</v>
      </c>
      <c r="C75" s="15">
        <v>0</v>
      </c>
      <c r="D75" s="15">
        <v>-784829000</v>
      </c>
      <c r="E75" s="15">
        <v>784829000</v>
      </c>
      <c r="F75" s="15">
        <v>0</v>
      </c>
      <c r="G75" s="15">
        <v>0</v>
      </c>
      <c r="H75" s="15">
        <v>0</v>
      </c>
      <c r="I75" s="15">
        <v>0</v>
      </c>
      <c r="J75" s="89"/>
      <c r="K75" s="89"/>
    </row>
    <row r="76" spans="1:11" ht="23.1" customHeight="1">
      <c r="A76" s="17" t="s">
        <v>133</v>
      </c>
      <c r="B76" s="15">
        <v>0</v>
      </c>
      <c r="C76" s="15">
        <v>0</v>
      </c>
      <c r="D76" s="15">
        <v>478721652</v>
      </c>
      <c r="E76" s="15">
        <v>-478721652</v>
      </c>
      <c r="F76" s="15">
        <v>0</v>
      </c>
      <c r="G76" s="15">
        <v>0</v>
      </c>
      <c r="H76" s="15">
        <v>0</v>
      </c>
      <c r="I76" s="15">
        <v>0</v>
      </c>
      <c r="J76" s="89"/>
      <c r="K76" s="89"/>
    </row>
    <row r="77" spans="1:11" ht="23.1" customHeight="1">
      <c r="A77" s="17" t="s">
        <v>348</v>
      </c>
      <c r="B77" s="15">
        <v>0</v>
      </c>
      <c r="C77" s="15">
        <v>0</v>
      </c>
      <c r="D77" s="15">
        <v>-21880000</v>
      </c>
      <c r="E77" s="15">
        <v>21880000</v>
      </c>
      <c r="F77" s="15">
        <v>0</v>
      </c>
      <c r="G77" s="15">
        <v>0</v>
      </c>
      <c r="H77" s="15">
        <v>0</v>
      </c>
      <c r="I77" s="15">
        <v>0</v>
      </c>
      <c r="J77" s="89"/>
      <c r="K77" s="89"/>
    </row>
    <row r="78" spans="1:11" ht="23.1" customHeight="1">
      <c r="A78" s="17" t="s">
        <v>318</v>
      </c>
      <c r="B78" s="15">
        <v>1590000</v>
      </c>
      <c r="C78" s="15">
        <v>1092330000</v>
      </c>
      <c r="D78" s="15">
        <v>1566150000</v>
      </c>
      <c r="E78" s="15">
        <v>-473820000</v>
      </c>
      <c r="F78" s="15">
        <v>1590000</v>
      </c>
      <c r="G78" s="15">
        <v>1092330000</v>
      </c>
      <c r="H78" s="15">
        <v>1755370000</v>
      </c>
      <c r="I78" s="15">
        <v>-663040000</v>
      </c>
      <c r="J78" s="89"/>
      <c r="K78" s="89"/>
    </row>
    <row r="79" spans="1:11" ht="23.1" customHeight="1">
      <c r="A79" s="17" t="s">
        <v>280</v>
      </c>
      <c r="B79" s="15">
        <v>5704000</v>
      </c>
      <c r="C79" s="15">
        <v>3365360000</v>
      </c>
      <c r="D79" s="15">
        <v>4893994722</v>
      </c>
      <c r="E79" s="15">
        <v>-1528634722</v>
      </c>
      <c r="F79" s="15">
        <v>5704000</v>
      </c>
      <c r="G79" s="15">
        <v>3365360000</v>
      </c>
      <c r="H79" s="15">
        <v>6029081944</v>
      </c>
      <c r="I79" s="15">
        <v>-2663721944</v>
      </c>
      <c r="J79" s="89"/>
      <c r="K79" s="89"/>
    </row>
    <row r="80" spans="1:11" ht="23.1" customHeight="1">
      <c r="A80" s="17" t="s">
        <v>287</v>
      </c>
      <c r="B80" s="15">
        <v>80160000</v>
      </c>
      <c r="C80" s="15">
        <v>39679200000</v>
      </c>
      <c r="D80" s="15">
        <v>64521445924</v>
      </c>
      <c r="E80" s="15">
        <v>-24842245924</v>
      </c>
      <c r="F80" s="15">
        <v>80160000</v>
      </c>
      <c r="G80" s="15">
        <v>39679200000</v>
      </c>
      <c r="H80" s="15">
        <v>74353845924</v>
      </c>
      <c r="I80" s="15">
        <v>-34674645924</v>
      </c>
      <c r="J80" s="89"/>
      <c r="K80" s="89"/>
    </row>
    <row r="81" spans="1:11" ht="23.1" customHeight="1">
      <c r="A81" s="17" t="s">
        <v>283</v>
      </c>
      <c r="B81" s="15">
        <v>319391000</v>
      </c>
      <c r="C81" s="15">
        <v>127437009000</v>
      </c>
      <c r="D81" s="15">
        <v>214491990000</v>
      </c>
      <c r="E81" s="15">
        <v>-87054981000</v>
      </c>
      <c r="F81" s="15">
        <v>319391000</v>
      </c>
      <c r="G81" s="15">
        <v>127437009000</v>
      </c>
      <c r="H81" s="15">
        <v>234210614000</v>
      </c>
      <c r="I81" s="15">
        <v>-106773605000</v>
      </c>
      <c r="J81" s="89"/>
      <c r="K81" s="89"/>
    </row>
    <row r="82" spans="1:11" ht="23.1" customHeight="1">
      <c r="A82" s="17" t="s">
        <v>302</v>
      </c>
      <c r="B82" s="15">
        <v>226648000</v>
      </c>
      <c r="C82" s="15">
        <v>70034232000</v>
      </c>
      <c r="D82" s="15">
        <v>111111263283</v>
      </c>
      <c r="E82" s="15">
        <v>-41077031283</v>
      </c>
      <c r="F82" s="15">
        <v>226648000</v>
      </c>
      <c r="G82" s="15">
        <v>70034232000</v>
      </c>
      <c r="H82" s="15">
        <v>112532013283</v>
      </c>
      <c r="I82" s="15">
        <v>-42497781283</v>
      </c>
      <c r="J82" s="89"/>
      <c r="K82" s="89"/>
    </row>
    <row r="83" spans="1:11" ht="23.1" customHeight="1">
      <c r="A83" s="17" t="s">
        <v>373</v>
      </c>
      <c r="B83" s="15">
        <v>399907000</v>
      </c>
      <c r="C83" s="15">
        <v>88379447000</v>
      </c>
      <c r="D83" s="15">
        <v>149309498371</v>
      </c>
      <c r="E83" s="15">
        <v>-60930051371</v>
      </c>
      <c r="F83" s="15">
        <v>399907000</v>
      </c>
      <c r="G83" s="15">
        <v>88379447000</v>
      </c>
      <c r="H83" s="15">
        <v>149513691371</v>
      </c>
      <c r="I83" s="15">
        <v>-61134244371</v>
      </c>
      <c r="J83" s="89"/>
      <c r="K83" s="89"/>
    </row>
    <row r="84" spans="1:11" ht="23.1" customHeight="1">
      <c r="A84" s="17" t="s">
        <v>378</v>
      </c>
      <c r="B84" s="15">
        <v>101834000</v>
      </c>
      <c r="C84" s="15">
        <v>15478768000</v>
      </c>
      <c r="D84" s="15">
        <v>20911057000</v>
      </c>
      <c r="E84" s="15">
        <v>-5432289000</v>
      </c>
      <c r="F84" s="15">
        <v>101834000</v>
      </c>
      <c r="G84" s="15">
        <v>15478768000</v>
      </c>
      <c r="H84" s="15">
        <v>20913857000</v>
      </c>
      <c r="I84" s="15">
        <v>-5435089000</v>
      </c>
      <c r="J84" s="89"/>
      <c r="K84" s="89"/>
    </row>
    <row r="85" spans="1:11" ht="23.1" customHeight="1">
      <c r="A85" s="17" t="s">
        <v>418</v>
      </c>
      <c r="B85" s="15">
        <v>6910000</v>
      </c>
      <c r="C85" s="15">
        <v>663360000</v>
      </c>
      <c r="D85" s="15">
        <v>606430000</v>
      </c>
      <c r="E85" s="15">
        <v>56930000</v>
      </c>
      <c r="F85" s="15">
        <v>6910000</v>
      </c>
      <c r="G85" s="15">
        <v>663360000</v>
      </c>
      <c r="H85" s="15">
        <v>606430000</v>
      </c>
      <c r="I85" s="15">
        <v>56930000</v>
      </c>
      <c r="J85" s="89"/>
      <c r="K85" s="89"/>
    </row>
    <row r="86" spans="1:11" ht="23.1" customHeight="1">
      <c r="A86" s="17" t="s">
        <v>445</v>
      </c>
      <c r="B86" s="15">
        <v>4000000</v>
      </c>
      <c r="C86" s="15">
        <v>212000000</v>
      </c>
      <c r="D86" s="15">
        <v>64000000</v>
      </c>
      <c r="E86" s="15">
        <v>148000000</v>
      </c>
      <c r="F86" s="15">
        <v>4000000</v>
      </c>
      <c r="G86" s="15">
        <v>212000000</v>
      </c>
      <c r="H86" s="15">
        <v>64000000</v>
      </c>
      <c r="I86" s="15">
        <v>148000000</v>
      </c>
      <c r="J86" s="89"/>
      <c r="K86" s="89"/>
    </row>
    <row r="87" spans="1:11" ht="23.1" customHeight="1">
      <c r="A87" s="17" t="s">
        <v>399</v>
      </c>
      <c r="B87" s="15">
        <v>200000</v>
      </c>
      <c r="C87" s="15">
        <v>5400000</v>
      </c>
      <c r="D87" s="15">
        <v>6800000</v>
      </c>
      <c r="E87" s="15">
        <v>-1400000</v>
      </c>
      <c r="F87" s="15">
        <v>200000</v>
      </c>
      <c r="G87" s="15">
        <v>5400000</v>
      </c>
      <c r="H87" s="15">
        <v>6800000</v>
      </c>
      <c r="I87" s="15">
        <v>-1400000</v>
      </c>
      <c r="J87" s="89"/>
      <c r="K87" s="89"/>
    </row>
    <row r="88" spans="1:11" ht="23.1" customHeight="1">
      <c r="A88" s="17" t="s">
        <v>134</v>
      </c>
      <c r="B88" s="15">
        <v>7000000</v>
      </c>
      <c r="C88" s="15">
        <v>34990988</v>
      </c>
      <c r="D88" s="15">
        <v>310579936</v>
      </c>
      <c r="E88" s="15">
        <v>-275588948</v>
      </c>
      <c r="F88" s="15">
        <v>7000000</v>
      </c>
      <c r="G88" s="15">
        <v>34990988</v>
      </c>
      <c r="H88" s="15">
        <v>310579936</v>
      </c>
      <c r="I88" s="15">
        <v>-275588948</v>
      </c>
      <c r="J88" s="89"/>
      <c r="K88" s="89"/>
    </row>
    <row r="89" spans="1:11" ht="23.1" customHeight="1">
      <c r="A89" s="17" t="s">
        <v>135</v>
      </c>
      <c r="B89" s="15">
        <v>2504000</v>
      </c>
      <c r="C89" s="15">
        <v>28788585030</v>
      </c>
      <c r="D89" s="15">
        <v>14605055555</v>
      </c>
      <c r="E89" s="15">
        <v>14183529475</v>
      </c>
      <c r="F89" s="15">
        <v>2504000</v>
      </c>
      <c r="G89" s="15">
        <v>28788585030</v>
      </c>
      <c r="H89" s="15">
        <v>12662027991</v>
      </c>
      <c r="I89" s="15">
        <v>16126557039</v>
      </c>
      <c r="J89" s="89"/>
      <c r="K89" s="89"/>
    </row>
    <row r="90" spans="1:11" ht="23.1" customHeight="1">
      <c r="A90" s="17" t="s">
        <v>136</v>
      </c>
      <c r="B90" s="15">
        <v>2503000</v>
      </c>
      <c r="C90" s="15">
        <v>13290930000</v>
      </c>
      <c r="D90" s="15">
        <v>21062320339</v>
      </c>
      <c r="E90" s="15">
        <v>-7771390339</v>
      </c>
      <c r="F90" s="15">
        <v>2503000</v>
      </c>
      <c r="G90" s="15">
        <v>13290930000</v>
      </c>
      <c r="H90" s="15">
        <v>21062320339</v>
      </c>
      <c r="I90" s="15">
        <v>-7771390339</v>
      </c>
      <c r="J90" s="89"/>
      <c r="K90" s="89"/>
    </row>
    <row r="91" spans="1:11" ht="23.1" customHeight="1">
      <c r="A91" s="17" t="s">
        <v>288</v>
      </c>
      <c r="B91" s="15">
        <v>2743000</v>
      </c>
      <c r="C91" s="15">
        <v>3557671000</v>
      </c>
      <c r="D91" s="15">
        <v>4567095000</v>
      </c>
      <c r="E91" s="15">
        <v>-1009424000</v>
      </c>
      <c r="F91" s="15">
        <v>2743000</v>
      </c>
      <c r="G91" s="15">
        <v>3557671000</v>
      </c>
      <c r="H91" s="15">
        <v>5757088000</v>
      </c>
      <c r="I91" s="15">
        <v>-2199417000</v>
      </c>
      <c r="J91" s="89"/>
      <c r="K91" s="89"/>
    </row>
    <row r="92" spans="1:11" ht="23.1" customHeight="1" thickBot="1">
      <c r="A92" s="17" t="s">
        <v>496</v>
      </c>
      <c r="B92" s="27">
        <f>SUM(B67:B91)</f>
        <v>5420152446</v>
      </c>
      <c r="C92" s="27">
        <f t="shared" ref="C92:I92" si="4">SUM(C67:C91)</f>
        <v>10775461051487</v>
      </c>
      <c r="D92" s="27">
        <f t="shared" si="4"/>
        <v>9969847856060</v>
      </c>
      <c r="E92" s="27">
        <f t="shared" si="4"/>
        <v>805613195427</v>
      </c>
      <c r="F92" s="27">
        <f t="shared" si="4"/>
        <v>5420152446</v>
      </c>
      <c r="G92" s="27">
        <f t="shared" si="4"/>
        <v>10775461051487</v>
      </c>
      <c r="H92" s="27">
        <f t="shared" si="4"/>
        <v>9173522197369</v>
      </c>
      <c r="I92" s="27">
        <f t="shared" si="4"/>
        <v>1601938854118</v>
      </c>
      <c r="J92" s="89"/>
      <c r="K92" s="89"/>
    </row>
    <row r="93" spans="1:11" ht="23.1" customHeight="1" thickTop="1">
      <c r="A93" s="110" t="s">
        <v>0</v>
      </c>
      <c r="B93" s="110"/>
      <c r="C93" s="110"/>
      <c r="D93" s="110"/>
      <c r="E93" s="110"/>
      <c r="F93" s="110"/>
      <c r="G93" s="110"/>
      <c r="H93" s="110"/>
      <c r="I93" s="110"/>
      <c r="J93" s="89"/>
      <c r="K93" s="89"/>
    </row>
    <row r="94" spans="1:11" ht="23.1" customHeight="1">
      <c r="A94" s="110" t="s">
        <v>225</v>
      </c>
      <c r="B94" s="110"/>
      <c r="C94" s="110"/>
      <c r="D94" s="110"/>
      <c r="E94" s="110"/>
      <c r="F94" s="110"/>
      <c r="G94" s="110"/>
      <c r="H94" s="110"/>
      <c r="I94" s="110"/>
      <c r="J94" s="89"/>
      <c r="K94" s="89"/>
    </row>
    <row r="95" spans="1:11" ht="23.1" customHeight="1">
      <c r="A95" s="110" t="s">
        <v>226</v>
      </c>
      <c r="B95" s="110"/>
      <c r="C95" s="110"/>
      <c r="D95" s="110"/>
      <c r="E95" s="110"/>
      <c r="F95" s="110"/>
      <c r="G95" s="110"/>
      <c r="H95" s="110"/>
      <c r="I95" s="110"/>
      <c r="J95" s="89"/>
      <c r="K95" s="89"/>
    </row>
    <row r="96" spans="1:11" ht="23.1" customHeight="1" thickBot="1">
      <c r="B96" s="122" t="s">
        <v>242</v>
      </c>
      <c r="C96" s="122"/>
      <c r="D96" s="122"/>
      <c r="E96" s="122"/>
      <c r="F96" s="152" t="s">
        <v>243</v>
      </c>
      <c r="G96" s="152"/>
      <c r="H96" s="152"/>
      <c r="I96" s="152"/>
      <c r="J96" s="89"/>
      <c r="K96" s="89"/>
    </row>
    <row r="97" spans="1:11" ht="23.1" customHeight="1" thickBot="1">
      <c r="A97" s="17" t="s">
        <v>228</v>
      </c>
      <c r="B97" s="10" t="s">
        <v>10</v>
      </c>
      <c r="C97" s="10" t="s">
        <v>12</v>
      </c>
      <c r="D97" s="10" t="s">
        <v>274</v>
      </c>
      <c r="E97" s="54" t="s">
        <v>455</v>
      </c>
      <c r="F97" s="10" t="s">
        <v>10</v>
      </c>
      <c r="G97" s="10" t="s">
        <v>12</v>
      </c>
      <c r="H97" s="10" t="s">
        <v>274</v>
      </c>
      <c r="I97" s="54" t="s">
        <v>455</v>
      </c>
      <c r="J97" s="89"/>
      <c r="K97" s="89"/>
    </row>
    <row r="98" spans="1:11" ht="23.1" customHeight="1">
      <c r="A98" s="17" t="s">
        <v>497</v>
      </c>
      <c r="B98" s="15">
        <f>B92</f>
        <v>5420152446</v>
      </c>
      <c r="C98" s="15">
        <f t="shared" ref="C98:I98" si="5">C92</f>
        <v>10775461051487</v>
      </c>
      <c r="D98" s="15">
        <f t="shared" si="5"/>
        <v>9969847856060</v>
      </c>
      <c r="E98" s="15">
        <f t="shared" si="5"/>
        <v>805613195427</v>
      </c>
      <c r="F98" s="15">
        <f t="shared" si="5"/>
        <v>5420152446</v>
      </c>
      <c r="G98" s="15">
        <f t="shared" si="5"/>
        <v>10775461051487</v>
      </c>
      <c r="H98" s="15">
        <f t="shared" si="5"/>
        <v>9173522197369</v>
      </c>
      <c r="I98" s="15">
        <f t="shared" si="5"/>
        <v>1601938854118</v>
      </c>
      <c r="J98" s="89"/>
      <c r="K98" s="89"/>
    </row>
    <row r="99" spans="1:11" ht="23.1" customHeight="1">
      <c r="A99" s="17" t="s">
        <v>329</v>
      </c>
      <c r="B99" s="15">
        <v>28496000</v>
      </c>
      <c r="C99" s="15">
        <v>35620000000</v>
      </c>
      <c r="D99" s="15">
        <v>39355229524</v>
      </c>
      <c r="E99" s="15">
        <v>-3735229524</v>
      </c>
      <c r="F99" s="15">
        <v>28496000</v>
      </c>
      <c r="G99" s="15">
        <v>35620000000</v>
      </c>
      <c r="H99" s="15">
        <v>63027135702</v>
      </c>
      <c r="I99" s="15">
        <v>-27407135702</v>
      </c>
      <c r="J99" s="89"/>
      <c r="K99" s="89"/>
    </row>
    <row r="100" spans="1:11" ht="23.1" customHeight="1">
      <c r="A100" s="17" t="s">
        <v>296</v>
      </c>
      <c r="B100" s="15">
        <v>117209000</v>
      </c>
      <c r="C100" s="15">
        <v>122248987000</v>
      </c>
      <c r="D100" s="15">
        <v>171474515883</v>
      </c>
      <c r="E100" s="15">
        <v>-49225528883</v>
      </c>
      <c r="F100" s="15">
        <v>117209000</v>
      </c>
      <c r="G100" s="15">
        <v>122248987000</v>
      </c>
      <c r="H100" s="15">
        <v>225329877883</v>
      </c>
      <c r="I100" s="15">
        <v>-103080890883</v>
      </c>
      <c r="J100" s="89"/>
      <c r="K100" s="89"/>
    </row>
    <row r="101" spans="1:11" ht="23.1" customHeight="1">
      <c r="A101" s="17" t="s">
        <v>297</v>
      </c>
      <c r="B101" s="15">
        <v>146365000</v>
      </c>
      <c r="C101" s="15">
        <v>121629315000</v>
      </c>
      <c r="D101" s="15">
        <v>183942936421</v>
      </c>
      <c r="E101" s="15">
        <v>-62313621421</v>
      </c>
      <c r="F101" s="15">
        <v>146365000</v>
      </c>
      <c r="G101" s="15">
        <v>121629315000</v>
      </c>
      <c r="H101" s="15">
        <v>228262681421</v>
      </c>
      <c r="I101" s="15">
        <v>-106633366421</v>
      </c>
      <c r="J101" s="89"/>
      <c r="K101" s="89"/>
    </row>
    <row r="102" spans="1:11" ht="23.1" customHeight="1">
      <c r="A102" s="17" t="s">
        <v>303</v>
      </c>
      <c r="B102" s="15">
        <v>20745000</v>
      </c>
      <c r="C102" s="15">
        <v>12405510000</v>
      </c>
      <c r="D102" s="15">
        <v>17052002442</v>
      </c>
      <c r="E102" s="15">
        <v>-4646492442</v>
      </c>
      <c r="F102" s="15">
        <v>20745000</v>
      </c>
      <c r="G102" s="15">
        <v>12405510000</v>
      </c>
      <c r="H102" s="15">
        <v>24095108763</v>
      </c>
      <c r="I102" s="15">
        <v>-11689598763</v>
      </c>
      <c r="J102" s="89"/>
      <c r="K102" s="89"/>
    </row>
    <row r="103" spans="1:11" ht="23.1" customHeight="1">
      <c r="A103" s="17" t="s">
        <v>374</v>
      </c>
      <c r="B103" s="15">
        <v>3781000</v>
      </c>
      <c r="C103" s="15">
        <v>1739260000</v>
      </c>
      <c r="D103" s="15">
        <v>2572862812</v>
      </c>
      <c r="E103" s="15">
        <v>-833602812</v>
      </c>
      <c r="F103" s="15">
        <v>3781000</v>
      </c>
      <c r="G103" s="15">
        <v>1739260000</v>
      </c>
      <c r="H103" s="15">
        <v>3097586812</v>
      </c>
      <c r="I103" s="15">
        <v>-1358326812</v>
      </c>
      <c r="J103" s="89"/>
      <c r="K103" s="89"/>
    </row>
    <row r="104" spans="1:11" ht="23.1" customHeight="1">
      <c r="A104" s="17" t="s">
        <v>447</v>
      </c>
      <c r="B104" s="15">
        <v>6213000</v>
      </c>
      <c r="C104" s="15">
        <v>1696149000</v>
      </c>
      <c r="D104" s="15">
        <v>1401684000</v>
      </c>
      <c r="E104" s="15">
        <v>294465000</v>
      </c>
      <c r="F104" s="15">
        <v>6213000</v>
      </c>
      <c r="G104" s="15">
        <v>1696149000</v>
      </c>
      <c r="H104" s="15">
        <v>1401684000</v>
      </c>
      <c r="I104" s="15">
        <v>294465000</v>
      </c>
      <c r="J104" s="89"/>
      <c r="K104" s="89"/>
    </row>
    <row r="105" spans="1:11" ht="23.1" customHeight="1">
      <c r="A105" s="17" t="s">
        <v>407</v>
      </c>
      <c r="B105" s="15">
        <v>6859000</v>
      </c>
      <c r="C105" s="15">
        <v>816221000</v>
      </c>
      <c r="D105" s="15">
        <v>404736000</v>
      </c>
      <c r="E105" s="15">
        <v>411485000</v>
      </c>
      <c r="F105" s="15">
        <v>6859000</v>
      </c>
      <c r="G105" s="15">
        <v>816221000</v>
      </c>
      <c r="H105" s="15">
        <v>404736000</v>
      </c>
      <c r="I105" s="15">
        <v>411485000</v>
      </c>
      <c r="J105" s="89"/>
      <c r="K105" s="89"/>
    </row>
    <row r="106" spans="1:11" ht="23.1" customHeight="1">
      <c r="A106" s="17" t="s">
        <v>394</v>
      </c>
      <c r="B106" s="15">
        <v>3000000</v>
      </c>
      <c r="C106" s="15">
        <v>87000000</v>
      </c>
      <c r="D106" s="15">
        <v>-111000000</v>
      </c>
      <c r="E106" s="15">
        <v>198000000</v>
      </c>
      <c r="F106" s="15">
        <v>3000000</v>
      </c>
      <c r="G106" s="15">
        <v>87000000</v>
      </c>
      <c r="H106" s="15">
        <v>-111000000</v>
      </c>
      <c r="I106" s="15">
        <v>198000000</v>
      </c>
      <c r="J106" s="89"/>
      <c r="K106" s="89"/>
    </row>
    <row r="107" spans="1:11" ht="23.1" customHeight="1">
      <c r="A107" s="17" t="s">
        <v>423</v>
      </c>
      <c r="B107" s="15">
        <v>4347000</v>
      </c>
      <c r="C107" s="15">
        <v>47817000</v>
      </c>
      <c r="D107" s="15">
        <v>-176462000</v>
      </c>
      <c r="E107" s="15">
        <v>224279000</v>
      </c>
      <c r="F107" s="15">
        <v>4347000</v>
      </c>
      <c r="G107" s="15">
        <v>47817000</v>
      </c>
      <c r="H107" s="15">
        <v>-176462000</v>
      </c>
      <c r="I107" s="15">
        <v>224279000</v>
      </c>
      <c r="J107" s="89"/>
      <c r="K107" s="89"/>
    </row>
    <row r="108" spans="1:11" ht="23.1" customHeight="1">
      <c r="A108" s="17" t="s">
        <v>408</v>
      </c>
      <c r="B108" s="15">
        <v>13419000</v>
      </c>
      <c r="C108" s="15">
        <v>80514000</v>
      </c>
      <c r="D108" s="15">
        <v>-290416504</v>
      </c>
      <c r="E108" s="15">
        <v>370930504</v>
      </c>
      <c r="F108" s="15">
        <v>13419000</v>
      </c>
      <c r="G108" s="15">
        <v>80514000</v>
      </c>
      <c r="H108" s="15">
        <v>-290416504</v>
      </c>
      <c r="I108" s="15">
        <v>370930504</v>
      </c>
      <c r="J108" s="89"/>
      <c r="K108" s="89"/>
    </row>
    <row r="109" spans="1:11" ht="23.1" customHeight="1">
      <c r="A109" s="17" t="s">
        <v>137</v>
      </c>
      <c r="B109" s="15">
        <v>13419000</v>
      </c>
      <c r="C109" s="15">
        <v>80493270</v>
      </c>
      <c r="D109" s="15">
        <v>1427616420</v>
      </c>
      <c r="E109" s="15">
        <v>-1347123150</v>
      </c>
      <c r="F109" s="15">
        <v>13419000</v>
      </c>
      <c r="G109" s="15">
        <v>80493270</v>
      </c>
      <c r="H109" s="15">
        <v>1427616420</v>
      </c>
      <c r="I109" s="15">
        <v>-1347123150</v>
      </c>
      <c r="J109" s="89"/>
      <c r="K109" s="89"/>
    </row>
    <row r="110" spans="1:11" ht="23.1" customHeight="1">
      <c r="A110" s="17" t="s">
        <v>138</v>
      </c>
      <c r="B110" s="15">
        <v>14385000</v>
      </c>
      <c r="C110" s="15">
        <v>158235000</v>
      </c>
      <c r="D110" s="15">
        <v>-946899114</v>
      </c>
      <c r="E110" s="15">
        <v>1105134114</v>
      </c>
      <c r="F110" s="15">
        <v>14385000</v>
      </c>
      <c r="G110" s="15">
        <v>158235000</v>
      </c>
      <c r="H110" s="15">
        <v>-946899114</v>
      </c>
      <c r="I110" s="15">
        <v>1105134114</v>
      </c>
      <c r="J110" s="89"/>
      <c r="K110" s="89"/>
    </row>
    <row r="111" spans="1:11" ht="23.1" customHeight="1">
      <c r="A111" s="17" t="s">
        <v>139</v>
      </c>
      <c r="B111" s="15">
        <v>14385000</v>
      </c>
      <c r="C111" s="15">
        <v>934784233</v>
      </c>
      <c r="D111" s="15">
        <v>2908942462</v>
      </c>
      <c r="E111" s="15">
        <v>-1974158229</v>
      </c>
      <c r="F111" s="15">
        <v>14385000</v>
      </c>
      <c r="G111" s="15">
        <v>934784233</v>
      </c>
      <c r="H111" s="15">
        <v>2908942462</v>
      </c>
      <c r="I111" s="15">
        <v>-1974158229</v>
      </c>
      <c r="J111" s="89"/>
      <c r="K111" s="89"/>
    </row>
    <row r="112" spans="1:11" ht="23.1" customHeight="1">
      <c r="A112" s="17" t="s">
        <v>333</v>
      </c>
      <c r="B112" s="15">
        <v>0</v>
      </c>
      <c r="C112" s="15">
        <v>0</v>
      </c>
      <c r="D112" s="15">
        <v>-23000000</v>
      </c>
      <c r="E112" s="15">
        <v>23000000</v>
      </c>
      <c r="F112" s="15">
        <v>0</v>
      </c>
      <c r="G112" s="15">
        <v>0</v>
      </c>
      <c r="H112" s="15">
        <v>0</v>
      </c>
      <c r="I112" s="15">
        <v>0</v>
      </c>
      <c r="J112" s="89"/>
      <c r="K112" s="89"/>
    </row>
    <row r="113" spans="1:11" ht="23.1" customHeight="1">
      <c r="A113" s="17" t="s">
        <v>140</v>
      </c>
      <c r="B113" s="15">
        <v>0</v>
      </c>
      <c r="C113" s="15">
        <v>0</v>
      </c>
      <c r="D113" s="15">
        <v>-1237940000</v>
      </c>
      <c r="E113" s="15">
        <v>1237940000</v>
      </c>
      <c r="F113" s="15">
        <v>0</v>
      </c>
      <c r="G113" s="15">
        <v>0</v>
      </c>
      <c r="H113" s="15">
        <v>0</v>
      </c>
      <c r="I113" s="15">
        <v>0</v>
      </c>
      <c r="J113" s="89"/>
      <c r="K113" s="89"/>
    </row>
    <row r="114" spans="1:11" ht="23.1" customHeight="1">
      <c r="A114" s="17" t="s">
        <v>141</v>
      </c>
      <c r="B114" s="15">
        <v>0</v>
      </c>
      <c r="C114" s="15">
        <v>0</v>
      </c>
      <c r="D114" s="15">
        <v>-2292000</v>
      </c>
      <c r="E114" s="15">
        <v>2292000</v>
      </c>
      <c r="F114" s="15">
        <v>0</v>
      </c>
      <c r="G114" s="15">
        <v>0</v>
      </c>
      <c r="H114" s="15">
        <v>0</v>
      </c>
      <c r="I114" s="15">
        <v>0</v>
      </c>
      <c r="J114" s="89"/>
      <c r="K114" s="89"/>
    </row>
    <row r="115" spans="1:11" ht="23.1" customHeight="1">
      <c r="A115" s="17" t="s">
        <v>433</v>
      </c>
      <c r="B115" s="15">
        <v>0</v>
      </c>
      <c r="C115" s="15">
        <v>0</v>
      </c>
      <c r="D115" s="15">
        <v>-1450000</v>
      </c>
      <c r="E115" s="15">
        <v>1450000</v>
      </c>
      <c r="F115" s="15">
        <v>0</v>
      </c>
      <c r="G115" s="15">
        <v>0</v>
      </c>
      <c r="H115" s="15">
        <v>0</v>
      </c>
      <c r="I115" s="15">
        <v>0</v>
      </c>
      <c r="J115" s="89"/>
      <c r="K115" s="89"/>
    </row>
    <row r="116" spans="1:11" ht="23.1" customHeight="1">
      <c r="A116" s="17" t="s">
        <v>293</v>
      </c>
      <c r="B116" s="15">
        <v>0</v>
      </c>
      <c r="C116" s="15">
        <v>0</v>
      </c>
      <c r="D116" s="15">
        <v>-913756000</v>
      </c>
      <c r="E116" s="15">
        <v>913756000</v>
      </c>
      <c r="F116" s="15">
        <v>0</v>
      </c>
      <c r="G116" s="15">
        <v>0</v>
      </c>
      <c r="H116" s="15">
        <v>0</v>
      </c>
      <c r="I116" s="15">
        <v>0</v>
      </c>
      <c r="J116" s="89"/>
      <c r="K116" s="89"/>
    </row>
    <row r="117" spans="1:11" ht="23.1" customHeight="1">
      <c r="A117" s="17" t="s">
        <v>322</v>
      </c>
      <c r="B117" s="15">
        <v>0</v>
      </c>
      <c r="C117" s="15">
        <v>0</v>
      </c>
      <c r="D117" s="15">
        <v>-2180409000</v>
      </c>
      <c r="E117" s="15">
        <v>2180409000</v>
      </c>
      <c r="F117" s="15">
        <v>0</v>
      </c>
      <c r="G117" s="15">
        <v>0</v>
      </c>
      <c r="H117" s="15">
        <v>0</v>
      </c>
      <c r="I117" s="15">
        <v>0</v>
      </c>
      <c r="J117" s="89"/>
      <c r="K117" s="89"/>
    </row>
    <row r="118" spans="1:11" ht="23.1" customHeight="1">
      <c r="A118" s="17" t="s">
        <v>432</v>
      </c>
      <c r="B118" s="15">
        <v>0</v>
      </c>
      <c r="C118" s="15">
        <v>0</v>
      </c>
      <c r="D118" s="15">
        <v>-25074000</v>
      </c>
      <c r="E118" s="15">
        <v>25074000</v>
      </c>
      <c r="F118" s="15">
        <v>0</v>
      </c>
      <c r="G118" s="15">
        <v>0</v>
      </c>
      <c r="H118" s="15">
        <v>0</v>
      </c>
      <c r="I118" s="15">
        <v>0</v>
      </c>
      <c r="J118" s="89"/>
      <c r="K118" s="89"/>
    </row>
    <row r="119" spans="1:11" ht="23.1" customHeight="1">
      <c r="A119" s="17" t="s">
        <v>281</v>
      </c>
      <c r="B119" s="15">
        <v>0</v>
      </c>
      <c r="C119" s="15">
        <v>0</v>
      </c>
      <c r="D119" s="15">
        <v>-10436607000</v>
      </c>
      <c r="E119" s="15">
        <v>10436607000</v>
      </c>
      <c r="F119" s="15">
        <v>0</v>
      </c>
      <c r="G119" s="15">
        <v>0</v>
      </c>
      <c r="H119" s="15">
        <v>0</v>
      </c>
      <c r="I119" s="15">
        <v>0</v>
      </c>
      <c r="J119" s="89"/>
      <c r="K119" s="89"/>
    </row>
    <row r="120" spans="1:11" ht="23.1" customHeight="1">
      <c r="A120" s="17" t="s">
        <v>298</v>
      </c>
      <c r="B120" s="15">
        <v>0</v>
      </c>
      <c r="C120" s="15">
        <v>0</v>
      </c>
      <c r="D120" s="15">
        <v>-41500000</v>
      </c>
      <c r="E120" s="15">
        <v>41500000</v>
      </c>
      <c r="F120" s="15">
        <v>0</v>
      </c>
      <c r="G120" s="15">
        <v>0</v>
      </c>
      <c r="H120" s="15">
        <v>0</v>
      </c>
      <c r="I120" s="15">
        <v>0</v>
      </c>
      <c r="J120" s="89"/>
      <c r="K120" s="89"/>
    </row>
    <row r="121" spans="1:11" ht="23.1" customHeight="1">
      <c r="A121" s="17" t="s">
        <v>320</v>
      </c>
      <c r="B121" s="15">
        <v>0</v>
      </c>
      <c r="C121" s="15">
        <v>0</v>
      </c>
      <c r="D121" s="15">
        <v>-16844354000</v>
      </c>
      <c r="E121" s="15">
        <v>16844354000</v>
      </c>
      <c r="F121" s="15">
        <v>0</v>
      </c>
      <c r="G121" s="15">
        <v>0</v>
      </c>
      <c r="H121" s="15">
        <v>0</v>
      </c>
      <c r="I121" s="15">
        <v>0</v>
      </c>
      <c r="J121" s="89"/>
      <c r="K121" s="89"/>
    </row>
    <row r="122" spans="1:11" ht="23.1" customHeight="1">
      <c r="A122" s="17" t="s">
        <v>295</v>
      </c>
      <c r="B122" s="15">
        <v>0</v>
      </c>
      <c r="C122" s="15">
        <v>0</v>
      </c>
      <c r="D122" s="15">
        <v>-25084598000</v>
      </c>
      <c r="E122" s="15">
        <v>25084598000</v>
      </c>
      <c r="F122" s="15">
        <v>0</v>
      </c>
      <c r="G122" s="15">
        <v>0</v>
      </c>
      <c r="H122" s="15">
        <v>0</v>
      </c>
      <c r="I122" s="15">
        <v>0</v>
      </c>
      <c r="J122" s="89"/>
      <c r="K122" s="89"/>
    </row>
    <row r="123" spans="1:11" ht="23.1" customHeight="1" thickBot="1">
      <c r="A123" s="17" t="s">
        <v>496</v>
      </c>
      <c r="B123" s="27">
        <f>SUM(B98:B122)</f>
        <v>5812775446</v>
      </c>
      <c r="C123" s="27">
        <f t="shared" ref="C123:I123" si="6">SUM(C98:C122)</f>
        <v>11073005336990</v>
      </c>
      <c r="D123" s="27">
        <f t="shared" si="6"/>
        <v>10332072624406</v>
      </c>
      <c r="E123" s="27">
        <f t="shared" si="6"/>
        <v>740932712584</v>
      </c>
      <c r="F123" s="27">
        <f t="shared" si="6"/>
        <v>5812775446</v>
      </c>
      <c r="G123" s="27">
        <f t="shared" si="6"/>
        <v>11073005336990</v>
      </c>
      <c r="H123" s="27">
        <f t="shared" si="6"/>
        <v>9721952789214</v>
      </c>
      <c r="I123" s="27">
        <f t="shared" si="6"/>
        <v>1351052547776</v>
      </c>
      <c r="J123" s="89"/>
      <c r="K123" s="89"/>
    </row>
    <row r="124" spans="1:11" ht="23.1" customHeight="1" thickTop="1">
      <c r="A124" s="110" t="s">
        <v>0</v>
      </c>
      <c r="B124" s="110"/>
      <c r="C124" s="110"/>
      <c r="D124" s="110"/>
      <c r="E124" s="110"/>
      <c r="F124" s="110"/>
      <c r="G124" s="110"/>
      <c r="H124" s="110"/>
      <c r="I124" s="110"/>
      <c r="J124" s="89"/>
      <c r="K124" s="89"/>
    </row>
    <row r="125" spans="1:11" ht="23.1" customHeight="1">
      <c r="A125" s="110" t="s">
        <v>225</v>
      </c>
      <c r="B125" s="110"/>
      <c r="C125" s="110"/>
      <c r="D125" s="110"/>
      <c r="E125" s="110"/>
      <c r="F125" s="110"/>
      <c r="G125" s="110"/>
      <c r="H125" s="110"/>
      <c r="I125" s="110"/>
      <c r="J125" s="89"/>
      <c r="K125" s="89"/>
    </row>
    <row r="126" spans="1:11" ht="23.1" customHeight="1">
      <c r="A126" s="110" t="s">
        <v>226</v>
      </c>
      <c r="B126" s="110"/>
      <c r="C126" s="110"/>
      <c r="D126" s="110"/>
      <c r="E126" s="110"/>
      <c r="F126" s="110"/>
      <c r="G126" s="110"/>
      <c r="H126" s="110"/>
      <c r="I126" s="110"/>
      <c r="J126" s="89"/>
      <c r="K126" s="89"/>
    </row>
    <row r="127" spans="1:11" ht="23.1" customHeight="1" thickBot="1">
      <c r="B127" s="122" t="s">
        <v>242</v>
      </c>
      <c r="C127" s="122"/>
      <c r="D127" s="122"/>
      <c r="E127" s="122"/>
      <c r="F127" s="152" t="s">
        <v>243</v>
      </c>
      <c r="G127" s="152"/>
      <c r="H127" s="152"/>
      <c r="I127" s="152"/>
      <c r="J127" s="89"/>
      <c r="K127" s="89"/>
    </row>
    <row r="128" spans="1:11" ht="23.1" customHeight="1" thickBot="1">
      <c r="A128" s="17" t="s">
        <v>228</v>
      </c>
      <c r="B128" s="10" t="s">
        <v>10</v>
      </c>
      <c r="C128" s="10" t="s">
        <v>12</v>
      </c>
      <c r="D128" s="10" t="s">
        <v>274</v>
      </c>
      <c r="E128" s="54" t="s">
        <v>455</v>
      </c>
      <c r="F128" s="10" t="s">
        <v>10</v>
      </c>
      <c r="G128" s="10" t="s">
        <v>12</v>
      </c>
      <c r="H128" s="10" t="s">
        <v>274</v>
      </c>
      <c r="I128" s="54" t="s">
        <v>455</v>
      </c>
      <c r="J128" s="89"/>
      <c r="K128" s="89"/>
    </row>
    <row r="129" spans="1:11" ht="23.1" customHeight="1">
      <c r="A129" s="17" t="s">
        <v>497</v>
      </c>
      <c r="B129" s="15">
        <f>B123</f>
        <v>5812775446</v>
      </c>
      <c r="C129" s="15">
        <f t="shared" ref="C129:I129" si="7">C123</f>
        <v>11073005336990</v>
      </c>
      <c r="D129" s="15">
        <f t="shared" si="7"/>
        <v>10332072624406</v>
      </c>
      <c r="E129" s="15">
        <f t="shared" si="7"/>
        <v>740932712584</v>
      </c>
      <c r="F129" s="15">
        <f t="shared" si="7"/>
        <v>5812775446</v>
      </c>
      <c r="G129" s="15">
        <f t="shared" si="7"/>
        <v>11073005336990</v>
      </c>
      <c r="H129" s="15">
        <f t="shared" si="7"/>
        <v>9721952789214</v>
      </c>
      <c r="I129" s="15">
        <f t="shared" si="7"/>
        <v>1351052547776</v>
      </c>
      <c r="J129" s="89"/>
      <c r="K129" s="89"/>
    </row>
    <row r="130" spans="1:11" ht="23.1" customHeight="1">
      <c r="A130" s="17" t="s">
        <v>365</v>
      </c>
      <c r="B130" s="15">
        <v>0</v>
      </c>
      <c r="C130" s="15">
        <v>0</v>
      </c>
      <c r="D130" s="15">
        <v>158145000</v>
      </c>
      <c r="E130" s="15">
        <v>-158145000</v>
      </c>
      <c r="F130" s="15">
        <v>0</v>
      </c>
      <c r="G130" s="15">
        <v>0</v>
      </c>
      <c r="H130" s="15">
        <v>0</v>
      </c>
      <c r="I130" s="15">
        <v>0</v>
      </c>
      <c r="J130" s="89"/>
      <c r="K130" s="89"/>
    </row>
    <row r="131" spans="1:11" ht="23.1" customHeight="1">
      <c r="A131" s="17" t="s">
        <v>397</v>
      </c>
      <c r="B131" s="15">
        <v>0</v>
      </c>
      <c r="C131" s="15">
        <v>0</v>
      </c>
      <c r="D131" s="15">
        <v>-192240000</v>
      </c>
      <c r="E131" s="15">
        <v>192240000</v>
      </c>
      <c r="F131" s="15">
        <v>0</v>
      </c>
      <c r="G131" s="15">
        <v>0</v>
      </c>
      <c r="H131" s="15">
        <v>0</v>
      </c>
      <c r="I131" s="15">
        <v>0</v>
      </c>
      <c r="J131" s="89"/>
      <c r="K131" s="89"/>
    </row>
    <row r="132" spans="1:11" ht="23.1" customHeight="1">
      <c r="A132" s="17" t="s">
        <v>363</v>
      </c>
      <c r="B132" s="15">
        <v>460000</v>
      </c>
      <c r="C132" s="15">
        <v>381800000</v>
      </c>
      <c r="D132" s="15">
        <v>538660000</v>
      </c>
      <c r="E132" s="15">
        <v>-156860000</v>
      </c>
      <c r="F132" s="15">
        <v>460000</v>
      </c>
      <c r="G132" s="15">
        <v>381800000</v>
      </c>
      <c r="H132" s="15">
        <v>634800000</v>
      </c>
      <c r="I132" s="15">
        <v>-253000000</v>
      </c>
      <c r="J132" s="89"/>
      <c r="K132" s="89"/>
    </row>
    <row r="133" spans="1:11" ht="23.1" customHeight="1">
      <c r="A133" s="17" t="s">
        <v>310</v>
      </c>
      <c r="B133" s="15">
        <v>15102000</v>
      </c>
      <c r="C133" s="15">
        <v>9212220000</v>
      </c>
      <c r="D133" s="15">
        <v>14686710000</v>
      </c>
      <c r="E133" s="15">
        <v>-5474490000</v>
      </c>
      <c r="F133" s="15">
        <v>15102000</v>
      </c>
      <c r="G133" s="15">
        <v>9212220000</v>
      </c>
      <c r="H133" s="15">
        <v>16469197000</v>
      </c>
      <c r="I133" s="15">
        <v>-7256977000</v>
      </c>
      <c r="J133" s="89"/>
      <c r="K133" s="89"/>
    </row>
    <row r="134" spans="1:11" ht="23.1" customHeight="1">
      <c r="A134" s="17" t="s">
        <v>368</v>
      </c>
      <c r="B134" s="15">
        <v>16807000</v>
      </c>
      <c r="C134" s="15">
        <v>7479115000</v>
      </c>
      <c r="D134" s="15">
        <v>13277530000</v>
      </c>
      <c r="E134" s="15">
        <v>-5798415000</v>
      </c>
      <c r="F134" s="15">
        <v>16807000</v>
      </c>
      <c r="G134" s="15">
        <v>7479115000</v>
      </c>
      <c r="H134" s="15">
        <v>13296279000</v>
      </c>
      <c r="I134" s="15">
        <v>-5817164000</v>
      </c>
      <c r="J134" s="89"/>
      <c r="K134" s="89"/>
    </row>
    <row r="135" spans="1:11" ht="23.1" customHeight="1">
      <c r="A135" s="17" t="s">
        <v>369</v>
      </c>
      <c r="B135" s="15">
        <v>3120000</v>
      </c>
      <c r="C135" s="15">
        <v>998400000</v>
      </c>
      <c r="D135" s="15">
        <v>1713400000</v>
      </c>
      <c r="E135" s="15">
        <v>-715000000</v>
      </c>
      <c r="F135" s="15">
        <v>3120000</v>
      </c>
      <c r="G135" s="15">
        <v>998400000</v>
      </c>
      <c r="H135" s="15">
        <v>1738400000</v>
      </c>
      <c r="I135" s="15">
        <v>-740000000</v>
      </c>
      <c r="J135" s="89"/>
      <c r="K135" s="89"/>
    </row>
    <row r="136" spans="1:11" ht="23.1" customHeight="1">
      <c r="A136" s="17" t="s">
        <v>425</v>
      </c>
      <c r="B136" s="15">
        <v>153000</v>
      </c>
      <c r="C136" s="15">
        <v>30447000</v>
      </c>
      <c r="D136" s="15">
        <v>19809000</v>
      </c>
      <c r="E136" s="15">
        <v>10638000</v>
      </c>
      <c r="F136" s="15">
        <v>153000</v>
      </c>
      <c r="G136" s="15">
        <v>30447000</v>
      </c>
      <c r="H136" s="15">
        <v>19809000</v>
      </c>
      <c r="I136" s="15">
        <v>10638000</v>
      </c>
      <c r="J136" s="89"/>
      <c r="K136" s="89"/>
    </row>
    <row r="137" spans="1:11" ht="23.1" customHeight="1">
      <c r="A137" s="17" t="s">
        <v>143</v>
      </c>
      <c r="B137" s="15">
        <v>2003000</v>
      </c>
      <c r="C137" s="15">
        <v>4004968455</v>
      </c>
      <c r="D137" s="15">
        <v>2005195285</v>
      </c>
      <c r="E137" s="15">
        <v>1999773170</v>
      </c>
      <c r="F137" s="15">
        <v>2003000</v>
      </c>
      <c r="G137" s="15">
        <v>4004968455</v>
      </c>
      <c r="H137" s="15">
        <v>585558620</v>
      </c>
      <c r="I137" s="15">
        <v>3419409835</v>
      </c>
      <c r="J137" s="89"/>
      <c r="K137" s="89"/>
    </row>
    <row r="138" spans="1:11" ht="23.1" customHeight="1">
      <c r="A138" s="17" t="s">
        <v>144</v>
      </c>
      <c r="B138" s="15">
        <v>3003000</v>
      </c>
      <c r="C138" s="15">
        <v>3902894746</v>
      </c>
      <c r="D138" s="15">
        <v>556403478</v>
      </c>
      <c r="E138" s="15">
        <v>3346491268</v>
      </c>
      <c r="F138" s="15">
        <v>3003000</v>
      </c>
      <c r="G138" s="15">
        <v>3902894746</v>
      </c>
      <c r="H138" s="15">
        <v>301622887</v>
      </c>
      <c r="I138" s="15">
        <v>3601271859</v>
      </c>
      <c r="J138" s="89"/>
      <c r="K138" s="89"/>
    </row>
    <row r="139" spans="1:11" ht="23.1" customHeight="1">
      <c r="A139" s="17" t="s">
        <v>146</v>
      </c>
      <c r="B139" s="15">
        <v>0</v>
      </c>
      <c r="C139" s="15">
        <v>0</v>
      </c>
      <c r="D139" s="15">
        <v>199948</v>
      </c>
      <c r="E139" s="15">
        <v>-199948</v>
      </c>
      <c r="F139" s="15">
        <v>0</v>
      </c>
      <c r="G139" s="15">
        <v>0</v>
      </c>
      <c r="H139" s="15">
        <v>0</v>
      </c>
      <c r="I139" s="15">
        <v>0</v>
      </c>
      <c r="J139" s="89"/>
      <c r="K139" s="89"/>
    </row>
    <row r="140" spans="1:11" ht="23.1" customHeight="1">
      <c r="A140" s="17" t="s">
        <v>147</v>
      </c>
      <c r="B140" s="15">
        <v>0</v>
      </c>
      <c r="C140" s="15">
        <v>0</v>
      </c>
      <c r="D140" s="15">
        <v>2220743883</v>
      </c>
      <c r="E140" s="15">
        <v>-2220743883</v>
      </c>
      <c r="F140" s="15">
        <v>0</v>
      </c>
      <c r="G140" s="15">
        <v>0</v>
      </c>
      <c r="H140" s="15">
        <v>0</v>
      </c>
      <c r="I140" s="15">
        <v>0</v>
      </c>
      <c r="J140" s="89"/>
      <c r="K140" s="89"/>
    </row>
    <row r="141" spans="1:11" ht="23.1" customHeight="1">
      <c r="A141" s="17" t="s">
        <v>323</v>
      </c>
      <c r="B141" s="15">
        <v>0</v>
      </c>
      <c r="C141" s="15">
        <v>0</v>
      </c>
      <c r="D141" s="15">
        <v>-2745686000</v>
      </c>
      <c r="E141" s="15">
        <v>2745686000</v>
      </c>
      <c r="F141" s="15">
        <v>0</v>
      </c>
      <c r="G141" s="15">
        <v>0</v>
      </c>
      <c r="H141" s="15">
        <v>0</v>
      </c>
      <c r="I141" s="15">
        <v>0</v>
      </c>
      <c r="J141" s="89"/>
      <c r="K141" s="89"/>
    </row>
    <row r="142" spans="1:11" ht="23.1" customHeight="1">
      <c r="A142" s="17" t="s">
        <v>325</v>
      </c>
      <c r="B142" s="15">
        <v>0</v>
      </c>
      <c r="C142" s="15">
        <v>0</v>
      </c>
      <c r="D142" s="15">
        <v>-3572064000</v>
      </c>
      <c r="E142" s="15">
        <v>3572064000</v>
      </c>
      <c r="F142" s="15">
        <v>0</v>
      </c>
      <c r="G142" s="15">
        <v>0</v>
      </c>
      <c r="H142" s="15">
        <v>0</v>
      </c>
      <c r="I142" s="15">
        <v>0</v>
      </c>
      <c r="J142" s="89"/>
      <c r="K142" s="89"/>
    </row>
    <row r="143" spans="1:11" ht="23.1" customHeight="1">
      <c r="A143" s="17" t="s">
        <v>148</v>
      </c>
      <c r="B143" s="15">
        <v>0</v>
      </c>
      <c r="C143" s="15">
        <v>0</v>
      </c>
      <c r="D143" s="15">
        <v>2337597080</v>
      </c>
      <c r="E143" s="15">
        <v>-2337597080</v>
      </c>
      <c r="F143" s="15">
        <v>0</v>
      </c>
      <c r="G143" s="15">
        <v>0</v>
      </c>
      <c r="H143" s="15">
        <v>0</v>
      </c>
      <c r="I143" s="15">
        <v>0</v>
      </c>
      <c r="J143" s="89"/>
      <c r="K143" s="89"/>
    </row>
    <row r="144" spans="1:11" ht="23.1" customHeight="1">
      <c r="A144" s="17" t="s">
        <v>341</v>
      </c>
      <c r="B144" s="15">
        <v>0</v>
      </c>
      <c r="C144" s="15">
        <v>0</v>
      </c>
      <c r="D144" s="15">
        <v>-680240000</v>
      </c>
      <c r="E144" s="15">
        <v>680240000</v>
      </c>
      <c r="F144" s="15">
        <v>0</v>
      </c>
      <c r="G144" s="15">
        <v>0</v>
      </c>
      <c r="H144" s="15">
        <v>0</v>
      </c>
      <c r="I144" s="15">
        <v>0</v>
      </c>
      <c r="J144" s="89"/>
      <c r="K144" s="89"/>
    </row>
    <row r="145" spans="1:11" ht="23.1" customHeight="1">
      <c r="A145" s="17" t="s">
        <v>149</v>
      </c>
      <c r="B145" s="15">
        <v>380000</v>
      </c>
      <c r="C145" s="15">
        <v>1994486288</v>
      </c>
      <c r="D145" s="15">
        <v>626838548</v>
      </c>
      <c r="E145" s="15">
        <v>1367647740</v>
      </c>
      <c r="F145" s="15">
        <v>380000</v>
      </c>
      <c r="G145" s="15">
        <v>1994486288</v>
      </c>
      <c r="H145" s="15">
        <v>437112527</v>
      </c>
      <c r="I145" s="15">
        <v>1557373761</v>
      </c>
      <c r="J145" s="89"/>
      <c r="K145" s="89"/>
    </row>
    <row r="146" spans="1:11" ht="23.1" customHeight="1">
      <c r="A146" s="17" t="s">
        <v>354</v>
      </c>
      <c r="B146" s="15">
        <v>380000</v>
      </c>
      <c r="C146" s="15">
        <v>1592200000</v>
      </c>
      <c r="D146" s="15">
        <v>2880020000</v>
      </c>
      <c r="E146" s="15">
        <v>-1287820000</v>
      </c>
      <c r="F146" s="15">
        <v>380000</v>
      </c>
      <c r="G146" s="15">
        <v>1592200000</v>
      </c>
      <c r="H146" s="15">
        <v>2989755556</v>
      </c>
      <c r="I146" s="15">
        <v>-1397555556</v>
      </c>
      <c r="J146" s="89"/>
      <c r="K146" s="89"/>
    </row>
    <row r="147" spans="1:11" ht="23.1" customHeight="1">
      <c r="A147" s="17" t="s">
        <v>150</v>
      </c>
      <c r="B147" s="15">
        <v>4596000</v>
      </c>
      <c r="C147" s="15">
        <v>15392635376</v>
      </c>
      <c r="D147" s="15">
        <v>2674067620</v>
      </c>
      <c r="E147" s="15">
        <v>12718567756</v>
      </c>
      <c r="F147" s="15">
        <v>4596000</v>
      </c>
      <c r="G147" s="15">
        <v>15392635376</v>
      </c>
      <c r="H147" s="15">
        <v>2652161983</v>
      </c>
      <c r="I147" s="15">
        <v>12740473393</v>
      </c>
      <c r="J147" s="89"/>
      <c r="K147" s="89"/>
    </row>
    <row r="148" spans="1:11" ht="23.1" customHeight="1">
      <c r="A148" s="17" t="s">
        <v>424</v>
      </c>
      <c r="B148" s="15">
        <v>4500000</v>
      </c>
      <c r="C148" s="15">
        <v>9999000000</v>
      </c>
      <c r="D148" s="15">
        <v>18513000000</v>
      </c>
      <c r="E148" s="15">
        <v>-8514000000</v>
      </c>
      <c r="F148" s="15">
        <v>4500000</v>
      </c>
      <c r="G148" s="15">
        <v>9999000000</v>
      </c>
      <c r="H148" s="15">
        <v>18513000000</v>
      </c>
      <c r="I148" s="15">
        <v>-8514000000</v>
      </c>
      <c r="J148" s="89"/>
      <c r="K148" s="89"/>
    </row>
    <row r="149" spans="1:11" ht="23.1" customHeight="1">
      <c r="A149" s="17" t="s">
        <v>282</v>
      </c>
      <c r="B149" s="15">
        <v>1631000</v>
      </c>
      <c r="C149" s="15">
        <v>2317651000</v>
      </c>
      <c r="D149" s="15">
        <v>2841202000</v>
      </c>
      <c r="E149" s="15">
        <v>-523551000</v>
      </c>
      <c r="F149" s="15">
        <v>1631000</v>
      </c>
      <c r="G149" s="15">
        <v>2317651000</v>
      </c>
      <c r="H149" s="15">
        <v>3889327000</v>
      </c>
      <c r="I149" s="15">
        <v>-1571676000</v>
      </c>
      <c r="J149" s="89"/>
      <c r="K149" s="89"/>
    </row>
    <row r="150" spans="1:11" ht="23.1" customHeight="1">
      <c r="A150" s="17" t="s">
        <v>300</v>
      </c>
      <c r="B150" s="15">
        <v>873000</v>
      </c>
      <c r="C150" s="15">
        <v>1309500000</v>
      </c>
      <c r="D150" s="15">
        <v>1760841000</v>
      </c>
      <c r="E150" s="15">
        <v>-451341000</v>
      </c>
      <c r="F150" s="15">
        <v>873000</v>
      </c>
      <c r="G150" s="15">
        <v>1309500000</v>
      </c>
      <c r="H150" s="15">
        <v>2313587000</v>
      </c>
      <c r="I150" s="15">
        <v>-1004087000</v>
      </c>
      <c r="J150" s="89"/>
      <c r="K150" s="89"/>
    </row>
    <row r="151" spans="1:11" ht="23.1" customHeight="1">
      <c r="A151" s="17" t="s">
        <v>330</v>
      </c>
      <c r="B151" s="15">
        <v>7013000</v>
      </c>
      <c r="C151" s="15">
        <v>9460537000</v>
      </c>
      <c r="D151" s="15">
        <v>13317687000</v>
      </c>
      <c r="E151" s="15">
        <v>-3857150000</v>
      </c>
      <c r="F151" s="15">
        <v>7013000</v>
      </c>
      <c r="G151" s="15">
        <v>9460537000</v>
      </c>
      <c r="H151" s="15">
        <v>17224034000</v>
      </c>
      <c r="I151" s="15">
        <v>-7763497000</v>
      </c>
      <c r="J151" s="89"/>
      <c r="K151" s="89"/>
    </row>
    <row r="152" spans="1:11" ht="23.1" customHeight="1">
      <c r="A152" s="17" t="s">
        <v>311</v>
      </c>
      <c r="B152" s="15">
        <v>38127000</v>
      </c>
      <c r="C152" s="15">
        <v>40681509000</v>
      </c>
      <c r="D152" s="15">
        <v>45819510000</v>
      </c>
      <c r="E152" s="15">
        <v>-5138001000</v>
      </c>
      <c r="F152" s="15">
        <v>38127000</v>
      </c>
      <c r="G152" s="15">
        <v>40681509000</v>
      </c>
      <c r="H152" s="15">
        <v>47942649000</v>
      </c>
      <c r="I152" s="15">
        <v>-7261140000</v>
      </c>
      <c r="J152" s="89"/>
      <c r="K152" s="89"/>
    </row>
    <row r="153" spans="1:11" ht="23.1" customHeight="1">
      <c r="A153" s="17" t="s">
        <v>358</v>
      </c>
      <c r="B153" s="15">
        <v>12368000</v>
      </c>
      <c r="C153" s="15">
        <v>12615360000</v>
      </c>
      <c r="D153" s="15">
        <v>19207081000</v>
      </c>
      <c r="E153" s="15">
        <v>-6591721000</v>
      </c>
      <c r="F153" s="15">
        <v>12368000</v>
      </c>
      <c r="G153" s="15">
        <v>12615360000</v>
      </c>
      <c r="H153" s="15">
        <v>22941339000</v>
      </c>
      <c r="I153" s="15">
        <v>-10325979000</v>
      </c>
      <c r="J153" s="89"/>
      <c r="K153" s="89"/>
    </row>
    <row r="154" spans="1:11" ht="23.1" customHeight="1" thickBot="1">
      <c r="A154" s="17" t="s">
        <v>496</v>
      </c>
      <c r="B154" s="27">
        <f>SUM(B129:B153)</f>
        <v>5923291446</v>
      </c>
      <c r="C154" s="27">
        <f t="shared" ref="C154:I154" si="8">SUM(C129:C153)</f>
        <v>11194378060855</v>
      </c>
      <c r="D154" s="27">
        <f t="shared" si="8"/>
        <v>10470037035248</v>
      </c>
      <c r="E154" s="27">
        <f t="shared" si="8"/>
        <v>724341025607</v>
      </c>
      <c r="F154" s="27">
        <f t="shared" si="8"/>
        <v>5923291446</v>
      </c>
      <c r="G154" s="27">
        <f t="shared" si="8"/>
        <v>11194378060855</v>
      </c>
      <c r="H154" s="27">
        <f t="shared" si="8"/>
        <v>9873901421787</v>
      </c>
      <c r="I154" s="27">
        <f t="shared" si="8"/>
        <v>1320476639068</v>
      </c>
      <c r="J154" s="89"/>
      <c r="K154" s="89"/>
    </row>
    <row r="155" spans="1:11" ht="23.1" customHeight="1" thickTop="1">
      <c r="A155" s="110" t="s">
        <v>0</v>
      </c>
      <c r="B155" s="110"/>
      <c r="C155" s="110"/>
      <c r="D155" s="110"/>
      <c r="E155" s="110"/>
      <c r="F155" s="110"/>
      <c r="G155" s="110"/>
      <c r="H155" s="110"/>
      <c r="I155" s="110"/>
      <c r="J155" s="89"/>
      <c r="K155" s="89"/>
    </row>
    <row r="156" spans="1:11" ht="23.1" customHeight="1">
      <c r="A156" s="110" t="s">
        <v>225</v>
      </c>
      <c r="B156" s="110"/>
      <c r="C156" s="110"/>
      <c r="D156" s="110"/>
      <c r="E156" s="110"/>
      <c r="F156" s="110"/>
      <c r="G156" s="110"/>
      <c r="H156" s="110"/>
      <c r="I156" s="110"/>
      <c r="J156" s="89"/>
      <c r="K156" s="89"/>
    </row>
    <row r="157" spans="1:11" ht="23.1" customHeight="1">
      <c r="A157" s="110" t="s">
        <v>226</v>
      </c>
      <c r="B157" s="110"/>
      <c r="C157" s="110"/>
      <c r="D157" s="110"/>
      <c r="E157" s="110"/>
      <c r="F157" s="110"/>
      <c r="G157" s="110"/>
      <c r="H157" s="110"/>
      <c r="I157" s="110"/>
      <c r="J157" s="89"/>
      <c r="K157" s="89"/>
    </row>
    <row r="158" spans="1:11" ht="23.1" customHeight="1" thickBot="1">
      <c r="B158" s="122" t="s">
        <v>242</v>
      </c>
      <c r="C158" s="122"/>
      <c r="D158" s="122"/>
      <c r="E158" s="122"/>
      <c r="F158" s="152" t="s">
        <v>243</v>
      </c>
      <c r="G158" s="152"/>
      <c r="H158" s="152"/>
      <c r="I158" s="152"/>
      <c r="J158" s="89"/>
      <c r="K158" s="89"/>
    </row>
    <row r="159" spans="1:11" ht="23.1" customHeight="1" thickBot="1">
      <c r="A159" s="17" t="s">
        <v>228</v>
      </c>
      <c r="B159" s="10" t="s">
        <v>10</v>
      </c>
      <c r="C159" s="10" t="s">
        <v>12</v>
      </c>
      <c r="D159" s="10" t="s">
        <v>274</v>
      </c>
      <c r="E159" s="54" t="s">
        <v>455</v>
      </c>
      <c r="F159" s="10" t="s">
        <v>10</v>
      </c>
      <c r="G159" s="10" t="s">
        <v>12</v>
      </c>
      <c r="H159" s="10" t="s">
        <v>274</v>
      </c>
      <c r="I159" s="54" t="s">
        <v>455</v>
      </c>
      <c r="J159" s="89"/>
      <c r="K159" s="89"/>
    </row>
    <row r="160" spans="1:11" ht="23.1" customHeight="1">
      <c r="A160" s="17" t="s">
        <v>497</v>
      </c>
      <c r="B160" s="15">
        <f>B154</f>
        <v>5923291446</v>
      </c>
      <c r="C160" s="15">
        <f t="shared" ref="C160:I160" si="9">C154</f>
        <v>11194378060855</v>
      </c>
      <c r="D160" s="15">
        <f t="shared" si="9"/>
        <v>10470037035248</v>
      </c>
      <c r="E160" s="15">
        <f t="shared" si="9"/>
        <v>724341025607</v>
      </c>
      <c r="F160" s="15">
        <f t="shared" si="9"/>
        <v>5923291446</v>
      </c>
      <c r="G160" s="15">
        <f t="shared" si="9"/>
        <v>11194378060855</v>
      </c>
      <c r="H160" s="15">
        <f t="shared" si="9"/>
        <v>9873901421787</v>
      </c>
      <c r="I160" s="15">
        <f t="shared" si="9"/>
        <v>1320476639068</v>
      </c>
      <c r="J160" s="89"/>
      <c r="K160" s="89"/>
    </row>
    <row r="161" spans="1:11" ht="23.1" customHeight="1">
      <c r="A161" s="17" t="s">
        <v>289</v>
      </c>
      <c r="B161" s="15">
        <v>64287000</v>
      </c>
      <c r="C161" s="15">
        <v>54643950000</v>
      </c>
      <c r="D161" s="15">
        <v>89727218000</v>
      </c>
      <c r="E161" s="15">
        <v>-35083268000</v>
      </c>
      <c r="F161" s="15">
        <v>64287000</v>
      </c>
      <c r="G161" s="15">
        <v>54643950000</v>
      </c>
      <c r="H161" s="15">
        <v>101958954549</v>
      </c>
      <c r="I161" s="15">
        <v>-47315004549</v>
      </c>
      <c r="J161" s="89"/>
      <c r="K161" s="89"/>
    </row>
    <row r="162" spans="1:11" ht="23.1" customHeight="1">
      <c r="A162" s="17" t="s">
        <v>306</v>
      </c>
      <c r="B162" s="15">
        <v>100816000</v>
      </c>
      <c r="C162" s="15">
        <v>74704656000</v>
      </c>
      <c r="D162" s="15">
        <v>114758593000</v>
      </c>
      <c r="E162" s="15">
        <v>-40053937000</v>
      </c>
      <c r="F162" s="15">
        <v>100816000</v>
      </c>
      <c r="G162" s="15">
        <v>74704656000</v>
      </c>
      <c r="H162" s="15">
        <v>124981339424</v>
      </c>
      <c r="I162" s="15">
        <v>-50276683424</v>
      </c>
      <c r="J162" s="89"/>
      <c r="K162" s="89"/>
    </row>
    <row r="163" spans="1:11" ht="23.1" customHeight="1">
      <c r="A163" s="17" t="s">
        <v>388</v>
      </c>
      <c r="B163" s="15">
        <v>7122000</v>
      </c>
      <c r="C163" s="15">
        <v>4415640000</v>
      </c>
      <c r="D163" s="15">
        <v>6637830000</v>
      </c>
      <c r="E163" s="15">
        <v>-2222190000</v>
      </c>
      <c r="F163" s="15">
        <v>7122000</v>
      </c>
      <c r="G163" s="15">
        <v>4415640000</v>
      </c>
      <c r="H163" s="15">
        <v>6637830000</v>
      </c>
      <c r="I163" s="15">
        <v>-2222190000</v>
      </c>
      <c r="J163" s="89"/>
      <c r="K163" s="89"/>
    </row>
    <row r="164" spans="1:11" ht="23.1" customHeight="1">
      <c r="A164" s="17" t="s">
        <v>390</v>
      </c>
      <c r="B164" s="15">
        <v>1837000</v>
      </c>
      <c r="C164" s="15">
        <v>912989000</v>
      </c>
      <c r="D164" s="15">
        <v>1604476000</v>
      </c>
      <c r="E164" s="15">
        <v>-691487000</v>
      </c>
      <c r="F164" s="15">
        <v>1837000</v>
      </c>
      <c r="G164" s="15">
        <v>912989000</v>
      </c>
      <c r="H164" s="15">
        <v>1604476000</v>
      </c>
      <c r="I164" s="15">
        <v>-691487000</v>
      </c>
      <c r="J164" s="89"/>
      <c r="K164" s="89"/>
    </row>
    <row r="165" spans="1:11" ht="23.1" customHeight="1">
      <c r="A165" s="17" t="s">
        <v>389</v>
      </c>
      <c r="B165" s="15">
        <v>500000</v>
      </c>
      <c r="C165" s="15">
        <v>175000000</v>
      </c>
      <c r="D165" s="15">
        <v>320000000</v>
      </c>
      <c r="E165" s="15">
        <v>-145000000</v>
      </c>
      <c r="F165" s="15">
        <v>500000</v>
      </c>
      <c r="G165" s="15">
        <v>175000000</v>
      </c>
      <c r="H165" s="15">
        <v>320000000</v>
      </c>
      <c r="I165" s="15">
        <v>-145000000</v>
      </c>
      <c r="J165" s="89"/>
      <c r="K165" s="89"/>
    </row>
    <row r="166" spans="1:11" ht="23.1" customHeight="1">
      <c r="A166" s="17" t="s">
        <v>422</v>
      </c>
      <c r="B166" s="15">
        <v>461000</v>
      </c>
      <c r="C166" s="15">
        <v>109718000</v>
      </c>
      <c r="D166" s="15">
        <v>141066000</v>
      </c>
      <c r="E166" s="15">
        <v>-31348000</v>
      </c>
      <c r="F166" s="15">
        <v>461000</v>
      </c>
      <c r="G166" s="15">
        <v>109718000</v>
      </c>
      <c r="H166" s="15">
        <v>141066000</v>
      </c>
      <c r="I166" s="15">
        <v>-31348000</v>
      </c>
      <c r="J166" s="89"/>
      <c r="K166" s="89"/>
    </row>
    <row r="167" spans="1:11" ht="23.1" customHeight="1">
      <c r="A167" s="17" t="s">
        <v>319</v>
      </c>
      <c r="B167" s="15">
        <v>411000</v>
      </c>
      <c r="C167" s="15">
        <v>342363000</v>
      </c>
      <c r="D167" s="15">
        <v>440592000</v>
      </c>
      <c r="E167" s="15">
        <v>-98229000</v>
      </c>
      <c r="F167" s="15">
        <v>411000</v>
      </c>
      <c r="G167" s="15">
        <v>342363000</v>
      </c>
      <c r="H167" s="15">
        <v>427767000</v>
      </c>
      <c r="I167" s="15">
        <v>-85404000</v>
      </c>
      <c r="J167" s="89"/>
      <c r="K167" s="89"/>
    </row>
    <row r="168" spans="1:11" ht="23.1" customHeight="1">
      <c r="A168" s="17" t="s">
        <v>278</v>
      </c>
      <c r="B168" s="15">
        <v>10805000</v>
      </c>
      <c r="C168" s="15">
        <v>5867115000</v>
      </c>
      <c r="D168" s="15">
        <v>9273749000</v>
      </c>
      <c r="E168" s="15">
        <v>-3406634000</v>
      </c>
      <c r="F168" s="15">
        <v>10805000</v>
      </c>
      <c r="G168" s="15">
        <v>5867115000</v>
      </c>
      <c r="H168" s="15">
        <v>10681029000</v>
      </c>
      <c r="I168" s="15">
        <v>-4813914000</v>
      </c>
      <c r="J168" s="89"/>
      <c r="K168" s="89"/>
    </row>
    <row r="169" spans="1:11" ht="23.1" customHeight="1">
      <c r="A169" s="17" t="s">
        <v>326</v>
      </c>
      <c r="B169" s="15">
        <v>40200000</v>
      </c>
      <c r="C169" s="15">
        <v>18090000000</v>
      </c>
      <c r="D169" s="15">
        <v>25373925000</v>
      </c>
      <c r="E169" s="15">
        <v>-7283925000</v>
      </c>
      <c r="F169" s="15">
        <v>40200000</v>
      </c>
      <c r="G169" s="15">
        <v>18090000000</v>
      </c>
      <c r="H169" s="15">
        <v>25470918000</v>
      </c>
      <c r="I169" s="15">
        <v>-7380918000</v>
      </c>
      <c r="J169" s="89"/>
      <c r="K169" s="89"/>
    </row>
    <row r="170" spans="1:11" ht="23.1" customHeight="1">
      <c r="A170" s="17" t="s">
        <v>328</v>
      </c>
      <c r="B170" s="15">
        <v>7153000</v>
      </c>
      <c r="C170" s="15">
        <v>2682375000</v>
      </c>
      <c r="D170" s="15">
        <v>4348509000</v>
      </c>
      <c r="E170" s="15">
        <v>-1666134000</v>
      </c>
      <c r="F170" s="15">
        <v>7153000</v>
      </c>
      <c r="G170" s="15">
        <v>2682375000</v>
      </c>
      <c r="H170" s="15">
        <v>4758509000</v>
      </c>
      <c r="I170" s="15">
        <v>-2076134000</v>
      </c>
      <c r="J170" s="89"/>
      <c r="K170" s="89"/>
    </row>
    <row r="171" spans="1:11" ht="23.1" customHeight="1">
      <c r="A171" s="17" t="s">
        <v>401</v>
      </c>
      <c r="B171" s="15">
        <v>4200000</v>
      </c>
      <c r="C171" s="15">
        <v>1302000000</v>
      </c>
      <c r="D171" s="15">
        <v>1818800000</v>
      </c>
      <c r="E171" s="15">
        <v>-516800000</v>
      </c>
      <c r="F171" s="15">
        <v>4200000</v>
      </c>
      <c r="G171" s="15">
        <v>1302000000</v>
      </c>
      <c r="H171" s="15">
        <v>1818800000</v>
      </c>
      <c r="I171" s="15">
        <v>-516800000</v>
      </c>
      <c r="J171" s="89"/>
      <c r="K171" s="89"/>
    </row>
    <row r="172" spans="1:11" ht="23.1" customHeight="1">
      <c r="A172" s="17" t="s">
        <v>417</v>
      </c>
      <c r="B172" s="15">
        <v>15450000</v>
      </c>
      <c r="C172" s="15">
        <v>3646200000</v>
      </c>
      <c r="D172" s="15">
        <v>4769900000</v>
      </c>
      <c r="E172" s="15">
        <v>-1123700000</v>
      </c>
      <c r="F172" s="15">
        <v>15450000</v>
      </c>
      <c r="G172" s="15">
        <v>3646200000</v>
      </c>
      <c r="H172" s="15">
        <v>4769900000</v>
      </c>
      <c r="I172" s="15">
        <v>-1123700000</v>
      </c>
      <c r="J172" s="89"/>
      <c r="K172" s="89"/>
    </row>
    <row r="173" spans="1:11" ht="23.1" customHeight="1">
      <c r="A173" s="17" t="s">
        <v>442</v>
      </c>
      <c r="B173" s="15">
        <v>12552000</v>
      </c>
      <c r="C173" s="15">
        <v>2435088000</v>
      </c>
      <c r="D173" s="15">
        <v>2417716000</v>
      </c>
      <c r="E173" s="15">
        <v>17372000</v>
      </c>
      <c r="F173" s="15">
        <v>12552000</v>
      </c>
      <c r="G173" s="15">
        <v>2435088000</v>
      </c>
      <c r="H173" s="15">
        <v>2417716000</v>
      </c>
      <c r="I173" s="15">
        <v>17372000</v>
      </c>
      <c r="J173" s="89"/>
      <c r="K173" s="89"/>
    </row>
    <row r="174" spans="1:11" ht="23.1" customHeight="1">
      <c r="A174" s="17" t="s">
        <v>434</v>
      </c>
      <c r="B174" s="15">
        <v>17473000</v>
      </c>
      <c r="C174" s="15">
        <v>2428747000</v>
      </c>
      <c r="D174" s="15">
        <v>2450944000</v>
      </c>
      <c r="E174" s="15">
        <v>-22197000</v>
      </c>
      <c r="F174" s="15">
        <v>17473000</v>
      </c>
      <c r="G174" s="15">
        <v>2428747000</v>
      </c>
      <c r="H174" s="15">
        <v>2450944000</v>
      </c>
      <c r="I174" s="15">
        <v>-22197000</v>
      </c>
      <c r="J174" s="89"/>
      <c r="K174" s="89"/>
    </row>
    <row r="175" spans="1:11" ht="23.1" customHeight="1">
      <c r="A175" s="17" t="s">
        <v>438</v>
      </c>
      <c r="B175" s="15">
        <v>8863000</v>
      </c>
      <c r="C175" s="15">
        <v>815396000</v>
      </c>
      <c r="D175" s="15">
        <v>616044000</v>
      </c>
      <c r="E175" s="15">
        <v>199352000</v>
      </c>
      <c r="F175" s="15">
        <v>8863000</v>
      </c>
      <c r="G175" s="15">
        <v>815396000</v>
      </c>
      <c r="H175" s="15">
        <v>616044000</v>
      </c>
      <c r="I175" s="15">
        <v>199352000</v>
      </c>
      <c r="J175" s="89"/>
      <c r="K175" s="89"/>
    </row>
    <row r="176" spans="1:11" ht="23.1" customHeight="1">
      <c r="A176" s="17" t="s">
        <v>342</v>
      </c>
      <c r="B176" s="15">
        <v>647000</v>
      </c>
      <c r="C176" s="15">
        <v>547362000</v>
      </c>
      <c r="D176" s="15">
        <v>1006346000</v>
      </c>
      <c r="E176" s="15">
        <v>-458984000</v>
      </c>
      <c r="F176" s="15">
        <v>647000</v>
      </c>
      <c r="G176" s="15">
        <v>547362000</v>
      </c>
      <c r="H176" s="15">
        <v>1006614000</v>
      </c>
      <c r="I176" s="15">
        <v>-459252000</v>
      </c>
      <c r="J176" s="89"/>
      <c r="K176" s="89"/>
    </row>
    <row r="177" spans="1:11" ht="23.1" customHeight="1">
      <c r="A177" s="17" t="s">
        <v>336</v>
      </c>
      <c r="B177" s="15">
        <v>100000</v>
      </c>
      <c r="C177" s="15">
        <v>59000000</v>
      </c>
      <c r="D177" s="15">
        <v>90900000</v>
      </c>
      <c r="E177" s="15">
        <v>-31900000</v>
      </c>
      <c r="F177" s="15">
        <v>100000</v>
      </c>
      <c r="G177" s="15">
        <v>59000000</v>
      </c>
      <c r="H177" s="15">
        <v>106000000</v>
      </c>
      <c r="I177" s="15">
        <v>-47000000</v>
      </c>
      <c r="J177" s="89"/>
      <c r="K177" s="89"/>
    </row>
    <row r="178" spans="1:11" ht="23.1" customHeight="1">
      <c r="A178" s="17" t="s">
        <v>340</v>
      </c>
      <c r="B178" s="15">
        <v>53000</v>
      </c>
      <c r="C178" s="15">
        <v>30687000</v>
      </c>
      <c r="D178" s="15">
        <v>50827000</v>
      </c>
      <c r="E178" s="15">
        <v>-20140000</v>
      </c>
      <c r="F178" s="15">
        <v>53000</v>
      </c>
      <c r="G178" s="15">
        <v>30687000</v>
      </c>
      <c r="H178" s="15">
        <v>57664000</v>
      </c>
      <c r="I178" s="15">
        <v>-26977000</v>
      </c>
      <c r="J178" s="89"/>
      <c r="K178" s="89"/>
    </row>
    <row r="179" spans="1:11" ht="23.1" customHeight="1">
      <c r="A179" s="17" t="s">
        <v>352</v>
      </c>
      <c r="B179" s="15">
        <v>7321000</v>
      </c>
      <c r="C179" s="15">
        <v>3294450000</v>
      </c>
      <c r="D179" s="15">
        <v>5589100000</v>
      </c>
      <c r="E179" s="15">
        <v>-2294650000</v>
      </c>
      <c r="F179" s="15">
        <v>7321000</v>
      </c>
      <c r="G179" s="15">
        <v>3294450000</v>
      </c>
      <c r="H179" s="15">
        <v>6115100000</v>
      </c>
      <c r="I179" s="15">
        <v>-2820650000</v>
      </c>
      <c r="J179" s="89"/>
      <c r="K179" s="89"/>
    </row>
    <row r="180" spans="1:11" ht="23.1" customHeight="1">
      <c r="A180" s="17" t="s">
        <v>395</v>
      </c>
      <c r="B180" s="15">
        <v>1870000</v>
      </c>
      <c r="C180" s="15">
        <v>746130000</v>
      </c>
      <c r="D180" s="15">
        <v>1197330000</v>
      </c>
      <c r="E180" s="15">
        <v>-451200000</v>
      </c>
      <c r="F180" s="15">
        <v>1870000</v>
      </c>
      <c r="G180" s="15">
        <v>746130000</v>
      </c>
      <c r="H180" s="15">
        <v>1197330000</v>
      </c>
      <c r="I180" s="15">
        <v>-451200000</v>
      </c>
      <c r="J180" s="89"/>
      <c r="K180" s="89"/>
    </row>
    <row r="181" spans="1:11" ht="23.1" customHeight="1">
      <c r="A181" s="17" t="s">
        <v>372</v>
      </c>
      <c r="B181" s="15">
        <v>22682000</v>
      </c>
      <c r="C181" s="15">
        <v>7643834000</v>
      </c>
      <c r="D181" s="15">
        <v>13024045000</v>
      </c>
      <c r="E181" s="15">
        <v>-5380211000</v>
      </c>
      <c r="F181" s="15">
        <v>22682000</v>
      </c>
      <c r="G181" s="15">
        <v>7643834000</v>
      </c>
      <c r="H181" s="15">
        <v>12985219000</v>
      </c>
      <c r="I181" s="15">
        <v>-5341385000</v>
      </c>
      <c r="J181" s="89"/>
      <c r="K181" s="89"/>
    </row>
    <row r="182" spans="1:11" ht="23.1" customHeight="1">
      <c r="A182" s="17" t="s">
        <v>402</v>
      </c>
      <c r="B182" s="15">
        <v>26186000</v>
      </c>
      <c r="C182" s="15">
        <v>5629990000</v>
      </c>
      <c r="D182" s="15">
        <v>6846390000</v>
      </c>
      <c r="E182" s="15">
        <v>-1216400000</v>
      </c>
      <c r="F182" s="15">
        <v>26186000</v>
      </c>
      <c r="G182" s="15">
        <v>5629990000</v>
      </c>
      <c r="H182" s="15">
        <v>6846390000</v>
      </c>
      <c r="I182" s="15">
        <v>-1216400000</v>
      </c>
      <c r="J182" s="89"/>
      <c r="K182" s="89"/>
    </row>
    <row r="183" spans="1:11" ht="23.1" customHeight="1">
      <c r="A183" s="17" t="s">
        <v>430</v>
      </c>
      <c r="B183" s="15">
        <v>37673000</v>
      </c>
      <c r="C183" s="15">
        <v>6856486000</v>
      </c>
      <c r="D183" s="15">
        <v>6990502000</v>
      </c>
      <c r="E183" s="15">
        <v>-134016000</v>
      </c>
      <c r="F183" s="15">
        <v>37673000</v>
      </c>
      <c r="G183" s="15">
        <v>6856486000</v>
      </c>
      <c r="H183" s="15">
        <v>6990502000</v>
      </c>
      <c r="I183" s="15">
        <v>-134016000</v>
      </c>
      <c r="J183" s="89"/>
      <c r="K183" s="89"/>
    </row>
    <row r="184" spans="1:11" ht="23.1" customHeight="1">
      <c r="A184" s="17" t="s">
        <v>436</v>
      </c>
      <c r="B184" s="15">
        <v>14321000</v>
      </c>
      <c r="C184" s="15">
        <v>2291360000</v>
      </c>
      <c r="D184" s="15">
        <v>2375370000</v>
      </c>
      <c r="E184" s="15">
        <v>-84010000</v>
      </c>
      <c r="F184" s="15">
        <v>14321000</v>
      </c>
      <c r="G184" s="15">
        <v>2291360000</v>
      </c>
      <c r="H184" s="15">
        <v>2375370000</v>
      </c>
      <c r="I184" s="15">
        <v>-84010000</v>
      </c>
      <c r="J184" s="89"/>
      <c r="K184" s="89"/>
    </row>
    <row r="185" spans="1:11" ht="23.1" customHeight="1" thickBot="1">
      <c r="A185" s="17" t="s">
        <v>496</v>
      </c>
      <c r="B185" s="27">
        <f>SUM(B160:B184)</f>
        <v>6326274446</v>
      </c>
      <c r="C185" s="27">
        <f t="shared" ref="C185:I185" si="10">SUM(C160:C184)</f>
        <v>11394048596855</v>
      </c>
      <c r="D185" s="27">
        <f t="shared" si="10"/>
        <v>10771907207248</v>
      </c>
      <c r="E185" s="27">
        <f t="shared" si="10"/>
        <v>622141389607</v>
      </c>
      <c r="F185" s="27">
        <f t="shared" si="10"/>
        <v>6326274446</v>
      </c>
      <c r="G185" s="27">
        <f t="shared" si="10"/>
        <v>11394048596855</v>
      </c>
      <c r="H185" s="27">
        <f t="shared" si="10"/>
        <v>10200636903760</v>
      </c>
      <c r="I185" s="27">
        <f t="shared" si="10"/>
        <v>1193411693095</v>
      </c>
      <c r="J185" s="89"/>
      <c r="K185" s="89"/>
    </row>
    <row r="186" spans="1:11" ht="23.1" customHeight="1" thickTop="1">
      <c r="A186" s="110" t="s">
        <v>0</v>
      </c>
      <c r="B186" s="110"/>
      <c r="C186" s="110"/>
      <c r="D186" s="110"/>
      <c r="E186" s="110"/>
      <c r="F186" s="110"/>
      <c r="G186" s="110"/>
      <c r="H186" s="110"/>
      <c r="I186" s="110"/>
      <c r="J186" s="89"/>
      <c r="K186" s="89"/>
    </row>
    <row r="187" spans="1:11" ht="23.1" customHeight="1">
      <c r="A187" s="110" t="s">
        <v>225</v>
      </c>
      <c r="B187" s="110"/>
      <c r="C187" s="110"/>
      <c r="D187" s="110"/>
      <c r="E187" s="110"/>
      <c r="F187" s="110"/>
      <c r="G187" s="110"/>
      <c r="H187" s="110"/>
      <c r="I187" s="110"/>
      <c r="J187" s="89"/>
      <c r="K187" s="89"/>
    </row>
    <row r="188" spans="1:11" ht="23.1" customHeight="1">
      <c r="A188" s="110" t="s">
        <v>226</v>
      </c>
      <c r="B188" s="110"/>
      <c r="C188" s="110"/>
      <c r="D188" s="110"/>
      <c r="E188" s="110"/>
      <c r="F188" s="110"/>
      <c r="G188" s="110"/>
      <c r="H188" s="110"/>
      <c r="I188" s="110"/>
      <c r="J188" s="89"/>
      <c r="K188" s="89"/>
    </row>
    <row r="189" spans="1:11" ht="23.1" customHeight="1" thickBot="1">
      <c r="B189" s="122" t="s">
        <v>242</v>
      </c>
      <c r="C189" s="122"/>
      <c r="D189" s="122"/>
      <c r="E189" s="122"/>
      <c r="F189" s="152" t="s">
        <v>243</v>
      </c>
      <c r="G189" s="152"/>
      <c r="H189" s="152"/>
      <c r="I189" s="152"/>
      <c r="J189" s="89"/>
      <c r="K189" s="89"/>
    </row>
    <row r="190" spans="1:11" ht="23.1" customHeight="1" thickBot="1">
      <c r="A190" s="17" t="s">
        <v>228</v>
      </c>
      <c r="B190" s="10" t="s">
        <v>10</v>
      </c>
      <c r="C190" s="10" t="s">
        <v>12</v>
      </c>
      <c r="D190" s="10" t="s">
        <v>274</v>
      </c>
      <c r="E190" s="54" t="s">
        <v>455</v>
      </c>
      <c r="F190" s="10" t="s">
        <v>10</v>
      </c>
      <c r="G190" s="10" t="s">
        <v>12</v>
      </c>
      <c r="H190" s="10" t="s">
        <v>274</v>
      </c>
      <c r="I190" s="54" t="s">
        <v>455</v>
      </c>
      <c r="J190" s="89"/>
      <c r="K190" s="89"/>
    </row>
    <row r="191" spans="1:11" ht="23.1" customHeight="1">
      <c r="A191" s="17" t="s">
        <v>497</v>
      </c>
      <c r="B191" s="15">
        <f>B185</f>
        <v>6326274446</v>
      </c>
      <c r="C191" s="15">
        <f t="shared" ref="C191:I191" si="11">C185</f>
        <v>11394048596855</v>
      </c>
      <c r="D191" s="15">
        <f t="shared" si="11"/>
        <v>10771907207248</v>
      </c>
      <c r="E191" s="15">
        <f t="shared" si="11"/>
        <v>622141389607</v>
      </c>
      <c r="F191" s="15">
        <f t="shared" si="11"/>
        <v>6326274446</v>
      </c>
      <c r="G191" s="15">
        <f t="shared" si="11"/>
        <v>11394048596855</v>
      </c>
      <c r="H191" s="15">
        <f t="shared" si="11"/>
        <v>10200636903760</v>
      </c>
      <c r="I191" s="15">
        <f t="shared" si="11"/>
        <v>1193411693095</v>
      </c>
      <c r="J191" s="89"/>
      <c r="K191" s="89"/>
    </row>
    <row r="192" spans="1:11" ht="23.1" customHeight="1">
      <c r="A192" s="17" t="s">
        <v>437</v>
      </c>
      <c r="B192" s="15">
        <v>12063000</v>
      </c>
      <c r="C192" s="15">
        <v>1097733000</v>
      </c>
      <c r="D192" s="15">
        <v>1044850000</v>
      </c>
      <c r="E192" s="15">
        <v>52883000</v>
      </c>
      <c r="F192" s="15">
        <v>12063000</v>
      </c>
      <c r="G192" s="15">
        <v>1097733000</v>
      </c>
      <c r="H192" s="15">
        <v>1044850000</v>
      </c>
      <c r="I192" s="15">
        <v>52883000</v>
      </c>
      <c r="J192" s="89"/>
      <c r="K192" s="89"/>
    </row>
    <row r="193" spans="1:11" ht="23.1" customHeight="1">
      <c r="A193" s="17" t="s">
        <v>151</v>
      </c>
      <c r="B193" s="15">
        <v>3001000</v>
      </c>
      <c r="C193" s="15">
        <v>8100613555</v>
      </c>
      <c r="D193" s="15">
        <v>2702204823</v>
      </c>
      <c r="E193" s="15">
        <v>5398408732</v>
      </c>
      <c r="F193" s="15">
        <v>3001000</v>
      </c>
      <c r="G193" s="15">
        <v>8100613555</v>
      </c>
      <c r="H193" s="15">
        <v>2703588573</v>
      </c>
      <c r="I193" s="15">
        <v>5397024982</v>
      </c>
      <c r="J193" s="89"/>
      <c r="K193" s="89"/>
    </row>
    <row r="194" spans="1:11" ht="23.1" customHeight="1">
      <c r="A194" s="17" t="s">
        <v>152</v>
      </c>
      <c r="B194" s="15">
        <v>35000</v>
      </c>
      <c r="C194" s="15">
        <v>26243242</v>
      </c>
      <c r="D194" s="15">
        <v>31491889</v>
      </c>
      <c r="E194" s="15">
        <v>-5248647</v>
      </c>
      <c r="F194" s="15">
        <v>35000</v>
      </c>
      <c r="G194" s="15">
        <v>26243242</v>
      </c>
      <c r="H194" s="15">
        <v>28007140</v>
      </c>
      <c r="I194" s="15">
        <v>-1763898</v>
      </c>
      <c r="J194" s="89"/>
      <c r="K194" s="89"/>
    </row>
    <row r="195" spans="1:11" ht="23.1" customHeight="1">
      <c r="A195" s="17" t="s">
        <v>386</v>
      </c>
      <c r="B195" s="15">
        <v>3650000</v>
      </c>
      <c r="C195" s="15">
        <v>2555000000</v>
      </c>
      <c r="D195" s="15">
        <v>4666550000</v>
      </c>
      <c r="E195" s="15">
        <v>-2111550000</v>
      </c>
      <c r="F195" s="15">
        <v>3650000</v>
      </c>
      <c r="G195" s="15">
        <v>2555000000</v>
      </c>
      <c r="H195" s="15">
        <v>4666550000</v>
      </c>
      <c r="I195" s="15">
        <v>-2111550000</v>
      </c>
      <c r="J195" s="89"/>
      <c r="K195" s="89"/>
    </row>
    <row r="196" spans="1:11" ht="23.1" customHeight="1">
      <c r="A196" s="17" t="s">
        <v>344</v>
      </c>
      <c r="B196" s="15">
        <v>4000000</v>
      </c>
      <c r="C196" s="15">
        <v>6804000000</v>
      </c>
      <c r="D196" s="15">
        <v>4808000000</v>
      </c>
      <c r="E196" s="15">
        <v>1996000000</v>
      </c>
      <c r="F196" s="15">
        <v>4000000</v>
      </c>
      <c r="G196" s="15">
        <v>6804000000</v>
      </c>
      <c r="H196" s="15">
        <v>10008000000</v>
      </c>
      <c r="I196" s="15">
        <v>-3204000000</v>
      </c>
      <c r="J196" s="89"/>
      <c r="K196" s="89"/>
    </row>
    <row r="197" spans="1:11" ht="23.1" customHeight="1">
      <c r="A197" s="17" t="s">
        <v>381</v>
      </c>
      <c r="B197" s="15">
        <v>53000</v>
      </c>
      <c r="C197" s="15">
        <v>68900000</v>
      </c>
      <c r="D197" s="15">
        <v>116600000</v>
      </c>
      <c r="E197" s="15">
        <v>-47700000</v>
      </c>
      <c r="F197" s="15">
        <v>53000</v>
      </c>
      <c r="G197" s="15">
        <v>68900000</v>
      </c>
      <c r="H197" s="15">
        <v>116600000</v>
      </c>
      <c r="I197" s="15">
        <v>-47700000</v>
      </c>
      <c r="J197" s="89"/>
      <c r="K197" s="89"/>
    </row>
    <row r="198" spans="1:11" ht="23.1" customHeight="1">
      <c r="A198" s="17" t="s">
        <v>337</v>
      </c>
      <c r="B198" s="15">
        <v>156000</v>
      </c>
      <c r="C198" s="15">
        <v>259428000</v>
      </c>
      <c r="D198" s="15">
        <v>331656000</v>
      </c>
      <c r="E198" s="15">
        <v>-72228000</v>
      </c>
      <c r="F198" s="15">
        <v>156000</v>
      </c>
      <c r="G198" s="15">
        <v>259428000</v>
      </c>
      <c r="H198" s="15">
        <v>420376000</v>
      </c>
      <c r="I198" s="15">
        <v>-160948000</v>
      </c>
      <c r="J198" s="89"/>
      <c r="K198" s="89"/>
    </row>
    <row r="199" spans="1:11" ht="23.1" customHeight="1">
      <c r="A199" s="17" t="s">
        <v>332</v>
      </c>
      <c r="B199" s="15">
        <v>500000</v>
      </c>
      <c r="C199" s="15">
        <v>995000000</v>
      </c>
      <c r="D199" s="15">
        <v>1360000000</v>
      </c>
      <c r="E199" s="15">
        <v>-365000000</v>
      </c>
      <c r="F199" s="15">
        <v>500000</v>
      </c>
      <c r="G199" s="15">
        <v>995000000</v>
      </c>
      <c r="H199" s="15">
        <v>1666500000</v>
      </c>
      <c r="I199" s="15">
        <v>-671500000</v>
      </c>
      <c r="J199" s="89"/>
      <c r="K199" s="89"/>
    </row>
    <row r="200" spans="1:11" ht="23.1" customHeight="1">
      <c r="A200" s="17" t="s">
        <v>285</v>
      </c>
      <c r="B200" s="15">
        <v>525000</v>
      </c>
      <c r="C200" s="15">
        <v>892500000</v>
      </c>
      <c r="D200" s="15">
        <v>1260000000</v>
      </c>
      <c r="E200" s="15">
        <v>-367500000</v>
      </c>
      <c r="F200" s="15">
        <v>525000</v>
      </c>
      <c r="G200" s="15">
        <v>892500000</v>
      </c>
      <c r="H200" s="15">
        <v>1583750000</v>
      </c>
      <c r="I200" s="15">
        <v>-691250000</v>
      </c>
      <c r="J200" s="89"/>
      <c r="K200" s="89"/>
    </row>
    <row r="201" spans="1:11" ht="23.1" customHeight="1">
      <c r="A201" s="17" t="s">
        <v>299</v>
      </c>
      <c r="B201" s="15">
        <v>50000</v>
      </c>
      <c r="C201" s="15">
        <v>80000000</v>
      </c>
      <c r="D201" s="15">
        <v>110450000</v>
      </c>
      <c r="E201" s="15">
        <v>-30450000</v>
      </c>
      <c r="F201" s="15">
        <v>50000</v>
      </c>
      <c r="G201" s="15">
        <v>80000000</v>
      </c>
      <c r="H201" s="15">
        <v>143200000</v>
      </c>
      <c r="I201" s="15">
        <v>-63200000</v>
      </c>
      <c r="J201" s="89"/>
      <c r="K201" s="89"/>
    </row>
    <row r="202" spans="1:11" ht="23.1" customHeight="1">
      <c r="A202" s="17" t="s">
        <v>308</v>
      </c>
      <c r="B202" s="15">
        <v>19085000</v>
      </c>
      <c r="C202" s="15">
        <v>26719000000</v>
      </c>
      <c r="D202" s="15">
        <v>36356925000</v>
      </c>
      <c r="E202" s="15">
        <v>-9637925000</v>
      </c>
      <c r="F202" s="15">
        <v>19085000</v>
      </c>
      <c r="G202" s="15">
        <v>26719000000</v>
      </c>
      <c r="H202" s="15">
        <v>46543684000</v>
      </c>
      <c r="I202" s="15">
        <v>-19824684000</v>
      </c>
      <c r="J202" s="89"/>
      <c r="K202" s="89"/>
    </row>
    <row r="203" spans="1:11" ht="23.1" customHeight="1">
      <c r="A203" s="17" t="s">
        <v>350</v>
      </c>
      <c r="B203" s="15">
        <v>6553000</v>
      </c>
      <c r="C203" s="15">
        <v>9495297000</v>
      </c>
      <c r="D203" s="15">
        <v>13516999000</v>
      </c>
      <c r="E203" s="15">
        <v>-4021702000</v>
      </c>
      <c r="F203" s="15">
        <v>6553000</v>
      </c>
      <c r="G203" s="15">
        <v>9495297000</v>
      </c>
      <c r="H203" s="15">
        <v>15150370000</v>
      </c>
      <c r="I203" s="15">
        <v>-5655073000</v>
      </c>
      <c r="J203" s="89"/>
      <c r="K203" s="89"/>
    </row>
    <row r="204" spans="1:11" ht="23.1" customHeight="1">
      <c r="A204" s="17" t="s">
        <v>361</v>
      </c>
      <c r="B204" s="15">
        <v>608000</v>
      </c>
      <c r="C204" s="15">
        <v>662720000</v>
      </c>
      <c r="D204" s="15">
        <v>900576000</v>
      </c>
      <c r="E204" s="15">
        <v>-237856000</v>
      </c>
      <c r="F204" s="15">
        <v>608000</v>
      </c>
      <c r="G204" s="15">
        <v>662720000</v>
      </c>
      <c r="H204" s="15">
        <v>942720000</v>
      </c>
      <c r="I204" s="15">
        <v>-280000000</v>
      </c>
      <c r="J204" s="89"/>
      <c r="K204" s="89"/>
    </row>
    <row r="205" spans="1:11" ht="23.1" customHeight="1">
      <c r="A205" s="17" t="s">
        <v>421</v>
      </c>
      <c r="B205" s="15">
        <v>7375000</v>
      </c>
      <c r="C205" s="15">
        <v>7367625000</v>
      </c>
      <c r="D205" s="15">
        <v>8276578000</v>
      </c>
      <c r="E205" s="15">
        <v>-908953000</v>
      </c>
      <c r="F205" s="15">
        <v>7375000</v>
      </c>
      <c r="G205" s="15">
        <v>7367625000</v>
      </c>
      <c r="H205" s="15">
        <v>8276578000</v>
      </c>
      <c r="I205" s="15">
        <v>-908953000</v>
      </c>
      <c r="J205" s="89"/>
      <c r="K205" s="89"/>
    </row>
    <row r="206" spans="1:11" ht="23.1" customHeight="1">
      <c r="A206" s="17" t="s">
        <v>375</v>
      </c>
      <c r="B206" s="15">
        <v>1178000</v>
      </c>
      <c r="C206" s="15">
        <v>1036640000</v>
      </c>
      <c r="D206" s="15">
        <v>1261530000</v>
      </c>
      <c r="E206" s="15">
        <v>-224890000</v>
      </c>
      <c r="F206" s="15">
        <v>1178000</v>
      </c>
      <c r="G206" s="15">
        <v>1036640000</v>
      </c>
      <c r="H206" s="15">
        <v>1266630000</v>
      </c>
      <c r="I206" s="15">
        <v>-229990000</v>
      </c>
      <c r="J206" s="89"/>
      <c r="K206" s="89"/>
    </row>
    <row r="207" spans="1:11" ht="23.1" customHeight="1">
      <c r="A207" s="17" t="s">
        <v>359</v>
      </c>
      <c r="B207" s="15">
        <v>2800000</v>
      </c>
      <c r="C207" s="15">
        <v>1537200000</v>
      </c>
      <c r="D207" s="15">
        <v>2514400000</v>
      </c>
      <c r="E207" s="15">
        <v>-977200000</v>
      </c>
      <c r="F207" s="15">
        <v>2800000</v>
      </c>
      <c r="G207" s="15">
        <v>1537200000</v>
      </c>
      <c r="H207" s="15">
        <v>2682400000</v>
      </c>
      <c r="I207" s="15">
        <v>-1145200000</v>
      </c>
      <c r="J207" s="89"/>
      <c r="K207" s="89"/>
    </row>
    <row r="208" spans="1:11" ht="23.1" customHeight="1">
      <c r="A208" s="17" t="s">
        <v>279</v>
      </c>
      <c r="B208" s="15">
        <v>9047000</v>
      </c>
      <c r="C208" s="15">
        <v>4252090000</v>
      </c>
      <c r="D208" s="15">
        <v>6689281000</v>
      </c>
      <c r="E208" s="15">
        <v>-2437191000</v>
      </c>
      <c r="F208" s="15">
        <v>9047000</v>
      </c>
      <c r="G208" s="15">
        <v>4252090000</v>
      </c>
      <c r="H208" s="15">
        <v>6853298000</v>
      </c>
      <c r="I208" s="15">
        <v>-2601208000</v>
      </c>
      <c r="J208" s="89"/>
      <c r="K208" s="89"/>
    </row>
    <row r="209" spans="1:11" ht="23.1" customHeight="1">
      <c r="A209" s="17" t="s">
        <v>404</v>
      </c>
      <c r="B209" s="15">
        <v>7156000</v>
      </c>
      <c r="C209" s="15">
        <v>2347168000</v>
      </c>
      <c r="D209" s="15">
        <v>3085991000</v>
      </c>
      <c r="E209" s="15">
        <v>-738823000</v>
      </c>
      <c r="F209" s="15">
        <v>7156000</v>
      </c>
      <c r="G209" s="15">
        <v>2347168000</v>
      </c>
      <c r="H209" s="15">
        <v>3085991000</v>
      </c>
      <c r="I209" s="15">
        <v>-738823000</v>
      </c>
      <c r="J209" s="89"/>
      <c r="K209" s="89"/>
    </row>
    <row r="210" spans="1:11" ht="23.1" customHeight="1">
      <c r="A210" s="17" t="s">
        <v>406</v>
      </c>
      <c r="B210" s="15">
        <v>1514000</v>
      </c>
      <c r="C210" s="15">
        <v>540498000</v>
      </c>
      <c r="D210" s="15">
        <v>824142000</v>
      </c>
      <c r="E210" s="15">
        <v>-283644000</v>
      </c>
      <c r="F210" s="15">
        <v>1514000</v>
      </c>
      <c r="G210" s="15">
        <v>540498000</v>
      </c>
      <c r="H210" s="15">
        <v>824142000</v>
      </c>
      <c r="I210" s="15">
        <v>-283644000</v>
      </c>
      <c r="J210" s="89"/>
      <c r="K210" s="89"/>
    </row>
    <row r="211" spans="1:11" ht="23.1" customHeight="1">
      <c r="A211" s="17" t="s">
        <v>441</v>
      </c>
      <c r="B211" s="15">
        <v>150000</v>
      </c>
      <c r="C211" s="15">
        <v>180000000</v>
      </c>
      <c r="D211" s="15">
        <v>179800000</v>
      </c>
      <c r="E211" s="15">
        <v>200000</v>
      </c>
      <c r="F211" s="15">
        <v>150000</v>
      </c>
      <c r="G211" s="15">
        <v>180000000</v>
      </c>
      <c r="H211" s="15">
        <v>179800000</v>
      </c>
      <c r="I211" s="15">
        <v>200000</v>
      </c>
      <c r="J211" s="89"/>
      <c r="K211" s="89"/>
    </row>
    <row r="212" spans="1:11" ht="23.1" customHeight="1">
      <c r="A212" s="17" t="s">
        <v>435</v>
      </c>
      <c r="B212" s="15">
        <v>452000</v>
      </c>
      <c r="C212" s="15">
        <v>271652000</v>
      </c>
      <c r="D212" s="15">
        <v>193244000</v>
      </c>
      <c r="E212" s="15">
        <v>78408000</v>
      </c>
      <c r="F212" s="15">
        <v>452000</v>
      </c>
      <c r="G212" s="15">
        <v>271652000</v>
      </c>
      <c r="H212" s="15">
        <v>193244000</v>
      </c>
      <c r="I212" s="15">
        <v>78408000</v>
      </c>
      <c r="J212" s="89"/>
      <c r="K212" s="89"/>
    </row>
    <row r="213" spans="1:11" ht="23.1" customHeight="1">
      <c r="A213" s="17" t="s">
        <v>383</v>
      </c>
      <c r="B213" s="15">
        <v>5306000</v>
      </c>
      <c r="C213" s="15">
        <v>2812180000</v>
      </c>
      <c r="D213" s="15">
        <v>4032592857</v>
      </c>
      <c r="E213" s="15">
        <v>-1220412857</v>
      </c>
      <c r="F213" s="15">
        <v>5306000</v>
      </c>
      <c r="G213" s="15">
        <v>2812180000</v>
      </c>
      <c r="H213" s="15">
        <v>4040592857</v>
      </c>
      <c r="I213" s="15">
        <v>-1228412857</v>
      </c>
      <c r="J213" s="89"/>
      <c r="K213" s="89"/>
    </row>
    <row r="214" spans="1:11" ht="23.1" customHeight="1">
      <c r="A214" s="17" t="s">
        <v>415</v>
      </c>
      <c r="B214" s="15">
        <v>163878000</v>
      </c>
      <c r="C214" s="15">
        <v>71942442000</v>
      </c>
      <c r="D214" s="15">
        <v>94526302000</v>
      </c>
      <c r="E214" s="15">
        <v>-22583860000</v>
      </c>
      <c r="F214" s="15">
        <v>163878000</v>
      </c>
      <c r="G214" s="15">
        <v>71942442000</v>
      </c>
      <c r="H214" s="15">
        <v>94526302000</v>
      </c>
      <c r="I214" s="15">
        <v>-22583860000</v>
      </c>
      <c r="J214" s="89"/>
      <c r="K214" s="89"/>
    </row>
    <row r="215" spans="1:11" ht="23.1" customHeight="1">
      <c r="A215" s="17" t="s">
        <v>426</v>
      </c>
      <c r="B215" s="15">
        <v>111574000</v>
      </c>
      <c r="C215" s="15">
        <v>30124980000</v>
      </c>
      <c r="D215" s="15">
        <v>29227217000</v>
      </c>
      <c r="E215" s="15">
        <v>897763000</v>
      </c>
      <c r="F215" s="15">
        <v>111574000</v>
      </c>
      <c r="G215" s="15">
        <v>30124980000</v>
      </c>
      <c r="H215" s="15">
        <v>29227217000</v>
      </c>
      <c r="I215" s="15">
        <v>897763000</v>
      </c>
      <c r="J215" s="89"/>
      <c r="K215" s="89"/>
    </row>
    <row r="216" spans="1:11" ht="23.1" customHeight="1" thickBot="1">
      <c r="A216" s="17" t="s">
        <v>496</v>
      </c>
      <c r="B216" s="27">
        <f>SUM(B191:B215)</f>
        <v>6686983446</v>
      </c>
      <c r="C216" s="27">
        <f t="shared" ref="C216:I216" si="12">SUM(C191:C215)</f>
        <v>11574217506652</v>
      </c>
      <c r="D216" s="27">
        <f t="shared" si="12"/>
        <v>10989924587817</v>
      </c>
      <c r="E216" s="27">
        <f t="shared" si="12"/>
        <v>584292918835</v>
      </c>
      <c r="F216" s="27">
        <f t="shared" si="12"/>
        <v>6686983446</v>
      </c>
      <c r="G216" s="27">
        <f t="shared" si="12"/>
        <v>11574217506652</v>
      </c>
      <c r="H216" s="27">
        <f t="shared" si="12"/>
        <v>10436811294330</v>
      </c>
      <c r="I216" s="27">
        <f t="shared" si="12"/>
        <v>1137406212322</v>
      </c>
      <c r="J216" s="89"/>
      <c r="K216" s="89"/>
    </row>
    <row r="217" spans="1:11" ht="23.1" customHeight="1" thickTop="1">
      <c r="A217" s="110" t="s">
        <v>0</v>
      </c>
      <c r="B217" s="110"/>
      <c r="C217" s="110"/>
      <c r="D217" s="110"/>
      <c r="E217" s="110"/>
      <c r="F217" s="110"/>
      <c r="G217" s="110"/>
      <c r="H217" s="110"/>
      <c r="I217" s="110"/>
      <c r="J217" s="89"/>
      <c r="K217" s="89"/>
    </row>
    <row r="218" spans="1:11" ht="23.1" customHeight="1">
      <c r="A218" s="110" t="s">
        <v>225</v>
      </c>
      <c r="B218" s="110"/>
      <c r="C218" s="110"/>
      <c r="D218" s="110"/>
      <c r="E218" s="110"/>
      <c r="F218" s="110"/>
      <c r="G218" s="110"/>
      <c r="H218" s="110"/>
      <c r="I218" s="110"/>
      <c r="J218" s="89"/>
      <c r="K218" s="89"/>
    </row>
    <row r="219" spans="1:11" ht="23.1" customHeight="1">
      <c r="A219" s="110" t="s">
        <v>226</v>
      </c>
      <c r="B219" s="110"/>
      <c r="C219" s="110"/>
      <c r="D219" s="110"/>
      <c r="E219" s="110"/>
      <c r="F219" s="110"/>
      <c r="G219" s="110"/>
      <c r="H219" s="110"/>
      <c r="I219" s="110"/>
      <c r="J219" s="89"/>
      <c r="K219" s="89"/>
    </row>
    <row r="220" spans="1:11" ht="23.1" customHeight="1" thickBot="1">
      <c r="B220" s="122" t="s">
        <v>242</v>
      </c>
      <c r="C220" s="122"/>
      <c r="D220" s="122"/>
      <c r="E220" s="122"/>
      <c r="F220" s="152" t="s">
        <v>243</v>
      </c>
      <c r="G220" s="152"/>
      <c r="H220" s="152"/>
      <c r="I220" s="152"/>
      <c r="J220" s="89"/>
      <c r="K220" s="89"/>
    </row>
    <row r="221" spans="1:11" ht="23.1" customHeight="1" thickBot="1">
      <c r="A221" s="17" t="s">
        <v>228</v>
      </c>
      <c r="B221" s="10" t="s">
        <v>10</v>
      </c>
      <c r="C221" s="10" t="s">
        <v>12</v>
      </c>
      <c r="D221" s="10" t="s">
        <v>274</v>
      </c>
      <c r="E221" s="54" t="s">
        <v>455</v>
      </c>
      <c r="F221" s="10" t="s">
        <v>10</v>
      </c>
      <c r="G221" s="10" t="s">
        <v>12</v>
      </c>
      <c r="H221" s="10" t="s">
        <v>274</v>
      </c>
      <c r="I221" s="54" t="s">
        <v>455</v>
      </c>
      <c r="J221" s="89"/>
      <c r="K221" s="89"/>
    </row>
    <row r="222" spans="1:11" ht="23.1" customHeight="1">
      <c r="A222" s="17" t="s">
        <v>497</v>
      </c>
      <c r="B222" s="15">
        <f>B216</f>
        <v>6686983446</v>
      </c>
      <c r="C222" s="15">
        <f t="shared" ref="C222:I222" si="13">C216</f>
        <v>11574217506652</v>
      </c>
      <c r="D222" s="15">
        <f t="shared" si="13"/>
        <v>10989924587817</v>
      </c>
      <c r="E222" s="15">
        <f t="shared" si="13"/>
        <v>584292918835</v>
      </c>
      <c r="F222" s="15">
        <f t="shared" si="13"/>
        <v>6686983446</v>
      </c>
      <c r="G222" s="15">
        <f t="shared" si="13"/>
        <v>11574217506652</v>
      </c>
      <c r="H222" s="15">
        <f t="shared" si="13"/>
        <v>10436811294330</v>
      </c>
      <c r="I222" s="15">
        <f t="shared" si="13"/>
        <v>1137406212322</v>
      </c>
      <c r="J222" s="89"/>
      <c r="K222" s="89"/>
    </row>
    <row r="223" spans="1:11" ht="23.1" customHeight="1">
      <c r="A223" s="17" t="s">
        <v>427</v>
      </c>
      <c r="B223" s="15">
        <v>135879000</v>
      </c>
      <c r="C223" s="15">
        <v>24050583000</v>
      </c>
      <c r="D223" s="15">
        <v>23987975000</v>
      </c>
      <c r="E223" s="15">
        <v>62608000</v>
      </c>
      <c r="F223" s="15">
        <v>135879000</v>
      </c>
      <c r="G223" s="15">
        <v>24050583000</v>
      </c>
      <c r="H223" s="15">
        <v>23987975000</v>
      </c>
      <c r="I223" s="15">
        <v>62608000</v>
      </c>
      <c r="J223" s="89"/>
      <c r="K223" s="89"/>
    </row>
    <row r="224" spans="1:11" ht="23.1" customHeight="1">
      <c r="A224" s="17" t="s">
        <v>439</v>
      </c>
      <c r="B224" s="15">
        <v>25461000</v>
      </c>
      <c r="C224" s="15">
        <v>3819150000</v>
      </c>
      <c r="D224" s="15">
        <v>4921094000</v>
      </c>
      <c r="E224" s="15">
        <v>-1101944000</v>
      </c>
      <c r="F224" s="15">
        <v>25461000</v>
      </c>
      <c r="G224" s="15">
        <v>3819150000</v>
      </c>
      <c r="H224" s="15">
        <v>4921094000</v>
      </c>
      <c r="I224" s="15">
        <v>-1101944000</v>
      </c>
      <c r="J224" s="89"/>
      <c r="K224" s="89"/>
    </row>
    <row r="225" spans="1:11" ht="23.1" customHeight="1">
      <c r="A225" s="17" t="s">
        <v>346</v>
      </c>
      <c r="B225" s="15">
        <v>940000</v>
      </c>
      <c r="C225" s="15">
        <v>1504000000</v>
      </c>
      <c r="D225" s="15">
        <v>1917605000</v>
      </c>
      <c r="E225" s="15">
        <v>-413605000</v>
      </c>
      <c r="F225" s="15">
        <v>940000</v>
      </c>
      <c r="G225" s="15">
        <v>1504000000</v>
      </c>
      <c r="H225" s="15">
        <v>1918545000</v>
      </c>
      <c r="I225" s="15">
        <v>-414545000</v>
      </c>
      <c r="J225" s="89"/>
      <c r="K225" s="89"/>
    </row>
    <row r="226" spans="1:11" ht="23.1" customHeight="1">
      <c r="A226" s="17" t="s">
        <v>371</v>
      </c>
      <c r="B226" s="15">
        <v>14068000</v>
      </c>
      <c r="C226" s="15">
        <v>19287228000</v>
      </c>
      <c r="D226" s="15">
        <v>30521498000</v>
      </c>
      <c r="E226" s="15">
        <v>-11234270000</v>
      </c>
      <c r="F226" s="15">
        <v>14068000</v>
      </c>
      <c r="G226" s="15">
        <v>19287228000</v>
      </c>
      <c r="H226" s="15">
        <v>30021498000</v>
      </c>
      <c r="I226" s="15">
        <v>-10734270000</v>
      </c>
      <c r="J226" s="89"/>
      <c r="K226" s="89"/>
    </row>
    <row r="227" spans="1:11" ht="23.1" customHeight="1">
      <c r="A227" s="17" t="s">
        <v>414</v>
      </c>
      <c r="B227" s="15">
        <v>25418000</v>
      </c>
      <c r="C227" s="15">
        <v>25418000000</v>
      </c>
      <c r="D227" s="15">
        <v>39246199000</v>
      </c>
      <c r="E227" s="15">
        <v>-13828199000</v>
      </c>
      <c r="F227" s="15">
        <v>25418000</v>
      </c>
      <c r="G227" s="15">
        <v>25418000000</v>
      </c>
      <c r="H227" s="15">
        <v>39246199000</v>
      </c>
      <c r="I227" s="15">
        <v>-13828199000</v>
      </c>
      <c r="J227" s="89"/>
      <c r="K227" s="89"/>
    </row>
    <row r="228" spans="1:11" ht="23.1" customHeight="1">
      <c r="A228" s="17" t="s">
        <v>443</v>
      </c>
      <c r="B228" s="15">
        <v>32214000</v>
      </c>
      <c r="C228" s="15">
        <v>22549800000</v>
      </c>
      <c r="D228" s="15">
        <v>19141094980</v>
      </c>
      <c r="E228" s="15">
        <v>3408705020</v>
      </c>
      <c r="F228" s="15">
        <v>32214000</v>
      </c>
      <c r="G228" s="15">
        <v>22549800000</v>
      </c>
      <c r="H228" s="15">
        <v>19141094980</v>
      </c>
      <c r="I228" s="15">
        <v>3408705020</v>
      </c>
      <c r="J228" s="89"/>
      <c r="K228" s="89"/>
    </row>
    <row r="229" spans="1:11" ht="23.1" customHeight="1">
      <c r="A229" s="17" t="s">
        <v>440</v>
      </c>
      <c r="B229" s="15">
        <v>1000000</v>
      </c>
      <c r="C229" s="15">
        <v>498000000</v>
      </c>
      <c r="D229" s="15">
        <v>496000000</v>
      </c>
      <c r="E229" s="15">
        <v>2000000</v>
      </c>
      <c r="F229" s="15">
        <v>1000000</v>
      </c>
      <c r="G229" s="15">
        <v>498000000</v>
      </c>
      <c r="H229" s="15">
        <v>496000000</v>
      </c>
      <c r="I229" s="15">
        <v>2000000</v>
      </c>
      <c r="J229" s="89"/>
      <c r="K229" s="89"/>
    </row>
    <row r="230" spans="1:11" ht="23.1" customHeight="1">
      <c r="A230" s="17" t="s">
        <v>286</v>
      </c>
      <c r="B230" s="15">
        <v>4764000</v>
      </c>
      <c r="C230" s="15">
        <v>1676928000</v>
      </c>
      <c r="D230" s="15">
        <v>1926134000</v>
      </c>
      <c r="E230" s="15">
        <v>-249206000</v>
      </c>
      <c r="F230" s="15">
        <v>4764000</v>
      </c>
      <c r="G230" s="15">
        <v>1676928000</v>
      </c>
      <c r="H230" s="15">
        <v>1948238000</v>
      </c>
      <c r="I230" s="15">
        <v>-271310000</v>
      </c>
      <c r="J230" s="89"/>
      <c r="K230" s="89"/>
    </row>
    <row r="231" spans="1:11" ht="23.1" customHeight="1">
      <c r="A231" s="17" t="s">
        <v>301</v>
      </c>
      <c r="B231" s="15">
        <v>55509000</v>
      </c>
      <c r="C231" s="15">
        <v>14321322000</v>
      </c>
      <c r="D231" s="15">
        <v>19169065000</v>
      </c>
      <c r="E231" s="15">
        <v>-4847743000</v>
      </c>
      <c r="F231" s="15">
        <v>55509000</v>
      </c>
      <c r="G231" s="15">
        <v>14321322000</v>
      </c>
      <c r="H231" s="15">
        <v>19613116000</v>
      </c>
      <c r="I231" s="15">
        <v>-5291794000</v>
      </c>
      <c r="J231" s="89"/>
      <c r="K231" s="89"/>
    </row>
    <row r="232" spans="1:11" ht="23.1" customHeight="1">
      <c r="A232" s="17" t="s">
        <v>327</v>
      </c>
      <c r="B232" s="15">
        <v>336066000</v>
      </c>
      <c r="C232" s="15">
        <v>61500078000</v>
      </c>
      <c r="D232" s="15">
        <v>91167916000</v>
      </c>
      <c r="E232" s="15">
        <v>-29667838000</v>
      </c>
      <c r="F232" s="15">
        <v>336066000</v>
      </c>
      <c r="G232" s="15">
        <v>61500078000</v>
      </c>
      <c r="H232" s="15">
        <v>93495076000</v>
      </c>
      <c r="I232" s="15">
        <v>-31994998000</v>
      </c>
      <c r="J232" s="89"/>
      <c r="K232" s="89"/>
    </row>
    <row r="233" spans="1:11" ht="23.1" customHeight="1">
      <c r="A233" s="17" t="s">
        <v>356</v>
      </c>
      <c r="B233" s="15">
        <v>156281000</v>
      </c>
      <c r="C233" s="15">
        <v>19378844000</v>
      </c>
      <c r="D233" s="15">
        <v>21819629000</v>
      </c>
      <c r="E233" s="15">
        <v>-2440785000</v>
      </c>
      <c r="F233" s="15">
        <v>156281000</v>
      </c>
      <c r="G233" s="15">
        <v>19378844000</v>
      </c>
      <c r="H233" s="15">
        <v>21842431675</v>
      </c>
      <c r="I233" s="15">
        <v>-2463587675</v>
      </c>
      <c r="J233" s="89"/>
      <c r="K233" s="89"/>
    </row>
    <row r="234" spans="1:11" ht="23.1" customHeight="1">
      <c r="A234" s="17" t="s">
        <v>396</v>
      </c>
      <c r="B234" s="15">
        <v>169328000</v>
      </c>
      <c r="C234" s="15">
        <v>15747504000</v>
      </c>
      <c r="D234" s="15">
        <v>18341772000</v>
      </c>
      <c r="E234" s="15">
        <v>-2594268000</v>
      </c>
      <c r="F234" s="15">
        <v>169328000</v>
      </c>
      <c r="G234" s="15">
        <v>15747504000</v>
      </c>
      <c r="H234" s="15">
        <v>18341772000</v>
      </c>
      <c r="I234" s="15">
        <v>-2594268000</v>
      </c>
      <c r="J234" s="89"/>
      <c r="K234" s="89"/>
    </row>
    <row r="235" spans="1:11" ht="23.1" customHeight="1">
      <c r="A235" s="17" t="s">
        <v>429</v>
      </c>
      <c r="B235" s="15">
        <v>26606000</v>
      </c>
      <c r="C235" s="15">
        <v>1596360000</v>
      </c>
      <c r="D235" s="15">
        <v>1611296000</v>
      </c>
      <c r="E235" s="15">
        <v>-14936000</v>
      </c>
      <c r="F235" s="15">
        <v>26606000</v>
      </c>
      <c r="G235" s="15">
        <v>1596360000</v>
      </c>
      <c r="H235" s="15">
        <v>1611296000</v>
      </c>
      <c r="I235" s="15">
        <v>-14936000</v>
      </c>
      <c r="J235" s="89"/>
      <c r="K235" s="89"/>
    </row>
    <row r="236" spans="1:11" ht="23.1" customHeight="1">
      <c r="A236" s="17" t="s">
        <v>446</v>
      </c>
      <c r="B236" s="15">
        <v>4330000</v>
      </c>
      <c r="C236" s="15">
        <v>199180000</v>
      </c>
      <c r="D236" s="15">
        <v>86600000</v>
      </c>
      <c r="E236" s="15">
        <v>112580000</v>
      </c>
      <c r="F236" s="15">
        <v>4330000</v>
      </c>
      <c r="G236" s="15">
        <v>199180000</v>
      </c>
      <c r="H236" s="15">
        <v>86600000</v>
      </c>
      <c r="I236" s="15">
        <v>112580000</v>
      </c>
      <c r="J236" s="89"/>
      <c r="K236" s="89"/>
    </row>
    <row r="237" spans="1:11" ht="23.1" customHeight="1">
      <c r="A237" s="17" t="s">
        <v>304</v>
      </c>
      <c r="B237" s="15">
        <v>472000</v>
      </c>
      <c r="C237" s="15">
        <v>712720000</v>
      </c>
      <c r="D237" s="15">
        <v>1137520000</v>
      </c>
      <c r="E237" s="15">
        <v>-424800000</v>
      </c>
      <c r="F237" s="15">
        <v>472000</v>
      </c>
      <c r="G237" s="15">
        <v>712720000</v>
      </c>
      <c r="H237" s="15">
        <v>1327193000</v>
      </c>
      <c r="I237" s="15">
        <v>-614473000</v>
      </c>
      <c r="J237" s="89"/>
      <c r="K237" s="89"/>
    </row>
    <row r="238" spans="1:11" ht="23.1" customHeight="1">
      <c r="A238" s="17" t="s">
        <v>377</v>
      </c>
      <c r="B238" s="15">
        <v>1575000</v>
      </c>
      <c r="C238" s="15">
        <v>2173500000</v>
      </c>
      <c r="D238" s="15">
        <v>3480750000</v>
      </c>
      <c r="E238" s="15">
        <v>-1307250000</v>
      </c>
      <c r="F238" s="15">
        <v>1575000</v>
      </c>
      <c r="G238" s="15">
        <v>2173500000</v>
      </c>
      <c r="H238" s="15">
        <v>3692750000</v>
      </c>
      <c r="I238" s="15">
        <v>-1519250000</v>
      </c>
      <c r="J238" s="89"/>
      <c r="K238" s="89"/>
    </row>
    <row r="239" spans="1:11" ht="23.1" customHeight="1">
      <c r="A239" s="17" t="s">
        <v>334</v>
      </c>
      <c r="B239" s="15">
        <v>61802000</v>
      </c>
      <c r="C239" s="15">
        <v>89612900000</v>
      </c>
      <c r="D239" s="15">
        <v>147202588000</v>
      </c>
      <c r="E239" s="15">
        <v>-57589688000</v>
      </c>
      <c r="F239" s="15">
        <v>61802000</v>
      </c>
      <c r="G239" s="15">
        <v>89612900000</v>
      </c>
      <c r="H239" s="15">
        <v>154000339000</v>
      </c>
      <c r="I239" s="15">
        <v>-64387439000</v>
      </c>
      <c r="J239" s="89"/>
      <c r="K239" s="89"/>
    </row>
    <row r="240" spans="1:11" ht="23.1" customHeight="1">
      <c r="A240" s="17" t="s">
        <v>335</v>
      </c>
      <c r="B240" s="15">
        <v>11543000</v>
      </c>
      <c r="C240" s="15">
        <v>13043590000</v>
      </c>
      <c r="D240" s="15">
        <v>22494217000</v>
      </c>
      <c r="E240" s="15">
        <v>-9450627000</v>
      </c>
      <c r="F240" s="15">
        <v>11543000</v>
      </c>
      <c r="G240" s="15">
        <v>13043590000</v>
      </c>
      <c r="H240" s="15">
        <v>24455560000</v>
      </c>
      <c r="I240" s="15">
        <v>-11411970000</v>
      </c>
      <c r="J240" s="89"/>
      <c r="K240" s="89"/>
    </row>
    <row r="241" spans="1:11" ht="23.1" customHeight="1">
      <c r="A241" s="17" t="s">
        <v>353</v>
      </c>
      <c r="B241" s="15">
        <v>47110000</v>
      </c>
      <c r="C241" s="15">
        <v>49936600000</v>
      </c>
      <c r="D241" s="15">
        <v>90695522000</v>
      </c>
      <c r="E241" s="15">
        <v>-40758922000</v>
      </c>
      <c r="F241" s="15">
        <v>47110000</v>
      </c>
      <c r="G241" s="15">
        <v>49936600000</v>
      </c>
      <c r="H241" s="15">
        <v>90220583000</v>
      </c>
      <c r="I241" s="15">
        <v>-40283983000</v>
      </c>
      <c r="J241" s="89"/>
      <c r="K241" s="89"/>
    </row>
    <row r="242" spans="1:11" ht="23.1" customHeight="1">
      <c r="A242" s="17" t="s">
        <v>376</v>
      </c>
      <c r="B242" s="15">
        <v>13328000</v>
      </c>
      <c r="C242" s="15">
        <v>12528320000</v>
      </c>
      <c r="D242" s="15">
        <v>22921175000</v>
      </c>
      <c r="E242" s="15">
        <v>-10392855000</v>
      </c>
      <c r="F242" s="15">
        <v>13328000</v>
      </c>
      <c r="G242" s="15">
        <v>12528320000</v>
      </c>
      <c r="H242" s="15">
        <v>22921175000</v>
      </c>
      <c r="I242" s="15">
        <v>-10392855000</v>
      </c>
      <c r="J242" s="89"/>
      <c r="K242" s="89"/>
    </row>
    <row r="243" spans="1:11" ht="23.1" customHeight="1">
      <c r="A243" s="17" t="s">
        <v>382</v>
      </c>
      <c r="B243" s="15">
        <v>26204000</v>
      </c>
      <c r="C243" s="15">
        <v>19128920000</v>
      </c>
      <c r="D243" s="15">
        <v>20349158000</v>
      </c>
      <c r="E243" s="15">
        <v>-1220238000</v>
      </c>
      <c r="F243" s="15">
        <v>26204000</v>
      </c>
      <c r="G243" s="15">
        <v>19128920000</v>
      </c>
      <c r="H243" s="15">
        <v>20349158000</v>
      </c>
      <c r="I243" s="15">
        <v>-1220238000</v>
      </c>
      <c r="J243" s="89"/>
      <c r="K243" s="89"/>
    </row>
    <row r="244" spans="1:11" ht="23.1" customHeight="1">
      <c r="A244" s="17" t="s">
        <v>392</v>
      </c>
      <c r="B244" s="15">
        <v>53938000</v>
      </c>
      <c r="C244" s="15">
        <v>32362800000</v>
      </c>
      <c r="D244" s="15">
        <v>32877137000</v>
      </c>
      <c r="E244" s="15">
        <v>-514337000</v>
      </c>
      <c r="F244" s="15">
        <v>53938000</v>
      </c>
      <c r="G244" s="15">
        <v>32362800000</v>
      </c>
      <c r="H244" s="15">
        <v>32877137000</v>
      </c>
      <c r="I244" s="15">
        <v>-514337000</v>
      </c>
      <c r="J244" s="89"/>
      <c r="K244" s="89"/>
    </row>
    <row r="245" spans="1:11" ht="23.1" customHeight="1">
      <c r="A245" s="17" t="s">
        <v>428</v>
      </c>
      <c r="B245" s="15">
        <v>23787000</v>
      </c>
      <c r="C245" s="15">
        <v>11869713000</v>
      </c>
      <c r="D245" s="15">
        <v>12433001000</v>
      </c>
      <c r="E245" s="15">
        <v>-563288000</v>
      </c>
      <c r="F245" s="15">
        <v>23787000</v>
      </c>
      <c r="G245" s="15">
        <v>11869713000</v>
      </c>
      <c r="H245" s="15">
        <v>12433001000</v>
      </c>
      <c r="I245" s="15">
        <v>-563288000</v>
      </c>
      <c r="J245" s="89"/>
      <c r="K245" s="89"/>
    </row>
    <row r="246" spans="1:11" ht="23.1" customHeight="1">
      <c r="A246" s="17" t="s">
        <v>364</v>
      </c>
      <c r="B246" s="15">
        <v>35000</v>
      </c>
      <c r="C246" s="15">
        <v>35000000</v>
      </c>
      <c r="D246" s="15">
        <v>57750000</v>
      </c>
      <c r="E246" s="15">
        <v>-22750000</v>
      </c>
      <c r="F246" s="15">
        <v>35000</v>
      </c>
      <c r="G246" s="15">
        <v>35000000</v>
      </c>
      <c r="H246" s="15">
        <v>60200000</v>
      </c>
      <c r="I246" s="15">
        <v>-25200000</v>
      </c>
      <c r="J246" s="89"/>
      <c r="K246" s="89"/>
    </row>
    <row r="247" spans="1:11" ht="23.1" customHeight="1" thickBot="1">
      <c r="A247" s="17" t="s">
        <v>496</v>
      </c>
      <c r="B247" s="27">
        <f>SUM(B222:B246)</f>
        <v>7914641446</v>
      </c>
      <c r="C247" s="27">
        <f t="shared" ref="C247:I247" si="14">SUM(C222:C246)</f>
        <v>12017168546652</v>
      </c>
      <c r="D247" s="27">
        <f t="shared" si="14"/>
        <v>11617927283797</v>
      </c>
      <c r="E247" s="27">
        <f t="shared" si="14"/>
        <v>399241262855</v>
      </c>
      <c r="F247" s="27">
        <f t="shared" si="14"/>
        <v>7914641446</v>
      </c>
      <c r="G247" s="27">
        <f t="shared" si="14"/>
        <v>12017168546652</v>
      </c>
      <c r="H247" s="27">
        <f t="shared" si="14"/>
        <v>11075819325985</v>
      </c>
      <c r="I247" s="27">
        <f t="shared" si="14"/>
        <v>941349220667</v>
      </c>
      <c r="J247" s="89"/>
      <c r="K247" s="89"/>
    </row>
    <row r="248" spans="1:11" ht="23.1" customHeight="1" thickTop="1">
      <c r="A248" s="110" t="s">
        <v>0</v>
      </c>
      <c r="B248" s="110"/>
      <c r="C248" s="110"/>
      <c r="D248" s="110"/>
      <c r="E248" s="110"/>
      <c r="F248" s="110"/>
      <c r="G248" s="110"/>
      <c r="H248" s="110"/>
      <c r="I248" s="110"/>
      <c r="J248" s="89"/>
      <c r="K248" s="89"/>
    </row>
    <row r="249" spans="1:11" ht="23.1" customHeight="1">
      <c r="A249" s="110" t="s">
        <v>225</v>
      </c>
      <c r="B249" s="110"/>
      <c r="C249" s="110"/>
      <c r="D249" s="110"/>
      <c r="E249" s="110"/>
      <c r="F249" s="110"/>
      <c r="G249" s="110"/>
      <c r="H249" s="110"/>
      <c r="I249" s="110"/>
      <c r="J249" s="89"/>
      <c r="K249" s="89"/>
    </row>
    <row r="250" spans="1:11" ht="23.1" customHeight="1">
      <c r="A250" s="110" t="s">
        <v>226</v>
      </c>
      <c r="B250" s="110"/>
      <c r="C250" s="110"/>
      <c r="D250" s="110"/>
      <c r="E250" s="110"/>
      <c r="F250" s="110"/>
      <c r="G250" s="110"/>
      <c r="H250" s="110"/>
      <c r="I250" s="110"/>
      <c r="J250" s="89"/>
      <c r="K250" s="89"/>
    </row>
    <row r="251" spans="1:11" ht="23.1" customHeight="1" thickBot="1">
      <c r="B251" s="122" t="s">
        <v>242</v>
      </c>
      <c r="C251" s="122"/>
      <c r="D251" s="122"/>
      <c r="E251" s="122"/>
      <c r="F251" s="152" t="s">
        <v>243</v>
      </c>
      <c r="G251" s="152"/>
      <c r="H251" s="152"/>
      <c r="I251" s="152"/>
      <c r="J251" s="89"/>
      <c r="K251" s="89"/>
    </row>
    <row r="252" spans="1:11" ht="23.1" customHeight="1" thickBot="1">
      <c r="A252" s="17" t="s">
        <v>228</v>
      </c>
      <c r="B252" s="10" t="s">
        <v>10</v>
      </c>
      <c r="C252" s="10" t="s">
        <v>12</v>
      </c>
      <c r="D252" s="10" t="s">
        <v>274</v>
      </c>
      <c r="E252" s="54" t="s">
        <v>455</v>
      </c>
      <c r="F252" s="10" t="s">
        <v>10</v>
      </c>
      <c r="G252" s="10" t="s">
        <v>12</v>
      </c>
      <c r="H252" s="10" t="s">
        <v>274</v>
      </c>
      <c r="I252" s="54" t="s">
        <v>455</v>
      </c>
      <c r="J252" s="89"/>
      <c r="K252" s="89"/>
    </row>
    <row r="253" spans="1:11" ht="23.1" customHeight="1">
      <c r="A253" s="17" t="s">
        <v>497</v>
      </c>
      <c r="B253" s="15">
        <f>B247</f>
        <v>7914641446</v>
      </c>
      <c r="C253" s="15">
        <f t="shared" ref="C253:I253" si="15">C247</f>
        <v>12017168546652</v>
      </c>
      <c r="D253" s="15">
        <f t="shared" si="15"/>
        <v>11617927283797</v>
      </c>
      <c r="E253" s="15">
        <f t="shared" si="15"/>
        <v>399241262855</v>
      </c>
      <c r="F253" s="15">
        <f t="shared" si="15"/>
        <v>7914641446</v>
      </c>
      <c r="G253" s="15">
        <f t="shared" si="15"/>
        <v>12017168546652</v>
      </c>
      <c r="H253" s="15">
        <f t="shared" si="15"/>
        <v>11075819325985</v>
      </c>
      <c r="I253" s="15">
        <f t="shared" si="15"/>
        <v>941349220667</v>
      </c>
      <c r="J253" s="89"/>
      <c r="K253" s="89"/>
    </row>
    <row r="254" spans="1:11" ht="23.1" customHeight="1">
      <c r="A254" s="17" t="s">
        <v>387</v>
      </c>
      <c r="B254" s="15">
        <v>13011000</v>
      </c>
      <c r="C254" s="15">
        <v>8405106000</v>
      </c>
      <c r="D254" s="15">
        <v>14658291000</v>
      </c>
      <c r="E254" s="15">
        <v>-6253185000</v>
      </c>
      <c r="F254" s="15">
        <v>13011000</v>
      </c>
      <c r="G254" s="15">
        <v>8405106000</v>
      </c>
      <c r="H254" s="15">
        <v>14658291000</v>
      </c>
      <c r="I254" s="15">
        <v>-6253185000</v>
      </c>
      <c r="J254" s="89"/>
      <c r="K254" s="89"/>
    </row>
    <row r="255" spans="1:11" ht="23.1" customHeight="1">
      <c r="A255" s="17" t="s">
        <v>338</v>
      </c>
      <c r="B255" s="15">
        <v>20000</v>
      </c>
      <c r="C255" s="15">
        <v>40800000</v>
      </c>
      <c r="D255" s="15">
        <v>60400000</v>
      </c>
      <c r="E255" s="15">
        <v>-19600000</v>
      </c>
      <c r="F255" s="15">
        <v>20000</v>
      </c>
      <c r="G255" s="15">
        <v>40800000</v>
      </c>
      <c r="H255" s="15">
        <v>63100000</v>
      </c>
      <c r="I255" s="15">
        <v>-22300000</v>
      </c>
      <c r="J255" s="89"/>
      <c r="K255" s="89"/>
    </row>
    <row r="256" spans="1:11" ht="23.1" customHeight="1">
      <c r="A256" s="17" t="s">
        <v>357</v>
      </c>
      <c r="B256" s="15">
        <v>90000</v>
      </c>
      <c r="C256" s="15">
        <v>144000000</v>
      </c>
      <c r="D256" s="15">
        <v>216000000</v>
      </c>
      <c r="E256" s="15">
        <v>-72000000</v>
      </c>
      <c r="F256" s="15">
        <v>90000</v>
      </c>
      <c r="G256" s="15">
        <v>144000000</v>
      </c>
      <c r="H256" s="15">
        <v>216000000</v>
      </c>
      <c r="I256" s="15">
        <v>-72000000</v>
      </c>
      <c r="J256" s="89"/>
      <c r="K256" s="89"/>
    </row>
    <row r="257" spans="1:11" ht="23.1" customHeight="1">
      <c r="A257" s="17" t="s">
        <v>347</v>
      </c>
      <c r="B257" s="15">
        <v>5000</v>
      </c>
      <c r="C257" s="15">
        <v>7750000</v>
      </c>
      <c r="D257" s="15">
        <v>10000000</v>
      </c>
      <c r="E257" s="15">
        <v>-2250000</v>
      </c>
      <c r="F257" s="15">
        <v>5000</v>
      </c>
      <c r="G257" s="15">
        <v>7750000</v>
      </c>
      <c r="H257" s="15">
        <v>13250000</v>
      </c>
      <c r="I257" s="15">
        <v>-5500000</v>
      </c>
      <c r="J257" s="89"/>
      <c r="K257" s="89"/>
    </row>
    <row r="258" spans="1:11" ht="23.1" customHeight="1">
      <c r="A258" s="17" t="s">
        <v>343</v>
      </c>
      <c r="B258" s="15">
        <v>12000</v>
      </c>
      <c r="C258" s="15">
        <v>18000000</v>
      </c>
      <c r="D258" s="15">
        <v>29880000</v>
      </c>
      <c r="E258" s="15">
        <v>-11880000</v>
      </c>
      <c r="F258" s="15">
        <v>12000</v>
      </c>
      <c r="G258" s="15">
        <v>18000000</v>
      </c>
      <c r="H258" s="15">
        <v>32380000</v>
      </c>
      <c r="I258" s="15">
        <v>-14380000</v>
      </c>
      <c r="J258" s="89"/>
      <c r="K258" s="89"/>
    </row>
    <row r="259" spans="1:11" ht="23.1" customHeight="1">
      <c r="A259" s="17" t="s">
        <v>360</v>
      </c>
      <c r="B259" s="15">
        <v>1000</v>
      </c>
      <c r="C259" s="15">
        <v>1132000</v>
      </c>
      <c r="D259" s="15">
        <v>1764000</v>
      </c>
      <c r="E259" s="15">
        <v>-632000</v>
      </c>
      <c r="F259" s="15">
        <v>1000</v>
      </c>
      <c r="G259" s="15">
        <v>1132000</v>
      </c>
      <c r="H259" s="15">
        <v>1814000</v>
      </c>
      <c r="I259" s="15">
        <v>-682000</v>
      </c>
      <c r="J259" s="89"/>
      <c r="K259" s="89"/>
    </row>
    <row r="260" spans="1:11" ht="23.1" customHeight="1">
      <c r="A260" s="17" t="s">
        <v>420</v>
      </c>
      <c r="B260" s="15">
        <v>2000</v>
      </c>
      <c r="C260" s="15">
        <v>2118000</v>
      </c>
      <c r="D260" s="15">
        <v>2256000</v>
      </c>
      <c r="E260" s="15">
        <v>-138000</v>
      </c>
      <c r="F260" s="15">
        <v>2000</v>
      </c>
      <c r="G260" s="15">
        <v>2118000</v>
      </c>
      <c r="H260" s="15">
        <v>2256000</v>
      </c>
      <c r="I260" s="15">
        <v>-138000</v>
      </c>
      <c r="J260" s="89"/>
      <c r="K260" s="89"/>
    </row>
    <row r="261" spans="1:11" ht="23.1" customHeight="1">
      <c r="A261" s="17" t="s">
        <v>398</v>
      </c>
      <c r="B261" s="15">
        <v>200000</v>
      </c>
      <c r="C261" s="15">
        <v>200000000</v>
      </c>
      <c r="D261" s="15">
        <v>300000000</v>
      </c>
      <c r="E261" s="15">
        <v>-100000000</v>
      </c>
      <c r="F261" s="15">
        <v>200000</v>
      </c>
      <c r="G261" s="15">
        <v>200000000</v>
      </c>
      <c r="H261" s="15">
        <v>300000000</v>
      </c>
      <c r="I261" s="15">
        <v>-100000000</v>
      </c>
      <c r="J261" s="89"/>
      <c r="K261" s="89"/>
    </row>
    <row r="262" spans="1:11" ht="23.1" customHeight="1">
      <c r="A262" s="17" t="s">
        <v>412</v>
      </c>
      <c r="B262" s="15">
        <v>8004000</v>
      </c>
      <c r="C262" s="15">
        <v>8004000000</v>
      </c>
      <c r="D262" s="15">
        <v>11807000000</v>
      </c>
      <c r="E262" s="15">
        <v>-3803000000</v>
      </c>
      <c r="F262" s="15">
        <v>8004000</v>
      </c>
      <c r="G262" s="15">
        <v>8004000000</v>
      </c>
      <c r="H262" s="15">
        <v>11807000000</v>
      </c>
      <c r="I262" s="15">
        <v>-3803000000</v>
      </c>
      <c r="J262" s="89"/>
      <c r="K262" s="89"/>
    </row>
    <row r="263" spans="1:11" ht="23.1" customHeight="1">
      <c r="A263" s="17" t="s">
        <v>339</v>
      </c>
      <c r="B263" s="15">
        <v>10000</v>
      </c>
      <c r="C263" s="15">
        <v>12000000</v>
      </c>
      <c r="D263" s="15">
        <v>18000000</v>
      </c>
      <c r="E263" s="15">
        <v>-6000000</v>
      </c>
      <c r="F263" s="15">
        <v>10000</v>
      </c>
      <c r="G263" s="15">
        <v>12000000</v>
      </c>
      <c r="H263" s="15">
        <v>20000000</v>
      </c>
      <c r="I263" s="15">
        <v>-8000000</v>
      </c>
      <c r="J263" s="89"/>
      <c r="K263" s="89"/>
    </row>
    <row r="264" spans="1:11" ht="23.1" customHeight="1">
      <c r="A264" s="17" t="s">
        <v>393</v>
      </c>
      <c r="B264" s="15">
        <v>20000</v>
      </c>
      <c r="C264" s="15">
        <v>10300000</v>
      </c>
      <c r="D264" s="15">
        <v>10800000</v>
      </c>
      <c r="E264" s="15">
        <v>-500000</v>
      </c>
      <c r="F264" s="15">
        <v>20000</v>
      </c>
      <c r="G264" s="15">
        <v>10300000</v>
      </c>
      <c r="H264" s="15">
        <v>10800000</v>
      </c>
      <c r="I264" s="15">
        <v>-500000</v>
      </c>
      <c r="J264" s="89"/>
      <c r="K264" s="89"/>
    </row>
    <row r="265" spans="1:11" ht="23.1" customHeight="1">
      <c r="A265" s="17" t="s">
        <v>410</v>
      </c>
      <c r="B265" s="15">
        <v>399000</v>
      </c>
      <c r="C265" s="15">
        <v>163590000</v>
      </c>
      <c r="D265" s="15">
        <v>205480000</v>
      </c>
      <c r="E265" s="15">
        <v>-41890000</v>
      </c>
      <c r="F265" s="15">
        <v>399000</v>
      </c>
      <c r="G265" s="15">
        <v>163590000</v>
      </c>
      <c r="H265" s="15">
        <v>205480000</v>
      </c>
      <c r="I265" s="15">
        <v>-41890000</v>
      </c>
      <c r="J265" s="89"/>
      <c r="K265" s="89"/>
    </row>
    <row r="266" spans="1:11" ht="23.1" customHeight="1">
      <c r="A266" s="17" t="s">
        <v>405</v>
      </c>
      <c r="B266" s="15">
        <v>7260000</v>
      </c>
      <c r="C266" s="15">
        <v>3985740000</v>
      </c>
      <c r="D266" s="15">
        <v>5991760000</v>
      </c>
      <c r="E266" s="15">
        <v>-2006020000</v>
      </c>
      <c r="F266" s="15">
        <v>7260000</v>
      </c>
      <c r="G266" s="15">
        <v>3985740000</v>
      </c>
      <c r="H266" s="15">
        <v>5991760000</v>
      </c>
      <c r="I266" s="15">
        <v>-2006020000</v>
      </c>
      <c r="J266" s="89"/>
      <c r="K266" s="89"/>
    </row>
    <row r="267" spans="1:11" ht="23.1" customHeight="1">
      <c r="A267" s="17" t="s">
        <v>450</v>
      </c>
      <c r="B267" s="15">
        <v>2659000</v>
      </c>
      <c r="C267" s="15">
        <v>962558000</v>
      </c>
      <c r="D267" s="15">
        <v>961345000</v>
      </c>
      <c r="E267" s="15">
        <v>1213000</v>
      </c>
      <c r="F267" s="15">
        <v>2659000</v>
      </c>
      <c r="G267" s="15">
        <v>962558000</v>
      </c>
      <c r="H267" s="15">
        <v>961345000</v>
      </c>
      <c r="I267" s="15">
        <v>1213000</v>
      </c>
      <c r="J267" s="89"/>
      <c r="K267" s="89"/>
    </row>
    <row r="268" spans="1:11" ht="23.1" customHeight="1">
      <c r="A268" s="17" t="s">
        <v>419</v>
      </c>
      <c r="B268" s="15">
        <v>21209000</v>
      </c>
      <c r="C268" s="15">
        <v>7847330000</v>
      </c>
      <c r="D268" s="15">
        <v>12435695000</v>
      </c>
      <c r="E268" s="15">
        <v>-4588365000</v>
      </c>
      <c r="F268" s="15">
        <v>21209000</v>
      </c>
      <c r="G268" s="15">
        <v>7847330000</v>
      </c>
      <c r="H268" s="15">
        <v>12435695000</v>
      </c>
      <c r="I268" s="15">
        <v>-4588365000</v>
      </c>
      <c r="J268" s="89"/>
      <c r="K268" s="89"/>
    </row>
    <row r="269" spans="1:11" ht="23.1" customHeight="1">
      <c r="A269" s="17" t="s">
        <v>444</v>
      </c>
      <c r="B269" s="15">
        <v>5170000</v>
      </c>
      <c r="C269" s="15">
        <v>465300000</v>
      </c>
      <c r="D269" s="15">
        <v>465130000</v>
      </c>
      <c r="E269" s="15">
        <v>170000</v>
      </c>
      <c r="F269" s="15">
        <v>5170000</v>
      </c>
      <c r="G269" s="15">
        <v>465300000</v>
      </c>
      <c r="H269" s="15">
        <v>465130000</v>
      </c>
      <c r="I269" s="15">
        <v>170000</v>
      </c>
      <c r="J269" s="89"/>
      <c r="K269" s="89"/>
    </row>
    <row r="270" spans="1:11" ht="23.1" customHeight="1">
      <c r="A270" s="17" t="s">
        <v>448</v>
      </c>
      <c r="B270" s="15">
        <v>19967000</v>
      </c>
      <c r="C270" s="15">
        <v>6589110000</v>
      </c>
      <c r="D270" s="15">
        <v>6054099000</v>
      </c>
      <c r="E270" s="15">
        <v>535011000</v>
      </c>
      <c r="F270" s="15">
        <v>19967000</v>
      </c>
      <c r="G270" s="15">
        <v>6589110000</v>
      </c>
      <c r="H270" s="15">
        <v>6054099000</v>
      </c>
      <c r="I270" s="15">
        <v>535011000</v>
      </c>
      <c r="J270" s="89"/>
      <c r="K270" s="89"/>
    </row>
    <row r="271" spans="1:11" ht="23.1" customHeight="1">
      <c r="A271" s="17" t="s">
        <v>449</v>
      </c>
      <c r="B271" s="15">
        <v>25013000</v>
      </c>
      <c r="C271" s="15">
        <v>5752990000</v>
      </c>
      <c r="D271" s="15">
        <v>5623834000</v>
      </c>
      <c r="E271" s="15">
        <v>129156000</v>
      </c>
      <c r="F271" s="15">
        <v>25013000</v>
      </c>
      <c r="G271" s="15">
        <v>5752990000</v>
      </c>
      <c r="H271" s="15">
        <v>5623834000</v>
      </c>
      <c r="I271" s="15">
        <v>129156000</v>
      </c>
      <c r="J271" s="89"/>
      <c r="K271" s="89"/>
    </row>
    <row r="272" spans="1:11" ht="23.1" customHeight="1">
      <c r="A272" s="17" t="s">
        <v>431</v>
      </c>
      <c r="B272" s="15">
        <v>0</v>
      </c>
      <c r="C272" s="15">
        <v>0</v>
      </c>
      <c r="D272" s="15">
        <v>-627000</v>
      </c>
      <c r="E272" s="15">
        <v>627000</v>
      </c>
      <c r="F272" s="15">
        <v>0</v>
      </c>
      <c r="G272" s="15">
        <v>0</v>
      </c>
      <c r="H272" s="15">
        <v>0</v>
      </c>
      <c r="I272" s="15">
        <v>0</v>
      </c>
      <c r="J272" s="89"/>
      <c r="K272" s="89"/>
    </row>
    <row r="273" spans="1:11" ht="23.1" customHeight="1">
      <c r="A273" s="17" t="s">
        <v>451</v>
      </c>
      <c r="B273" s="15">
        <v>0</v>
      </c>
      <c r="C273" s="15">
        <v>0</v>
      </c>
      <c r="D273" s="15">
        <v>-44280000</v>
      </c>
      <c r="E273" s="15">
        <v>44280000</v>
      </c>
      <c r="F273" s="15">
        <v>0</v>
      </c>
      <c r="G273" s="15">
        <v>0</v>
      </c>
      <c r="H273" s="15">
        <v>0</v>
      </c>
      <c r="I273" s="15">
        <v>0</v>
      </c>
      <c r="J273" s="89"/>
      <c r="K273" s="89"/>
    </row>
    <row r="274" spans="1:11" ht="23.1" customHeight="1">
      <c r="A274" s="17" t="s">
        <v>452</v>
      </c>
      <c r="B274" s="15">
        <v>0</v>
      </c>
      <c r="C274" s="15">
        <v>0</v>
      </c>
      <c r="D274" s="15">
        <v>-1550000</v>
      </c>
      <c r="E274" s="15">
        <v>1550000</v>
      </c>
      <c r="F274" s="15">
        <v>0</v>
      </c>
      <c r="G274" s="15">
        <v>0</v>
      </c>
      <c r="H274" s="15">
        <v>0</v>
      </c>
      <c r="I274" s="15">
        <v>0</v>
      </c>
      <c r="J274" s="89"/>
      <c r="K274" s="89"/>
    </row>
    <row r="275" spans="1:11" ht="23.1" customHeight="1">
      <c r="A275" s="17" t="s">
        <v>456</v>
      </c>
      <c r="B275" s="15">
        <v>371000</v>
      </c>
      <c r="C275" s="15">
        <v>727160000</v>
      </c>
      <c r="D275" s="15">
        <v>1021734000</v>
      </c>
      <c r="E275" s="15">
        <v>-294574000</v>
      </c>
      <c r="F275" s="15">
        <v>371000</v>
      </c>
      <c r="G275" s="15">
        <v>727160000</v>
      </c>
      <c r="H275" s="15">
        <v>1255835000</v>
      </c>
      <c r="I275" s="15">
        <v>-528675000</v>
      </c>
      <c r="J275" s="89"/>
      <c r="K275" s="89"/>
    </row>
    <row r="276" spans="1:11" ht="23.1" customHeight="1">
      <c r="A276" s="17" t="s">
        <v>457</v>
      </c>
      <c r="B276" s="15">
        <v>30000</v>
      </c>
      <c r="C276" s="15">
        <v>16560000</v>
      </c>
      <c r="D276" s="15">
        <v>19320000</v>
      </c>
      <c r="E276" s="15">
        <v>-2760000</v>
      </c>
      <c r="F276" s="15">
        <v>30000</v>
      </c>
      <c r="G276" s="15">
        <v>16560000</v>
      </c>
      <c r="H276" s="15">
        <v>23400000</v>
      </c>
      <c r="I276" s="15">
        <v>-6840000</v>
      </c>
      <c r="J276" s="89"/>
      <c r="K276" s="89"/>
    </row>
    <row r="277" spans="1:11" ht="23.1" customHeight="1">
      <c r="A277" s="17" t="s">
        <v>458</v>
      </c>
      <c r="B277" s="15">
        <v>1801000</v>
      </c>
      <c r="C277" s="15">
        <v>4502500000</v>
      </c>
      <c r="D277" s="15">
        <v>6625879000</v>
      </c>
      <c r="E277" s="15">
        <v>-2123379000</v>
      </c>
      <c r="F277" s="15">
        <v>1801000</v>
      </c>
      <c r="G277" s="15">
        <v>4502500000</v>
      </c>
      <c r="H277" s="15">
        <v>7510170000</v>
      </c>
      <c r="I277" s="15">
        <v>-3007670000</v>
      </c>
      <c r="J277" s="89"/>
      <c r="K277" s="89"/>
    </row>
    <row r="278" spans="1:11" ht="23.1" customHeight="1">
      <c r="A278" s="17" t="s">
        <v>453</v>
      </c>
      <c r="B278" s="15">
        <v>111601</v>
      </c>
      <c r="C278" s="15">
        <v>730448442065</v>
      </c>
      <c r="D278" s="15">
        <v>675372086162</v>
      </c>
      <c r="E278" s="15">
        <v>55076355903</v>
      </c>
      <c r="F278" s="15">
        <v>111601</v>
      </c>
      <c r="G278" s="15">
        <v>730448442065</v>
      </c>
      <c r="H278" s="15">
        <v>660372202774</v>
      </c>
      <c r="I278" s="15">
        <v>70076239291</v>
      </c>
      <c r="J278" s="89"/>
      <c r="K278" s="89"/>
    </row>
    <row r="279" spans="1:11" ht="23.1" customHeight="1" thickBot="1">
      <c r="A279" s="17" t="s">
        <v>60</v>
      </c>
      <c r="B279" s="12"/>
      <c r="C279" s="44">
        <f>SUM(C253:C278)</f>
        <v>12795475032717</v>
      </c>
      <c r="D279" s="44">
        <f>SUM(D253:D278)</f>
        <v>12359771579959</v>
      </c>
      <c r="E279" s="44">
        <f>SUM(E253:E278)</f>
        <v>435703452758</v>
      </c>
      <c r="F279" s="12"/>
      <c r="G279" s="44">
        <f>SUM(G253:G278)</f>
        <v>12795475032717</v>
      </c>
      <c r="H279" s="44">
        <f>SUM(H253:H278)</f>
        <v>11803843167759</v>
      </c>
      <c r="I279" s="44">
        <f>SUM(I253:I278)</f>
        <v>991631864958</v>
      </c>
      <c r="J279" s="89"/>
    </row>
    <row r="280" spans="1:11" ht="23.1" customHeight="1" thickTop="1">
      <c r="A280" s="11" t="s">
        <v>61</v>
      </c>
      <c r="B280" s="55"/>
      <c r="C280" s="56"/>
      <c r="D280" s="56"/>
      <c r="E280" s="56"/>
      <c r="F280" s="55"/>
      <c r="G280" s="56"/>
      <c r="H280" s="56"/>
      <c r="I280" s="56"/>
      <c r="J280" s="89"/>
    </row>
    <row r="281" spans="1:11">
      <c r="E281" s="15"/>
      <c r="I281" s="15"/>
      <c r="J281" s="89"/>
    </row>
    <row r="282" spans="1:11">
      <c r="E282" s="15"/>
      <c r="I282" s="15"/>
      <c r="J282" s="89"/>
    </row>
    <row r="283" spans="1:11">
      <c r="E283" s="15"/>
      <c r="I283" s="15"/>
    </row>
    <row r="284" spans="1:11">
      <c r="E284" s="15"/>
      <c r="I284" s="15"/>
    </row>
    <row r="285" spans="1:11">
      <c r="E285" s="15"/>
      <c r="I285" s="15"/>
    </row>
    <row r="286" spans="1:11">
      <c r="I286" s="12"/>
    </row>
  </sheetData>
  <mergeCells count="46">
    <mergeCell ref="A248:I248"/>
    <mergeCell ref="A249:I249"/>
    <mergeCell ref="A250:I250"/>
    <mergeCell ref="B251:E251"/>
    <mergeCell ref="F251:I251"/>
    <mergeCell ref="A217:I217"/>
    <mergeCell ref="A218:I218"/>
    <mergeCell ref="A219:I219"/>
    <mergeCell ref="B220:E220"/>
    <mergeCell ref="F220:I220"/>
    <mergeCell ref="A186:I186"/>
    <mergeCell ref="A187:I187"/>
    <mergeCell ref="A188:I188"/>
    <mergeCell ref="B189:E189"/>
    <mergeCell ref="F189:I189"/>
    <mergeCell ref="A155:I155"/>
    <mergeCell ref="A156:I156"/>
    <mergeCell ref="A157:I157"/>
    <mergeCell ref="B158:E158"/>
    <mergeCell ref="F158:I158"/>
    <mergeCell ref="A124:I124"/>
    <mergeCell ref="A125:I125"/>
    <mergeCell ref="A126:I126"/>
    <mergeCell ref="B127:E127"/>
    <mergeCell ref="F127:I127"/>
    <mergeCell ref="A93:I93"/>
    <mergeCell ref="A94:I94"/>
    <mergeCell ref="A95:I95"/>
    <mergeCell ref="B96:E96"/>
    <mergeCell ref="F96:I96"/>
    <mergeCell ref="A62:I62"/>
    <mergeCell ref="A63:I63"/>
    <mergeCell ref="A64:I64"/>
    <mergeCell ref="B65:E65"/>
    <mergeCell ref="F65:I65"/>
    <mergeCell ref="A31:I31"/>
    <mergeCell ref="A32:I32"/>
    <mergeCell ref="A33:I33"/>
    <mergeCell ref="B34:E34"/>
    <mergeCell ref="F34:I34"/>
    <mergeCell ref="B5:E5"/>
    <mergeCell ref="F5:I5"/>
    <mergeCell ref="A4:D4"/>
    <mergeCell ref="A1:I1"/>
    <mergeCell ref="A2:I2"/>
    <mergeCell ref="A3: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horizontalDpi="4294967295" verticalDpi="4294967295" r:id="rId1"/>
  <headerFooter differentOddEven="1" differentFirst="1"/>
  <rowBreaks count="9" manualBreakCount="9">
    <brk id="30" max="8" man="1"/>
    <brk id="61" max="8" man="1"/>
    <brk id="92" max="8" man="1"/>
    <brk id="123" max="8" man="1"/>
    <brk id="154" max="8" man="1"/>
    <brk id="185" max="8" man="1"/>
    <brk id="216" max="8" man="1"/>
    <brk id="247" max="8" man="1"/>
    <brk id="281" max="8" man="1"/>
  </rowBreak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L328"/>
  <sheetViews>
    <sheetView rightToLeft="1" view="pageBreakPreview" topLeftCell="A315" zoomScale="90" zoomScaleNormal="90" zoomScaleSheetLayoutView="90" workbookViewId="0">
      <selection activeCell="J320" sqref="J320"/>
    </sheetView>
  </sheetViews>
  <sheetFormatPr defaultColWidth="9" defaultRowHeight="18.75"/>
  <cols>
    <col min="1" max="1" width="39.125" style="14" customWidth="1"/>
    <col min="2" max="2" width="13.625" style="14" bestFit="1" customWidth="1"/>
    <col min="3" max="3" width="18" style="14" bestFit="1" customWidth="1"/>
    <col min="4" max="4" width="19.25" style="14" bestFit="1" customWidth="1"/>
    <col min="5" max="5" width="20.875" style="14" customWidth="1"/>
    <col min="6" max="6" width="14.25" style="14" customWidth="1"/>
    <col min="7" max="7" width="19.75" style="14" bestFit="1" customWidth="1"/>
    <col min="8" max="8" width="20.125" style="14" bestFit="1" customWidth="1"/>
    <col min="9" max="9" width="20.875" style="14" customWidth="1"/>
    <col min="10" max="10" width="14.375" style="8" bestFit="1" customWidth="1"/>
    <col min="11" max="11" width="14.125" style="8" bestFit="1" customWidth="1"/>
    <col min="12" max="12" width="16.625" style="8" bestFit="1" customWidth="1"/>
    <col min="13" max="16384" width="9" style="8"/>
  </cols>
  <sheetData>
    <row r="1" spans="1:9" ht="21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9" ht="21">
      <c r="A2" s="110" t="s">
        <v>225</v>
      </c>
      <c r="B2" s="110"/>
      <c r="C2" s="110"/>
      <c r="D2" s="110"/>
      <c r="E2" s="110"/>
      <c r="F2" s="110"/>
      <c r="G2" s="110"/>
      <c r="H2" s="110"/>
      <c r="I2" s="110"/>
    </row>
    <row r="3" spans="1:9" ht="21">
      <c r="A3" s="110" t="s">
        <v>226</v>
      </c>
      <c r="B3" s="110"/>
      <c r="C3" s="110"/>
      <c r="D3" s="110"/>
      <c r="E3" s="110"/>
      <c r="F3" s="110"/>
      <c r="G3" s="110"/>
      <c r="H3" s="110"/>
      <c r="I3" s="110"/>
    </row>
    <row r="4" spans="1:9">
      <c r="A4" s="119" t="s">
        <v>272</v>
      </c>
      <c r="B4" s="119"/>
      <c r="C4" s="119"/>
      <c r="D4" s="119"/>
      <c r="E4" s="119"/>
      <c r="F4" s="119"/>
      <c r="G4" s="119"/>
      <c r="H4" s="119"/>
      <c r="I4" s="119"/>
    </row>
    <row r="5" spans="1:9" ht="16.5" customHeight="1" thickBot="1">
      <c r="B5" s="152" t="s">
        <v>242</v>
      </c>
      <c r="C5" s="152"/>
      <c r="D5" s="152"/>
      <c r="E5" s="152"/>
      <c r="F5" s="152" t="s">
        <v>243</v>
      </c>
      <c r="G5" s="152"/>
      <c r="H5" s="152"/>
      <c r="I5" s="152"/>
    </row>
    <row r="6" spans="1:9" ht="19.5" thickBot="1">
      <c r="A6" s="17" t="s">
        <v>228</v>
      </c>
      <c r="B6" s="10" t="s">
        <v>10</v>
      </c>
      <c r="C6" s="10" t="s">
        <v>273</v>
      </c>
      <c r="D6" s="10" t="s">
        <v>274</v>
      </c>
      <c r="E6" s="10" t="s">
        <v>275</v>
      </c>
      <c r="F6" s="10" t="s">
        <v>10</v>
      </c>
      <c r="G6" s="10" t="s">
        <v>12</v>
      </c>
      <c r="H6" s="10" t="s">
        <v>274</v>
      </c>
      <c r="I6" s="10" t="s">
        <v>275</v>
      </c>
    </row>
    <row r="7" spans="1:9" ht="23.1" customHeight="1">
      <c r="A7" s="29" t="s">
        <v>28</v>
      </c>
      <c r="B7" s="15">
        <v>3900000</v>
      </c>
      <c r="C7" s="15">
        <v>39728970464</v>
      </c>
      <c r="D7" s="15">
        <v>37429503278</v>
      </c>
      <c r="E7" s="15">
        <v>2299467186</v>
      </c>
      <c r="F7" s="15">
        <v>4007056</v>
      </c>
      <c r="G7" s="15">
        <v>40804670812</v>
      </c>
      <c r="H7" s="15">
        <v>-38451658882</v>
      </c>
      <c r="I7" s="15">
        <v>2353011930</v>
      </c>
    </row>
    <row r="8" spans="1:9" ht="23.1" customHeight="1">
      <c r="A8" s="11" t="s">
        <v>54</v>
      </c>
      <c r="B8" s="15">
        <v>1163000</v>
      </c>
      <c r="C8" s="15">
        <v>3319384502</v>
      </c>
      <c r="D8" s="15">
        <v>2621223604</v>
      </c>
      <c r="E8" s="15">
        <v>698160898</v>
      </c>
      <c r="F8" s="15">
        <v>1763000</v>
      </c>
      <c r="G8" s="15">
        <v>4561748252</v>
      </c>
      <c r="H8" s="15">
        <v>-3906530255</v>
      </c>
      <c r="I8" s="15">
        <v>655217997</v>
      </c>
    </row>
    <row r="9" spans="1:9" ht="23.1" customHeight="1">
      <c r="A9" s="11" t="s">
        <v>51</v>
      </c>
      <c r="B9" s="15">
        <v>-2000</v>
      </c>
      <c r="C9" s="15">
        <v>4650591099</v>
      </c>
      <c r="D9" s="15">
        <v>-2445716659</v>
      </c>
      <c r="E9" s="15">
        <v>7096307758</v>
      </c>
      <c r="F9" s="15">
        <v>85000</v>
      </c>
      <c r="G9" s="15">
        <v>4823634099</v>
      </c>
      <c r="H9" s="15">
        <v>2272673659</v>
      </c>
      <c r="I9" s="15">
        <v>7096307758</v>
      </c>
    </row>
    <row r="10" spans="1:9" ht="23.1" customHeight="1">
      <c r="A10" s="11" t="s">
        <v>276</v>
      </c>
      <c r="B10" s="15">
        <v>0</v>
      </c>
      <c r="C10" s="15">
        <v>0</v>
      </c>
      <c r="D10" s="15">
        <v>0</v>
      </c>
      <c r="E10" s="15">
        <v>0</v>
      </c>
      <c r="F10" s="15">
        <v>1577000</v>
      </c>
      <c r="G10" s="15">
        <v>1254093531</v>
      </c>
      <c r="H10" s="15">
        <v>-1246255399</v>
      </c>
      <c r="I10" s="15">
        <v>7838132</v>
      </c>
    </row>
    <row r="11" spans="1:9" ht="23.1" customHeight="1">
      <c r="A11" s="11" t="s">
        <v>35</v>
      </c>
      <c r="B11" s="15">
        <v>0</v>
      </c>
      <c r="C11" s="15">
        <v>20495632252</v>
      </c>
      <c r="D11" s="15">
        <v>12320438506</v>
      </c>
      <c r="E11" s="15">
        <v>8175193746</v>
      </c>
      <c r="F11" s="15">
        <v>16063373</v>
      </c>
      <c r="G11" s="15">
        <v>77728077553</v>
      </c>
      <c r="H11" s="15">
        <v>-67509622517</v>
      </c>
      <c r="I11" s="15">
        <v>10218455036</v>
      </c>
    </row>
    <row r="12" spans="1:9" ht="23.1" customHeight="1">
      <c r="A12" s="11" t="s">
        <v>24</v>
      </c>
      <c r="B12" s="15">
        <v>200000</v>
      </c>
      <c r="C12" s="15">
        <v>967409467</v>
      </c>
      <c r="D12" s="15">
        <v>1097978019</v>
      </c>
      <c r="E12" s="15">
        <v>-130568552</v>
      </c>
      <c r="F12" s="15">
        <v>4921737</v>
      </c>
      <c r="G12" s="15">
        <v>27046733968</v>
      </c>
      <c r="H12" s="15">
        <v>-27019809596</v>
      </c>
      <c r="I12" s="15">
        <v>26924372</v>
      </c>
    </row>
    <row r="13" spans="1:9" ht="23.1" customHeight="1">
      <c r="A13" s="11" t="s">
        <v>53</v>
      </c>
      <c r="B13" s="15">
        <v>-882000</v>
      </c>
      <c r="C13" s="15">
        <v>-750074850</v>
      </c>
      <c r="D13" s="15">
        <v>-750074850</v>
      </c>
      <c r="E13" s="15">
        <v>0</v>
      </c>
      <c r="F13" s="15">
        <v>17797000</v>
      </c>
      <c r="G13" s="15">
        <v>14013526275</v>
      </c>
      <c r="H13" s="15">
        <v>-14013526275</v>
      </c>
      <c r="I13" s="15">
        <v>0</v>
      </c>
    </row>
    <row r="14" spans="1:9" ht="23.1" customHeight="1">
      <c r="A14" s="11" t="s">
        <v>47</v>
      </c>
      <c r="B14" s="15">
        <v>2886828</v>
      </c>
      <c r="C14" s="15">
        <v>149696143018</v>
      </c>
      <c r="D14" s="15">
        <v>104592900833</v>
      </c>
      <c r="E14" s="15">
        <v>45103242185</v>
      </c>
      <c r="F14" s="15">
        <v>3000000</v>
      </c>
      <c r="G14" s="15">
        <v>153784818872</v>
      </c>
      <c r="H14" s="15">
        <v>-108693244800</v>
      </c>
      <c r="I14" s="15">
        <v>45091574072</v>
      </c>
    </row>
    <row r="15" spans="1:9" ht="23.1" customHeight="1">
      <c r="A15" s="11" t="s">
        <v>42</v>
      </c>
      <c r="B15" s="15">
        <v>5966799</v>
      </c>
      <c r="C15" s="15">
        <v>34504001832</v>
      </c>
      <c r="D15" s="15">
        <v>35538609838</v>
      </c>
      <c r="E15" s="15">
        <v>-1034608006</v>
      </c>
      <c r="F15" s="15">
        <v>6290332</v>
      </c>
      <c r="G15" s="15">
        <v>36335946116</v>
      </c>
      <c r="H15" s="15">
        <v>-37465591635</v>
      </c>
      <c r="I15" s="15">
        <v>-1129645519</v>
      </c>
    </row>
    <row r="16" spans="1:9" ht="23.1" customHeight="1">
      <c r="A16" s="11" t="s">
        <v>22</v>
      </c>
      <c r="B16" s="15">
        <v>19650891</v>
      </c>
      <c r="C16" s="15">
        <v>98615859042</v>
      </c>
      <c r="D16" s="15">
        <v>89409617583</v>
      </c>
      <c r="E16" s="15">
        <v>9206241459</v>
      </c>
      <c r="F16" s="15">
        <v>19801120</v>
      </c>
      <c r="G16" s="15">
        <v>99308774084</v>
      </c>
      <c r="H16" s="15">
        <v>-90093144728</v>
      </c>
      <c r="I16" s="15">
        <v>9215629356</v>
      </c>
    </row>
    <row r="17" spans="1:9" ht="23.1" customHeight="1">
      <c r="A17" s="11" t="s">
        <v>33</v>
      </c>
      <c r="B17" s="15">
        <v>17178947</v>
      </c>
      <c r="C17" s="15">
        <v>87525451251</v>
      </c>
      <c r="D17" s="15">
        <v>79616955227</v>
      </c>
      <c r="E17" s="15">
        <v>7908496024</v>
      </c>
      <c r="F17" s="15">
        <v>17272201</v>
      </c>
      <c r="G17" s="15">
        <v>87978750042</v>
      </c>
      <c r="H17" s="15">
        <v>-80036714555</v>
      </c>
      <c r="I17" s="15">
        <v>7942035487</v>
      </c>
    </row>
    <row r="18" spans="1:9" ht="23.1" customHeight="1">
      <c r="A18" s="11" t="s">
        <v>57</v>
      </c>
      <c r="B18" s="15">
        <v>53553871</v>
      </c>
      <c r="C18" s="15">
        <v>150294090444</v>
      </c>
      <c r="D18" s="15">
        <v>116482045893</v>
      </c>
      <c r="E18" s="15">
        <v>33812044551</v>
      </c>
      <c r="F18" s="15">
        <v>124796871</v>
      </c>
      <c r="G18" s="15">
        <v>312775798794</v>
      </c>
      <c r="H18" s="15">
        <v>-278963754243</v>
      </c>
      <c r="I18" s="15">
        <v>33812044551</v>
      </c>
    </row>
    <row r="19" spans="1:9" ht="23.1" customHeight="1">
      <c r="A19" s="11" t="s">
        <v>55</v>
      </c>
      <c r="B19" s="15">
        <v>904000</v>
      </c>
      <c r="C19" s="15">
        <v>6071961765</v>
      </c>
      <c r="D19" s="15">
        <v>5568285210</v>
      </c>
      <c r="E19" s="15">
        <v>503676555</v>
      </c>
      <c r="F19" s="15">
        <v>904000</v>
      </c>
      <c r="G19" s="15">
        <v>6071961765</v>
      </c>
      <c r="H19" s="15">
        <v>-5568285210</v>
      </c>
      <c r="I19" s="15">
        <v>503676555</v>
      </c>
    </row>
    <row r="20" spans="1:9" ht="23.1" customHeight="1">
      <c r="A20" s="11" t="s">
        <v>23</v>
      </c>
      <c r="B20" s="15">
        <v>624127</v>
      </c>
      <c r="C20" s="15">
        <v>3087330203</v>
      </c>
      <c r="D20" s="15">
        <v>2597087990</v>
      </c>
      <c r="E20" s="15">
        <v>490242213</v>
      </c>
      <c r="F20" s="15">
        <v>624127</v>
      </c>
      <c r="G20" s="15">
        <v>3087330203</v>
      </c>
      <c r="H20" s="15">
        <v>-2597087990</v>
      </c>
      <c r="I20" s="15">
        <v>490242213</v>
      </c>
    </row>
    <row r="21" spans="1:9" ht="23.1" customHeight="1">
      <c r="A21" s="11" t="s">
        <v>50</v>
      </c>
      <c r="B21" s="15">
        <v>9060000</v>
      </c>
      <c r="C21" s="15">
        <v>6552304932</v>
      </c>
      <c r="D21" s="15">
        <v>5898990916</v>
      </c>
      <c r="E21" s="15">
        <v>653314016</v>
      </c>
      <c r="F21" s="15">
        <v>9060000</v>
      </c>
      <c r="G21" s="15">
        <v>6552304932</v>
      </c>
      <c r="H21" s="15">
        <v>-5898990916</v>
      </c>
      <c r="I21" s="15">
        <v>653314016</v>
      </c>
    </row>
    <row r="22" spans="1:9" ht="23.1" customHeight="1">
      <c r="A22" s="11" t="s">
        <v>34</v>
      </c>
      <c r="B22" s="15">
        <v>11400000</v>
      </c>
      <c r="C22" s="15">
        <v>30819074684</v>
      </c>
      <c r="D22" s="15">
        <v>26245576551</v>
      </c>
      <c r="E22" s="15">
        <v>4573498133</v>
      </c>
      <c r="F22" s="15">
        <v>11400000</v>
      </c>
      <c r="G22" s="15">
        <v>30819074684</v>
      </c>
      <c r="H22" s="15">
        <v>-26245576551</v>
      </c>
      <c r="I22" s="15">
        <v>4573498133</v>
      </c>
    </row>
    <row r="23" spans="1:9" ht="23.1" customHeight="1">
      <c r="A23" s="11" t="s">
        <v>27</v>
      </c>
      <c r="B23" s="15">
        <v>1800000</v>
      </c>
      <c r="C23" s="15">
        <v>11766569949</v>
      </c>
      <c r="D23" s="15">
        <v>11007986124</v>
      </c>
      <c r="E23" s="15">
        <v>758583825</v>
      </c>
      <c r="F23" s="15">
        <v>1800000</v>
      </c>
      <c r="G23" s="15">
        <v>11766569949</v>
      </c>
      <c r="H23" s="15">
        <v>-11007986124</v>
      </c>
      <c r="I23" s="15">
        <v>758583825</v>
      </c>
    </row>
    <row r="24" spans="1:9" ht="23.1" customHeight="1">
      <c r="A24" s="11" t="s">
        <v>32</v>
      </c>
      <c r="B24" s="15">
        <v>4000900</v>
      </c>
      <c r="C24" s="15">
        <v>10186630327</v>
      </c>
      <c r="D24" s="15">
        <v>7766733229</v>
      </c>
      <c r="E24" s="15">
        <v>2419897098</v>
      </c>
      <c r="F24" s="15">
        <v>4000900</v>
      </c>
      <c r="G24" s="15">
        <v>10186630327</v>
      </c>
      <c r="H24" s="15">
        <v>-7766733229</v>
      </c>
      <c r="I24" s="15">
        <v>2419897098</v>
      </c>
    </row>
    <row r="25" spans="1:9" ht="23.1" customHeight="1">
      <c r="A25" s="11" t="s">
        <v>36</v>
      </c>
      <c r="B25" s="15">
        <v>80000000</v>
      </c>
      <c r="C25" s="15">
        <v>129926811019</v>
      </c>
      <c r="D25" s="15">
        <v>119375039040</v>
      </c>
      <c r="E25" s="15">
        <v>10551771979</v>
      </c>
      <c r="F25" s="15">
        <v>80000000</v>
      </c>
      <c r="G25" s="15">
        <v>129926811019</v>
      </c>
      <c r="H25" s="15">
        <v>-119375039040</v>
      </c>
      <c r="I25" s="15">
        <v>10551771979</v>
      </c>
    </row>
    <row r="26" spans="1:9" ht="23.1" customHeight="1">
      <c r="A26" s="11" t="s">
        <v>21</v>
      </c>
      <c r="B26" s="15">
        <v>9200000</v>
      </c>
      <c r="C26" s="15">
        <v>53845700561</v>
      </c>
      <c r="D26" s="15">
        <v>46237268195</v>
      </c>
      <c r="E26" s="15">
        <v>7608432366</v>
      </c>
      <c r="F26" s="15">
        <v>9200000</v>
      </c>
      <c r="G26" s="15">
        <v>53845700561</v>
      </c>
      <c r="H26" s="15">
        <v>-46237268195</v>
      </c>
      <c r="I26" s="15">
        <v>7608432366</v>
      </c>
    </row>
    <row r="27" spans="1:9" ht="23.1" customHeight="1">
      <c r="A27" s="11" t="s">
        <v>26</v>
      </c>
      <c r="B27" s="15">
        <v>9338100</v>
      </c>
      <c r="C27" s="15">
        <v>45137047309</v>
      </c>
      <c r="D27" s="15">
        <v>41433383871</v>
      </c>
      <c r="E27" s="15">
        <v>3703663438</v>
      </c>
      <c r="F27" s="15">
        <v>9338100</v>
      </c>
      <c r="G27" s="15">
        <v>45137047309</v>
      </c>
      <c r="H27" s="15">
        <v>-41433383871</v>
      </c>
      <c r="I27" s="15">
        <v>3703663438</v>
      </c>
    </row>
    <row r="28" spans="1:9" ht="23.1" customHeight="1">
      <c r="A28" s="11" t="s">
        <v>48</v>
      </c>
      <c r="B28" s="15">
        <v>-25156000</v>
      </c>
      <c r="C28" s="15">
        <v>-54697735200</v>
      </c>
      <c r="D28" s="15">
        <v>-54697735200</v>
      </c>
      <c r="E28" s="15">
        <v>0</v>
      </c>
      <c r="F28" s="15">
        <v>-25156000</v>
      </c>
      <c r="G28" s="15">
        <v>-54697735200</v>
      </c>
      <c r="H28" s="15">
        <v>54697735200</v>
      </c>
      <c r="I28" s="15">
        <v>0</v>
      </c>
    </row>
    <row r="29" spans="1:9" ht="23.1" customHeight="1">
      <c r="A29" s="11" t="s">
        <v>46</v>
      </c>
      <c r="B29" s="15">
        <v>279398</v>
      </c>
      <c r="C29" s="15">
        <v>4117443489</v>
      </c>
      <c r="D29" s="15">
        <v>3999099094</v>
      </c>
      <c r="E29" s="15">
        <v>118344395</v>
      </c>
      <c r="F29" s="15">
        <v>279398</v>
      </c>
      <c r="G29" s="15">
        <v>4117443489</v>
      </c>
      <c r="H29" s="15">
        <v>-3999099094</v>
      </c>
      <c r="I29" s="15">
        <v>118344395</v>
      </c>
    </row>
    <row r="30" spans="1:9" ht="23.1" customHeight="1">
      <c r="A30" s="11" t="s">
        <v>29</v>
      </c>
      <c r="B30" s="15">
        <v>10000000</v>
      </c>
      <c r="C30" s="15">
        <v>20392273783</v>
      </c>
      <c r="D30" s="15">
        <v>20238764010</v>
      </c>
      <c r="E30" s="15">
        <v>153509773</v>
      </c>
      <c r="F30" s="15">
        <v>10000000</v>
      </c>
      <c r="G30" s="15">
        <v>20392273783</v>
      </c>
      <c r="H30" s="15">
        <v>-20238764010</v>
      </c>
      <c r="I30" s="15">
        <v>153509773</v>
      </c>
    </row>
    <row r="31" spans="1:9" ht="23.1" customHeight="1">
      <c r="A31" s="11" t="s">
        <v>37</v>
      </c>
      <c r="B31" s="15">
        <v>6278136</v>
      </c>
      <c r="C31" s="15">
        <v>28904332370</v>
      </c>
      <c r="D31" s="15">
        <v>23996617637</v>
      </c>
      <c r="E31" s="15">
        <v>4907714733</v>
      </c>
      <c r="F31" s="15">
        <v>6278136</v>
      </c>
      <c r="G31" s="15">
        <v>28904332370</v>
      </c>
      <c r="H31" s="15">
        <v>-23996617637</v>
      </c>
      <c r="I31" s="15">
        <v>4907714733</v>
      </c>
    </row>
    <row r="32" spans="1:9" ht="23.1" customHeight="1">
      <c r="A32" s="11" t="s">
        <v>30</v>
      </c>
      <c r="B32" s="15">
        <v>1024644</v>
      </c>
      <c r="C32" s="15">
        <v>6699158705</v>
      </c>
      <c r="D32" s="15">
        <v>6143925500</v>
      </c>
      <c r="E32" s="15">
        <v>555233205</v>
      </c>
      <c r="F32" s="15">
        <v>1024644</v>
      </c>
      <c r="G32" s="15">
        <v>6699158705</v>
      </c>
      <c r="H32" s="15">
        <v>-6143925500</v>
      </c>
      <c r="I32" s="15">
        <v>555233205</v>
      </c>
    </row>
    <row r="33" spans="1:9" ht="23.1" customHeight="1">
      <c r="A33" s="11" t="s">
        <v>43</v>
      </c>
      <c r="B33" s="15">
        <v>200000</v>
      </c>
      <c r="C33" s="15">
        <v>753489907</v>
      </c>
      <c r="D33" s="15">
        <v>738085285</v>
      </c>
      <c r="E33" s="15">
        <v>15404622</v>
      </c>
      <c r="F33" s="15">
        <v>200000</v>
      </c>
      <c r="G33" s="15">
        <v>753489907</v>
      </c>
      <c r="H33" s="15">
        <v>-738085285</v>
      </c>
      <c r="I33" s="15">
        <v>15404622</v>
      </c>
    </row>
    <row r="34" spans="1:9" ht="23.1" customHeight="1" thickBot="1">
      <c r="A34" s="11" t="s">
        <v>496</v>
      </c>
      <c r="B34" s="27">
        <f>SUM(B7:B33)</f>
        <v>222569641</v>
      </c>
      <c r="C34" s="27">
        <f t="shared" ref="C34:H34" si="0">SUM(C7:C33)</f>
        <v>892609852324</v>
      </c>
      <c r="D34" s="27">
        <f t="shared" si="0"/>
        <v>742462588724</v>
      </c>
      <c r="E34" s="27">
        <f t="shared" si="0"/>
        <v>150147263600</v>
      </c>
      <c r="F34" s="27">
        <f t="shared" si="0"/>
        <v>336327995</v>
      </c>
      <c r="G34" s="27">
        <f t="shared" si="0"/>
        <v>1163978966201</v>
      </c>
      <c r="H34" s="27">
        <f t="shared" si="0"/>
        <v>-1011676286678</v>
      </c>
      <c r="I34" s="27">
        <f>SUM(I7:I33)</f>
        <v>152302679523</v>
      </c>
    </row>
    <row r="35" spans="1:9" ht="23.1" customHeight="1" thickTop="1">
      <c r="A35" s="110" t="s">
        <v>0</v>
      </c>
      <c r="B35" s="110"/>
      <c r="C35" s="110"/>
      <c r="D35" s="110"/>
      <c r="E35" s="110"/>
      <c r="F35" s="110"/>
      <c r="G35" s="110"/>
      <c r="H35" s="110"/>
      <c r="I35" s="110"/>
    </row>
    <row r="36" spans="1:9" ht="23.1" customHeight="1">
      <c r="A36" s="110" t="s">
        <v>225</v>
      </c>
      <c r="B36" s="110"/>
      <c r="C36" s="110"/>
      <c r="D36" s="110"/>
      <c r="E36" s="110"/>
      <c r="F36" s="110"/>
      <c r="G36" s="110"/>
      <c r="H36" s="110"/>
      <c r="I36" s="110"/>
    </row>
    <row r="37" spans="1:9" ht="23.1" customHeight="1">
      <c r="A37" s="110" t="s">
        <v>226</v>
      </c>
      <c r="B37" s="110"/>
      <c r="C37" s="110"/>
      <c r="D37" s="110"/>
      <c r="E37" s="110"/>
      <c r="F37" s="110"/>
      <c r="G37" s="110"/>
      <c r="H37" s="110"/>
      <c r="I37" s="110"/>
    </row>
    <row r="38" spans="1:9" ht="23.1" customHeight="1" thickBot="1">
      <c r="B38" s="152" t="s">
        <v>242</v>
      </c>
      <c r="C38" s="152"/>
      <c r="D38" s="152"/>
      <c r="E38" s="152"/>
      <c r="F38" s="152" t="s">
        <v>243</v>
      </c>
      <c r="G38" s="152"/>
      <c r="H38" s="152"/>
      <c r="I38" s="152"/>
    </row>
    <row r="39" spans="1:9" ht="23.1" customHeight="1" thickBot="1">
      <c r="A39" s="17" t="s">
        <v>228</v>
      </c>
      <c r="B39" s="10" t="s">
        <v>10</v>
      </c>
      <c r="C39" s="10" t="s">
        <v>273</v>
      </c>
      <c r="D39" s="10" t="s">
        <v>274</v>
      </c>
      <c r="E39" s="10" t="s">
        <v>275</v>
      </c>
      <c r="F39" s="10" t="s">
        <v>10</v>
      </c>
      <c r="G39" s="10" t="s">
        <v>12</v>
      </c>
      <c r="H39" s="10" t="s">
        <v>274</v>
      </c>
      <c r="I39" s="10" t="s">
        <v>275</v>
      </c>
    </row>
    <row r="40" spans="1:9" ht="23.1" customHeight="1">
      <c r="A40" s="11" t="s">
        <v>497</v>
      </c>
      <c r="B40" s="15">
        <f>B34</f>
        <v>222569641</v>
      </c>
      <c r="C40" s="15">
        <f t="shared" ref="C40:I40" si="1">C34</f>
        <v>892609852324</v>
      </c>
      <c r="D40" s="15">
        <f t="shared" si="1"/>
        <v>742462588724</v>
      </c>
      <c r="E40" s="15">
        <f t="shared" si="1"/>
        <v>150147263600</v>
      </c>
      <c r="F40" s="15">
        <f t="shared" si="1"/>
        <v>336327995</v>
      </c>
      <c r="G40" s="15">
        <f t="shared" si="1"/>
        <v>1163978966201</v>
      </c>
      <c r="H40" s="15">
        <f t="shared" si="1"/>
        <v>-1011676286678</v>
      </c>
      <c r="I40" s="15">
        <f t="shared" si="1"/>
        <v>152302679523</v>
      </c>
    </row>
    <row r="41" spans="1:9" ht="23.1" customHeight="1">
      <c r="A41" s="11" t="s">
        <v>19</v>
      </c>
      <c r="B41" s="15">
        <v>518</v>
      </c>
      <c r="C41" s="15">
        <v>3104960</v>
      </c>
      <c r="D41" s="15">
        <v>3039271</v>
      </c>
      <c r="E41" s="15">
        <v>65689</v>
      </c>
      <c r="F41" s="15">
        <v>518</v>
      </c>
      <c r="G41" s="15">
        <v>3104960</v>
      </c>
      <c r="H41" s="15">
        <v>-3039271</v>
      </c>
      <c r="I41" s="15">
        <v>65689</v>
      </c>
    </row>
    <row r="42" spans="1:9" ht="23.1" customHeight="1">
      <c r="A42" s="11" t="s">
        <v>52</v>
      </c>
      <c r="B42" s="15">
        <v>2000</v>
      </c>
      <c r="C42" s="15">
        <v>20278627</v>
      </c>
      <c r="D42" s="15">
        <v>15904800</v>
      </c>
      <c r="E42" s="15">
        <v>4373827</v>
      </c>
      <c r="F42" s="15">
        <v>2000</v>
      </c>
      <c r="G42" s="15">
        <v>20278627</v>
      </c>
      <c r="H42" s="15">
        <v>-15904800</v>
      </c>
      <c r="I42" s="15">
        <v>4373827</v>
      </c>
    </row>
    <row r="43" spans="1:9" ht="23.1" customHeight="1">
      <c r="A43" s="11" t="s">
        <v>58</v>
      </c>
      <c r="B43" s="15">
        <v>384534000</v>
      </c>
      <c r="C43" s="15">
        <v>151504417350</v>
      </c>
      <c r="D43" s="15">
        <v>151504417350</v>
      </c>
      <c r="E43" s="15">
        <v>0</v>
      </c>
      <c r="F43" s="15">
        <v>384534000</v>
      </c>
      <c r="G43" s="15">
        <v>151504417350</v>
      </c>
      <c r="H43" s="15">
        <v>-151504417350</v>
      </c>
      <c r="I43" s="15">
        <v>0</v>
      </c>
    </row>
    <row r="44" spans="1:9" ht="23.1" customHeight="1">
      <c r="A44" s="11" t="s">
        <v>49</v>
      </c>
      <c r="B44" s="15">
        <v>260022000</v>
      </c>
      <c r="C44" s="15">
        <v>541497095100</v>
      </c>
      <c r="D44" s="15">
        <v>541497095100</v>
      </c>
      <c r="E44" s="15">
        <v>0</v>
      </c>
      <c r="F44" s="15">
        <v>260022000</v>
      </c>
      <c r="G44" s="15">
        <v>541497095100</v>
      </c>
      <c r="H44" s="15">
        <v>-541497095100</v>
      </c>
      <c r="I44" s="15">
        <v>0</v>
      </c>
    </row>
    <row r="45" spans="1:9" ht="23.1" customHeight="1">
      <c r="A45" s="11" t="s">
        <v>277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1373815976</v>
      </c>
      <c r="H45" s="15">
        <v>-1255301250</v>
      </c>
      <c r="I45" s="15">
        <v>118514726</v>
      </c>
    </row>
    <row r="46" spans="1:9" ht="23.1" customHeight="1">
      <c r="A46" s="11" t="s">
        <v>97</v>
      </c>
      <c r="B46" s="15">
        <v>0</v>
      </c>
      <c r="C46" s="15">
        <v>0</v>
      </c>
      <c r="D46" s="15">
        <v>0</v>
      </c>
      <c r="E46" s="15">
        <v>0</v>
      </c>
      <c r="F46" s="15">
        <v>813300</v>
      </c>
      <c r="G46" s="15">
        <v>813152589375</v>
      </c>
      <c r="H46" s="15">
        <v>-813152589375</v>
      </c>
      <c r="I46" s="15">
        <v>0</v>
      </c>
    </row>
    <row r="47" spans="1:9" ht="23.1" customHeight="1">
      <c r="A47" s="11" t="s">
        <v>94</v>
      </c>
      <c r="B47" s="15">
        <v>0</v>
      </c>
      <c r="C47" s="15">
        <v>0</v>
      </c>
      <c r="D47" s="15">
        <v>0</v>
      </c>
      <c r="E47" s="15">
        <v>0</v>
      </c>
      <c r="F47" s="15">
        <v>760000</v>
      </c>
      <c r="G47" s="15">
        <v>759862250000</v>
      </c>
      <c r="H47" s="15">
        <v>-759862250000</v>
      </c>
      <c r="I47" s="15">
        <v>0</v>
      </c>
    </row>
    <row r="48" spans="1:9" ht="23.1" customHeight="1">
      <c r="A48" s="11" t="s">
        <v>113</v>
      </c>
      <c r="B48" s="15">
        <v>0</v>
      </c>
      <c r="C48" s="15">
        <v>0</v>
      </c>
      <c r="D48" s="15">
        <v>0</v>
      </c>
      <c r="E48" s="15">
        <v>0</v>
      </c>
      <c r="F48" s="15">
        <v>572000</v>
      </c>
      <c r="G48" s="15">
        <v>534619248000</v>
      </c>
      <c r="H48" s="15">
        <v>-529772655860</v>
      </c>
      <c r="I48" s="15">
        <v>4846592140</v>
      </c>
    </row>
    <row r="49" spans="1:9" ht="23.1" customHeight="1">
      <c r="A49" s="11" t="s">
        <v>103</v>
      </c>
      <c r="B49" s="15">
        <v>0</v>
      </c>
      <c r="C49" s="15">
        <v>0</v>
      </c>
      <c r="D49" s="15">
        <v>0</v>
      </c>
      <c r="E49" s="15">
        <v>0</v>
      </c>
      <c r="F49" s="15">
        <v>300000</v>
      </c>
      <c r="G49" s="15">
        <v>299945625000</v>
      </c>
      <c r="H49" s="15">
        <v>-299945625000</v>
      </c>
      <c r="I49" s="15">
        <v>0</v>
      </c>
    </row>
    <row r="50" spans="1:9" ht="23.1" customHeight="1">
      <c r="A50" s="11" t="s">
        <v>106</v>
      </c>
      <c r="B50" s="15">
        <v>2500000</v>
      </c>
      <c r="C50" s="15">
        <v>2458423226877</v>
      </c>
      <c r="D50" s="15">
        <v>2424401412527</v>
      </c>
      <c r="E50" s="15">
        <v>34021814350</v>
      </c>
      <c r="F50" s="15">
        <v>4500000</v>
      </c>
      <c r="G50" s="15">
        <v>4431743226877</v>
      </c>
      <c r="H50" s="15">
        <v>-4397741412527</v>
      </c>
      <c r="I50" s="15">
        <v>34001814350</v>
      </c>
    </row>
    <row r="51" spans="1:9" ht="23.1" customHeight="1">
      <c r="A51" s="11" t="s">
        <v>81</v>
      </c>
      <c r="B51" s="15">
        <v>0</v>
      </c>
      <c r="C51" s="15">
        <v>0</v>
      </c>
      <c r="D51" s="15">
        <v>0</v>
      </c>
      <c r="E51" s="15">
        <v>0</v>
      </c>
      <c r="F51" s="15">
        <v>1800000</v>
      </c>
      <c r="G51" s="15">
        <v>1799718750000</v>
      </c>
      <c r="H51" s="15">
        <v>-1800281250000</v>
      </c>
      <c r="I51" s="15">
        <v>-562500000</v>
      </c>
    </row>
    <row r="52" spans="1:9" ht="23.1" customHeight="1">
      <c r="A52" s="11" t="s">
        <v>100</v>
      </c>
      <c r="B52" s="15">
        <v>310000</v>
      </c>
      <c r="C52" s="15">
        <v>296030649688</v>
      </c>
      <c r="D52" s="15">
        <v>294725630682</v>
      </c>
      <c r="E52" s="15">
        <v>1305019006</v>
      </c>
      <c r="F52" s="15">
        <v>310000</v>
      </c>
      <c r="G52" s="15">
        <v>296030649688</v>
      </c>
      <c r="H52" s="15">
        <v>-294725630682</v>
      </c>
      <c r="I52" s="15">
        <v>1305019006</v>
      </c>
    </row>
    <row r="53" spans="1:9" ht="23.1" customHeight="1">
      <c r="A53" s="11" t="s">
        <v>278</v>
      </c>
      <c r="B53" s="15">
        <v>-1661000</v>
      </c>
      <c r="C53" s="15">
        <v>494393666</v>
      </c>
      <c r="D53" s="15">
        <v>494521000</v>
      </c>
      <c r="E53" s="15">
        <v>-127334</v>
      </c>
      <c r="F53" s="15">
        <v>-10805000</v>
      </c>
      <c r="G53" s="15">
        <v>1052929821</v>
      </c>
      <c r="H53" s="15">
        <v>-1053201000</v>
      </c>
      <c r="I53" s="15">
        <v>-271179</v>
      </c>
    </row>
    <row r="54" spans="1:9" ht="23.1" customHeight="1">
      <c r="A54" s="11" t="s">
        <v>279</v>
      </c>
      <c r="B54" s="15">
        <v>-274000</v>
      </c>
      <c r="C54" s="15">
        <v>69054222</v>
      </c>
      <c r="D54" s="15">
        <v>69072000</v>
      </c>
      <c r="E54" s="15">
        <v>-17778</v>
      </c>
      <c r="F54" s="15">
        <v>-9047000</v>
      </c>
      <c r="G54" s="15">
        <v>1650456942</v>
      </c>
      <c r="H54" s="15">
        <v>-1650882000</v>
      </c>
      <c r="I54" s="15">
        <v>-425058</v>
      </c>
    </row>
    <row r="55" spans="1:9" ht="23.1" customHeight="1">
      <c r="A55" s="11" t="s">
        <v>280</v>
      </c>
      <c r="B55" s="15">
        <v>2071000</v>
      </c>
      <c r="C55" s="15">
        <v>-785650249</v>
      </c>
      <c r="D55" s="15">
        <v>-254749722</v>
      </c>
      <c r="E55" s="15">
        <v>-530900527</v>
      </c>
      <c r="F55" s="15">
        <v>-1766000</v>
      </c>
      <c r="G55" s="15">
        <v>-1833291148</v>
      </c>
      <c r="H55" s="15">
        <v>-12488056</v>
      </c>
      <c r="I55" s="15">
        <v>-1845779204</v>
      </c>
    </row>
    <row r="56" spans="1:9" ht="23.1" customHeight="1">
      <c r="A56" s="11" t="s">
        <v>281</v>
      </c>
      <c r="B56" s="15">
        <v>25270000</v>
      </c>
      <c r="C56" s="15">
        <v>37696522500</v>
      </c>
      <c r="D56" s="15">
        <v>43942385122</v>
      </c>
      <c r="E56" s="15">
        <v>-6245862622</v>
      </c>
      <c r="F56" s="15">
        <v>25269000</v>
      </c>
      <c r="G56" s="15">
        <v>37696872411</v>
      </c>
      <c r="H56" s="15">
        <v>-43942735122</v>
      </c>
      <c r="I56" s="15">
        <v>-6245862711</v>
      </c>
    </row>
    <row r="57" spans="1:9" ht="23.1" customHeight="1">
      <c r="A57" s="11" t="s">
        <v>282</v>
      </c>
      <c r="B57" s="15">
        <v>0</v>
      </c>
      <c r="C57" s="15">
        <v>0</v>
      </c>
      <c r="D57" s="15">
        <v>0</v>
      </c>
      <c r="E57" s="15">
        <v>0</v>
      </c>
      <c r="F57" s="15">
        <v>-1631000</v>
      </c>
      <c r="G57" s="15">
        <v>745782932</v>
      </c>
      <c r="H57" s="15">
        <v>-745975000</v>
      </c>
      <c r="I57" s="15">
        <v>-192068</v>
      </c>
    </row>
    <row r="58" spans="1:9" ht="23.1" customHeight="1">
      <c r="A58" s="11" t="s">
        <v>283</v>
      </c>
      <c r="B58" s="15">
        <v>-54944000</v>
      </c>
      <c r="C58" s="15">
        <v>10761192602</v>
      </c>
      <c r="D58" s="15">
        <v>10763964000</v>
      </c>
      <c r="E58" s="15">
        <v>-2771398</v>
      </c>
      <c r="F58" s="15">
        <v>-222636000</v>
      </c>
      <c r="G58" s="15">
        <v>17659451471</v>
      </c>
      <c r="H58" s="15">
        <v>-17663999000</v>
      </c>
      <c r="I58" s="15">
        <v>-4547529</v>
      </c>
    </row>
    <row r="59" spans="1:9" ht="23.1" customHeight="1">
      <c r="A59" s="11" t="s">
        <v>284</v>
      </c>
      <c r="B59" s="15">
        <v>198094000</v>
      </c>
      <c r="C59" s="15">
        <v>-51849326085</v>
      </c>
      <c r="D59" s="15">
        <v>-7253898301</v>
      </c>
      <c r="E59" s="15">
        <v>-44595427784</v>
      </c>
      <c r="F59" s="15">
        <v>9243000</v>
      </c>
      <c r="G59" s="15">
        <v>-50111899638</v>
      </c>
      <c r="H59" s="15">
        <v>489879000</v>
      </c>
      <c r="I59" s="15">
        <v>-49622020638</v>
      </c>
    </row>
    <row r="60" spans="1:9" ht="23.1" customHeight="1">
      <c r="A60" s="11" t="s">
        <v>285</v>
      </c>
      <c r="B60" s="15">
        <v>0</v>
      </c>
      <c r="C60" s="15">
        <v>0</v>
      </c>
      <c r="D60" s="15">
        <v>0</v>
      </c>
      <c r="E60" s="15">
        <v>0</v>
      </c>
      <c r="F60" s="15">
        <v>-500000</v>
      </c>
      <c r="G60" s="15">
        <v>189951076</v>
      </c>
      <c r="H60" s="15">
        <v>-190000000</v>
      </c>
      <c r="I60" s="15">
        <v>-48924</v>
      </c>
    </row>
    <row r="61" spans="1:9" ht="23.1" customHeight="1">
      <c r="A61" s="11" t="s">
        <v>286</v>
      </c>
      <c r="B61" s="15">
        <v>-3278000</v>
      </c>
      <c r="C61" s="15">
        <v>1082691144</v>
      </c>
      <c r="D61" s="15">
        <v>1082970000</v>
      </c>
      <c r="E61" s="15">
        <v>-278856</v>
      </c>
      <c r="F61" s="15">
        <v>-4764000</v>
      </c>
      <c r="G61" s="15">
        <v>1405256070</v>
      </c>
      <c r="H61" s="15">
        <v>-1405618000</v>
      </c>
      <c r="I61" s="15">
        <v>-361930</v>
      </c>
    </row>
    <row r="62" spans="1:9" ht="23.1" customHeight="1">
      <c r="A62" s="11" t="s">
        <v>287</v>
      </c>
      <c r="B62" s="15">
        <v>60000</v>
      </c>
      <c r="C62" s="15">
        <v>-18424742</v>
      </c>
      <c r="D62" s="15">
        <v>-3745924</v>
      </c>
      <c r="E62" s="15">
        <v>-14678818</v>
      </c>
      <c r="F62" s="15">
        <v>-59141000</v>
      </c>
      <c r="G62" s="15">
        <v>3349526098</v>
      </c>
      <c r="H62" s="15">
        <v>-3365072076</v>
      </c>
      <c r="I62" s="15">
        <v>-15545978</v>
      </c>
    </row>
    <row r="63" spans="1:9" ht="23.1" customHeight="1">
      <c r="A63" s="11" t="s">
        <v>288</v>
      </c>
      <c r="B63" s="15">
        <v>0</v>
      </c>
      <c r="C63" s="15">
        <v>0</v>
      </c>
      <c r="D63" s="15">
        <v>0</v>
      </c>
      <c r="E63" s="15">
        <v>0</v>
      </c>
      <c r="F63" s="15">
        <v>-2743000</v>
      </c>
      <c r="G63" s="15">
        <v>1357904287</v>
      </c>
      <c r="H63" s="15">
        <v>-1358254000</v>
      </c>
      <c r="I63" s="15">
        <v>-349713</v>
      </c>
    </row>
    <row r="64" spans="1:9" ht="23.1" customHeight="1">
      <c r="A64" s="11" t="s">
        <v>289</v>
      </c>
      <c r="B64" s="15">
        <v>-455000</v>
      </c>
      <c r="C64" s="15">
        <v>347160588</v>
      </c>
      <c r="D64" s="15">
        <v>347250000</v>
      </c>
      <c r="E64" s="15">
        <v>-89412</v>
      </c>
      <c r="F64" s="15">
        <v>-64287000</v>
      </c>
      <c r="G64" s="15">
        <v>7330217324</v>
      </c>
      <c r="H64" s="15">
        <v>-7328945451</v>
      </c>
      <c r="I64" s="15">
        <v>1271873</v>
      </c>
    </row>
    <row r="65" spans="1:9" ht="23.1" customHeight="1">
      <c r="A65" s="11" t="s">
        <v>290</v>
      </c>
      <c r="B65" s="15">
        <v>0</v>
      </c>
      <c r="C65" s="15">
        <v>0</v>
      </c>
      <c r="D65" s="15">
        <v>0</v>
      </c>
      <c r="E65" s="15">
        <v>0</v>
      </c>
      <c r="F65" s="15">
        <v>80813000</v>
      </c>
      <c r="G65" s="15">
        <v>-80833370</v>
      </c>
      <c r="H65" s="15">
        <v>80813000</v>
      </c>
      <c r="I65" s="15">
        <v>-20370</v>
      </c>
    </row>
    <row r="66" spans="1:9" ht="23.1" customHeight="1">
      <c r="A66" s="11" t="s">
        <v>121</v>
      </c>
      <c r="B66" s="15">
        <v>13668000</v>
      </c>
      <c r="C66" s="15">
        <v>-11191943626</v>
      </c>
      <c r="D66" s="15">
        <v>-3188769596</v>
      </c>
      <c r="E66" s="15">
        <v>-8003174030</v>
      </c>
      <c r="F66" s="15">
        <v>1904000</v>
      </c>
      <c r="G66" s="15">
        <v>-22661414793</v>
      </c>
      <c r="H66" s="15">
        <v>701820057</v>
      </c>
      <c r="I66" s="15">
        <v>-21959594736</v>
      </c>
    </row>
    <row r="67" spans="1:9" ht="23.1" customHeight="1" thickBot="1">
      <c r="A67" s="11" t="s">
        <v>496</v>
      </c>
      <c r="B67" s="27">
        <f>SUM(B40:B66)</f>
        <v>1048489159</v>
      </c>
      <c r="C67" s="27">
        <f t="shared" ref="C67:I67" si="2">SUM(C40:C66)</f>
        <v>4326694294946</v>
      </c>
      <c r="D67" s="27">
        <f t="shared" si="2"/>
        <v>4200609087033</v>
      </c>
      <c r="E67" s="27">
        <f t="shared" si="2"/>
        <v>126085207913</v>
      </c>
      <c r="F67" s="27">
        <f t="shared" si="2"/>
        <v>729850813</v>
      </c>
      <c r="G67" s="27">
        <f t="shared" si="2"/>
        <v>10791200926637</v>
      </c>
      <c r="H67" s="27">
        <f t="shared" si="2"/>
        <v>-10678878115541</v>
      </c>
      <c r="I67" s="27">
        <f t="shared" si="2"/>
        <v>112322811096</v>
      </c>
    </row>
    <row r="68" spans="1:9" ht="23.1" customHeight="1" thickTop="1">
      <c r="A68" s="110" t="s">
        <v>0</v>
      </c>
      <c r="B68" s="110"/>
      <c r="C68" s="110"/>
      <c r="D68" s="110"/>
      <c r="E68" s="110"/>
      <c r="F68" s="110"/>
      <c r="G68" s="110"/>
      <c r="H68" s="110"/>
      <c r="I68" s="110"/>
    </row>
    <row r="69" spans="1:9" ht="23.1" customHeight="1">
      <c r="A69" s="110" t="s">
        <v>225</v>
      </c>
      <c r="B69" s="110"/>
      <c r="C69" s="110"/>
      <c r="D69" s="110"/>
      <c r="E69" s="110"/>
      <c r="F69" s="110"/>
      <c r="G69" s="110"/>
      <c r="H69" s="110"/>
      <c r="I69" s="110"/>
    </row>
    <row r="70" spans="1:9" ht="23.1" customHeight="1">
      <c r="A70" s="110" t="s">
        <v>226</v>
      </c>
      <c r="B70" s="110"/>
      <c r="C70" s="110"/>
      <c r="D70" s="110"/>
      <c r="E70" s="110"/>
      <c r="F70" s="110"/>
      <c r="G70" s="110"/>
      <c r="H70" s="110"/>
      <c r="I70" s="110"/>
    </row>
    <row r="71" spans="1:9" ht="23.1" customHeight="1" thickBot="1">
      <c r="B71" s="152" t="s">
        <v>242</v>
      </c>
      <c r="C71" s="152"/>
      <c r="D71" s="152"/>
      <c r="E71" s="152"/>
      <c r="F71" s="152" t="s">
        <v>243</v>
      </c>
      <c r="G71" s="152"/>
      <c r="H71" s="152"/>
      <c r="I71" s="152"/>
    </row>
    <row r="72" spans="1:9" ht="23.1" customHeight="1" thickBot="1">
      <c r="A72" s="17" t="s">
        <v>228</v>
      </c>
      <c r="B72" s="10" t="s">
        <v>10</v>
      </c>
      <c r="C72" s="10" t="s">
        <v>273</v>
      </c>
      <c r="D72" s="10" t="s">
        <v>274</v>
      </c>
      <c r="E72" s="10" t="s">
        <v>275</v>
      </c>
      <c r="F72" s="10" t="s">
        <v>10</v>
      </c>
      <c r="G72" s="10" t="s">
        <v>12</v>
      </c>
      <c r="H72" s="10" t="s">
        <v>274</v>
      </c>
      <c r="I72" s="10" t="s">
        <v>275</v>
      </c>
    </row>
    <row r="73" spans="1:9" ht="23.1" customHeight="1">
      <c r="A73" s="11" t="s">
        <v>497</v>
      </c>
      <c r="B73" s="15">
        <f>B67</f>
        <v>1048489159</v>
      </c>
      <c r="C73" s="15">
        <f t="shared" ref="C73:I73" si="3">C67</f>
        <v>4326694294946</v>
      </c>
      <c r="D73" s="15">
        <f t="shared" si="3"/>
        <v>4200609087033</v>
      </c>
      <c r="E73" s="15">
        <f t="shared" si="3"/>
        <v>126085207913</v>
      </c>
      <c r="F73" s="15">
        <f t="shared" si="3"/>
        <v>729850813</v>
      </c>
      <c r="G73" s="15">
        <f t="shared" si="3"/>
        <v>10791200926637</v>
      </c>
      <c r="H73" s="15">
        <f t="shared" si="3"/>
        <v>-10678878115541</v>
      </c>
      <c r="I73" s="15">
        <f t="shared" si="3"/>
        <v>112322811096</v>
      </c>
    </row>
    <row r="74" spans="1:9" ht="23.1" customHeight="1">
      <c r="A74" s="11" t="s">
        <v>291</v>
      </c>
      <c r="B74" s="15">
        <v>0</v>
      </c>
      <c r="C74" s="15">
        <v>0</v>
      </c>
      <c r="D74" s="15">
        <v>0</v>
      </c>
      <c r="E74" s="15">
        <v>0</v>
      </c>
      <c r="F74" s="15">
        <v>148256000</v>
      </c>
      <c r="G74" s="15">
        <v>-2384810717</v>
      </c>
      <c r="H74" s="15">
        <v>2668608000</v>
      </c>
      <c r="I74" s="15">
        <v>283797283</v>
      </c>
    </row>
    <row r="75" spans="1:9" ht="23.1" customHeight="1">
      <c r="A75" s="11" t="s">
        <v>292</v>
      </c>
      <c r="B75" s="15">
        <v>0</v>
      </c>
      <c r="C75" s="15">
        <v>0</v>
      </c>
      <c r="D75" s="15">
        <v>0</v>
      </c>
      <c r="E75" s="15">
        <v>0</v>
      </c>
      <c r="F75" s="15">
        <v>3583000</v>
      </c>
      <c r="G75" s="15">
        <v>-30400502482</v>
      </c>
      <c r="H75" s="15">
        <v>-546909793</v>
      </c>
      <c r="I75" s="15">
        <v>-30947412275</v>
      </c>
    </row>
    <row r="76" spans="1:9" ht="23.1" customHeight="1">
      <c r="A76" s="11" t="s">
        <v>293</v>
      </c>
      <c r="B76" s="15">
        <v>16611000</v>
      </c>
      <c r="C76" s="15">
        <v>10182948234</v>
      </c>
      <c r="D76" s="15">
        <v>10508214245</v>
      </c>
      <c r="E76" s="15">
        <v>-325266011</v>
      </c>
      <c r="F76" s="15">
        <v>0</v>
      </c>
      <c r="G76" s="15">
        <v>11345267935</v>
      </c>
      <c r="H76" s="15">
        <v>-11670833245</v>
      </c>
      <c r="I76" s="15">
        <v>-325565310</v>
      </c>
    </row>
    <row r="77" spans="1:9" ht="23.1" customHeight="1">
      <c r="A77" s="11" t="s">
        <v>294</v>
      </c>
      <c r="B77" s="15">
        <v>146378000</v>
      </c>
      <c r="C77" s="15">
        <v>-23589205108</v>
      </c>
      <c r="D77" s="15">
        <v>-2557756689</v>
      </c>
      <c r="E77" s="15">
        <v>-21031448419</v>
      </c>
      <c r="F77" s="15">
        <v>90795000</v>
      </c>
      <c r="G77" s="15">
        <v>-23099913077</v>
      </c>
      <c r="H77" s="15">
        <v>1543515000</v>
      </c>
      <c r="I77" s="15">
        <v>-21556398077</v>
      </c>
    </row>
    <row r="78" spans="1:9" ht="23.1" customHeight="1">
      <c r="A78" s="11" t="s">
        <v>122</v>
      </c>
      <c r="B78" s="15">
        <v>712000</v>
      </c>
      <c r="C78" s="15">
        <v>-872510400</v>
      </c>
      <c r="D78" s="15">
        <v>-1182905833</v>
      </c>
      <c r="E78" s="15">
        <v>310395433</v>
      </c>
      <c r="F78" s="15">
        <v>97546000</v>
      </c>
      <c r="G78" s="15">
        <v>-12999825774</v>
      </c>
      <c r="H78" s="15">
        <v>5443601833</v>
      </c>
      <c r="I78" s="15">
        <v>-7556223941</v>
      </c>
    </row>
    <row r="79" spans="1:9" ht="23.1" customHeight="1">
      <c r="A79" s="11" t="s">
        <v>295</v>
      </c>
      <c r="B79" s="15">
        <v>173971000</v>
      </c>
      <c r="C79" s="15">
        <v>215904400998</v>
      </c>
      <c r="D79" s="15">
        <v>259149093308</v>
      </c>
      <c r="E79" s="15">
        <v>-43244692310</v>
      </c>
      <c r="F79" s="15">
        <v>157019000</v>
      </c>
      <c r="G79" s="15">
        <v>216797547103</v>
      </c>
      <c r="H79" s="15">
        <v>-260057581308</v>
      </c>
      <c r="I79" s="15">
        <v>-43260034205</v>
      </c>
    </row>
    <row r="80" spans="1:9" ht="23.1" customHeight="1">
      <c r="A80" s="11" t="s">
        <v>296</v>
      </c>
      <c r="B80" s="15">
        <v>15944000</v>
      </c>
      <c r="C80" s="15">
        <v>-13133774984</v>
      </c>
      <c r="D80" s="15">
        <v>-2607445883</v>
      </c>
      <c r="E80" s="15">
        <v>-10526329101</v>
      </c>
      <c r="F80" s="15">
        <v>-84270000</v>
      </c>
      <c r="G80" s="15">
        <v>4519845652</v>
      </c>
      <c r="H80" s="15">
        <v>-15050721117</v>
      </c>
      <c r="I80" s="15">
        <v>-10530875465</v>
      </c>
    </row>
    <row r="81" spans="1:9" ht="23.1" customHeight="1">
      <c r="A81" s="11" t="s">
        <v>297</v>
      </c>
      <c r="B81" s="15">
        <v>1100000</v>
      </c>
      <c r="C81" s="15">
        <v>-529960422</v>
      </c>
      <c r="D81" s="15">
        <v>-112701421</v>
      </c>
      <c r="E81" s="15">
        <v>-417259001</v>
      </c>
      <c r="F81" s="15">
        <v>-139975000</v>
      </c>
      <c r="G81" s="15">
        <v>14146780065</v>
      </c>
      <c r="H81" s="15">
        <v>-14567818579</v>
      </c>
      <c r="I81" s="15">
        <v>-421038514</v>
      </c>
    </row>
    <row r="82" spans="1:9" ht="23.1" customHeight="1">
      <c r="A82" s="11" t="s">
        <v>298</v>
      </c>
      <c r="B82" s="15">
        <v>100000</v>
      </c>
      <c r="C82" s="15">
        <v>148578300</v>
      </c>
      <c r="D82" s="15">
        <v>164930636</v>
      </c>
      <c r="E82" s="15">
        <v>-16352336</v>
      </c>
      <c r="F82" s="15">
        <v>0</v>
      </c>
      <c r="G82" s="15">
        <v>165074052</v>
      </c>
      <c r="H82" s="15">
        <v>-181430636</v>
      </c>
      <c r="I82" s="15">
        <v>-16356584</v>
      </c>
    </row>
    <row r="83" spans="1:9" ht="23.1" customHeight="1">
      <c r="A83" s="11" t="s">
        <v>299</v>
      </c>
      <c r="B83" s="15">
        <v>0</v>
      </c>
      <c r="C83" s="15">
        <v>0</v>
      </c>
      <c r="D83" s="15">
        <v>0</v>
      </c>
      <c r="E83" s="15">
        <v>0</v>
      </c>
      <c r="F83" s="15">
        <v>-40000</v>
      </c>
      <c r="G83" s="15">
        <v>12496782</v>
      </c>
      <c r="H83" s="15">
        <v>-12500000</v>
      </c>
      <c r="I83" s="15">
        <v>-3218</v>
      </c>
    </row>
    <row r="84" spans="1:9" ht="23.1" customHeight="1">
      <c r="A84" s="11" t="s">
        <v>300</v>
      </c>
      <c r="B84" s="15">
        <v>0</v>
      </c>
      <c r="C84" s="15">
        <v>0</v>
      </c>
      <c r="D84" s="15">
        <v>0</v>
      </c>
      <c r="E84" s="15">
        <v>0</v>
      </c>
      <c r="F84" s="15">
        <v>-873000</v>
      </c>
      <c r="G84" s="15">
        <v>305334361</v>
      </c>
      <c r="H84" s="15">
        <v>-305413000</v>
      </c>
      <c r="I84" s="15">
        <v>-78639</v>
      </c>
    </row>
    <row r="85" spans="1:9" ht="23.1" customHeight="1">
      <c r="A85" s="11" t="s">
        <v>301</v>
      </c>
      <c r="B85" s="15">
        <v>-38599000</v>
      </c>
      <c r="C85" s="15">
        <v>7036726680</v>
      </c>
      <c r="D85" s="15">
        <v>7038539000</v>
      </c>
      <c r="E85" s="15">
        <v>-1812320</v>
      </c>
      <c r="F85" s="15">
        <v>-55509000</v>
      </c>
      <c r="G85" s="15">
        <v>9027203096</v>
      </c>
      <c r="H85" s="15">
        <v>-9029528000</v>
      </c>
      <c r="I85" s="15">
        <v>-2324904</v>
      </c>
    </row>
    <row r="86" spans="1:9" ht="23.1" customHeight="1">
      <c r="A86" s="11" t="s">
        <v>302</v>
      </c>
      <c r="B86" s="15">
        <v>-193415000</v>
      </c>
      <c r="C86" s="15">
        <v>26811994389</v>
      </c>
      <c r="D86" s="15">
        <v>26929987717</v>
      </c>
      <c r="E86" s="15">
        <v>-117993328</v>
      </c>
      <c r="F86" s="15">
        <v>-226648000</v>
      </c>
      <c r="G86" s="15">
        <v>27418301339</v>
      </c>
      <c r="H86" s="15">
        <v>-27536450717</v>
      </c>
      <c r="I86" s="15">
        <v>-118149378</v>
      </c>
    </row>
    <row r="87" spans="1:9" ht="23.1" customHeight="1">
      <c r="A87" s="11" t="s">
        <v>303</v>
      </c>
      <c r="B87" s="15">
        <v>7945000</v>
      </c>
      <c r="C87" s="15">
        <v>-4678633398</v>
      </c>
      <c r="D87" s="15">
        <v>-274182442</v>
      </c>
      <c r="E87" s="15">
        <v>-4404450956</v>
      </c>
      <c r="F87" s="15">
        <v>50706000</v>
      </c>
      <c r="G87" s="15">
        <v>-6440924112</v>
      </c>
      <c r="H87" s="15">
        <v>1999226763</v>
      </c>
      <c r="I87" s="15">
        <v>-4441697349</v>
      </c>
    </row>
    <row r="88" spans="1:9" ht="23.1" customHeight="1">
      <c r="A88" s="11" t="s">
        <v>127</v>
      </c>
      <c r="B88" s="15">
        <v>27043000</v>
      </c>
      <c r="C88" s="15">
        <v>-9413330461</v>
      </c>
      <c r="D88" s="15">
        <v>-4124610432</v>
      </c>
      <c r="E88" s="15">
        <v>-5288720029</v>
      </c>
      <c r="F88" s="15">
        <v>26919000</v>
      </c>
      <c r="G88" s="15">
        <v>-11500827092</v>
      </c>
      <c r="H88" s="15">
        <v>4729200867</v>
      </c>
      <c r="I88" s="15">
        <v>-6771626225</v>
      </c>
    </row>
    <row r="89" spans="1:9" ht="23.1" customHeight="1">
      <c r="A89" s="11" t="s">
        <v>304</v>
      </c>
      <c r="B89" s="15">
        <v>0</v>
      </c>
      <c r="C89" s="15">
        <v>0</v>
      </c>
      <c r="D89" s="15">
        <v>0</v>
      </c>
      <c r="E89" s="15">
        <v>0</v>
      </c>
      <c r="F89" s="15">
        <v>-471000</v>
      </c>
      <c r="G89" s="15">
        <v>97994763</v>
      </c>
      <c r="H89" s="15">
        <v>-98020000</v>
      </c>
      <c r="I89" s="15">
        <v>-25237</v>
      </c>
    </row>
    <row r="90" spans="1:9" ht="23.1" customHeight="1">
      <c r="A90" s="11" t="s">
        <v>305</v>
      </c>
      <c r="B90" s="15">
        <v>0</v>
      </c>
      <c r="C90" s="15">
        <v>0</v>
      </c>
      <c r="D90" s="15">
        <v>0</v>
      </c>
      <c r="E90" s="15">
        <v>0</v>
      </c>
      <c r="F90" s="15">
        <v>2150000</v>
      </c>
      <c r="G90" s="15">
        <v>112475041</v>
      </c>
      <c r="H90" s="15">
        <v>-151464850</v>
      </c>
      <c r="I90" s="15">
        <v>-38989809</v>
      </c>
    </row>
    <row r="91" spans="1:9" ht="23.1" customHeight="1">
      <c r="A91" s="11" t="s">
        <v>306</v>
      </c>
      <c r="B91" s="15">
        <v>-36080000</v>
      </c>
      <c r="C91" s="15">
        <v>21050737283</v>
      </c>
      <c r="D91" s="15">
        <v>21056159000</v>
      </c>
      <c r="E91" s="15">
        <v>-5421717</v>
      </c>
      <c r="F91" s="15">
        <v>-84162000</v>
      </c>
      <c r="G91" s="15">
        <v>23911663889</v>
      </c>
      <c r="H91" s="15">
        <v>-23911698576</v>
      </c>
      <c r="I91" s="15">
        <v>-34687</v>
      </c>
    </row>
    <row r="92" spans="1:9" ht="23.1" customHeight="1">
      <c r="A92" s="11" t="s">
        <v>307</v>
      </c>
      <c r="B92" s="15">
        <v>0</v>
      </c>
      <c r="C92" s="15">
        <v>0</v>
      </c>
      <c r="D92" s="15">
        <v>0</v>
      </c>
      <c r="E92" s="15">
        <v>0</v>
      </c>
      <c r="F92" s="15">
        <v>10960000</v>
      </c>
      <c r="G92" s="15">
        <v>7036382199</v>
      </c>
      <c r="H92" s="15">
        <v>-6835995122</v>
      </c>
      <c r="I92" s="15">
        <v>200387077</v>
      </c>
    </row>
    <row r="93" spans="1:9" ht="23.1" customHeight="1">
      <c r="A93" s="11" t="s">
        <v>308</v>
      </c>
      <c r="B93" s="15">
        <v>0</v>
      </c>
      <c r="C93" s="15">
        <v>0</v>
      </c>
      <c r="D93" s="15">
        <v>0</v>
      </c>
      <c r="E93" s="15">
        <v>0</v>
      </c>
      <c r="F93" s="15">
        <v>-19064000</v>
      </c>
      <c r="G93" s="15">
        <v>6886557295</v>
      </c>
      <c r="H93" s="15">
        <v>-6888331000</v>
      </c>
      <c r="I93" s="15">
        <v>-1773705</v>
      </c>
    </row>
    <row r="94" spans="1:9" ht="23.1" customHeight="1">
      <c r="A94" s="11" t="s">
        <v>309</v>
      </c>
      <c r="B94" s="15">
        <v>0</v>
      </c>
      <c r="C94" s="15">
        <v>0</v>
      </c>
      <c r="D94" s="15">
        <v>0</v>
      </c>
      <c r="E94" s="15">
        <v>0</v>
      </c>
      <c r="F94" s="15">
        <v>25358000</v>
      </c>
      <c r="G94" s="15">
        <v>78657242139</v>
      </c>
      <c r="H94" s="15">
        <v>-78888009717</v>
      </c>
      <c r="I94" s="15">
        <v>-230767578</v>
      </c>
    </row>
    <row r="95" spans="1:9" ht="23.1" customHeight="1">
      <c r="A95" s="11" t="s">
        <v>310</v>
      </c>
      <c r="B95" s="15">
        <v>-493000</v>
      </c>
      <c r="C95" s="15">
        <v>231510374</v>
      </c>
      <c r="D95" s="15">
        <v>231570000</v>
      </c>
      <c r="E95" s="15">
        <v>-59626</v>
      </c>
      <c r="F95" s="15">
        <v>-15102000</v>
      </c>
      <c r="G95" s="15">
        <v>1954739573</v>
      </c>
      <c r="H95" s="15">
        <v>-1955243000</v>
      </c>
      <c r="I95" s="15">
        <v>-503427</v>
      </c>
    </row>
    <row r="96" spans="1:9" ht="23.1" customHeight="1">
      <c r="A96" s="11" t="s">
        <v>311</v>
      </c>
      <c r="B96" s="15">
        <v>-34134000</v>
      </c>
      <c r="C96" s="15">
        <v>32907638192</v>
      </c>
      <c r="D96" s="15">
        <v>32916114000</v>
      </c>
      <c r="E96" s="15">
        <v>-8475808</v>
      </c>
      <c r="F96" s="15">
        <v>-37121000</v>
      </c>
      <c r="G96" s="15">
        <v>33250844799</v>
      </c>
      <c r="H96" s="15">
        <v>-33259409000</v>
      </c>
      <c r="I96" s="15">
        <v>-8564201</v>
      </c>
    </row>
    <row r="97" spans="1:9" ht="23.1" customHeight="1">
      <c r="A97" s="11" t="s">
        <v>312</v>
      </c>
      <c r="B97" s="15">
        <v>0</v>
      </c>
      <c r="C97" s="15">
        <v>0</v>
      </c>
      <c r="D97" s="15">
        <v>0</v>
      </c>
      <c r="E97" s="15">
        <v>0</v>
      </c>
      <c r="F97" s="15">
        <v>172000000</v>
      </c>
      <c r="G97" s="15">
        <v>-172043514</v>
      </c>
      <c r="H97" s="15">
        <v>516000000</v>
      </c>
      <c r="I97" s="15">
        <v>343956486</v>
      </c>
    </row>
    <row r="98" spans="1:9" ht="23.1" customHeight="1">
      <c r="A98" s="11" t="s">
        <v>313</v>
      </c>
      <c r="B98" s="15">
        <v>0</v>
      </c>
      <c r="C98" s="15">
        <v>0</v>
      </c>
      <c r="D98" s="15">
        <v>0</v>
      </c>
      <c r="E98" s="15">
        <v>0</v>
      </c>
      <c r="F98" s="15">
        <v>312000</v>
      </c>
      <c r="G98" s="15">
        <v>173043000</v>
      </c>
      <c r="H98" s="15">
        <v>-154140769</v>
      </c>
      <c r="I98" s="15">
        <v>18902231</v>
      </c>
    </row>
    <row r="99" spans="1:9" ht="23.1" customHeight="1">
      <c r="A99" s="11" t="s">
        <v>314</v>
      </c>
      <c r="B99" s="15">
        <v>0</v>
      </c>
      <c r="C99" s="15">
        <v>0</v>
      </c>
      <c r="D99" s="15">
        <v>0</v>
      </c>
      <c r="E99" s="15">
        <v>0</v>
      </c>
      <c r="F99" s="15">
        <v>157038000</v>
      </c>
      <c r="G99" s="15">
        <v>-1063248777</v>
      </c>
      <c r="H99" s="15">
        <v>3775047649</v>
      </c>
      <c r="I99" s="15">
        <v>2711798872</v>
      </c>
    </row>
    <row r="100" spans="1:9" ht="23.1" customHeight="1" thickBot="1">
      <c r="A100" s="11" t="s">
        <v>496</v>
      </c>
      <c r="B100" s="27">
        <f>SUM(B73:B99)</f>
        <v>1135572159</v>
      </c>
      <c r="C100" s="27">
        <f t="shared" ref="C100:I100" si="4">SUM(C73:C99)</f>
        <v>4588751414623</v>
      </c>
      <c r="D100" s="27">
        <f t="shared" si="4"/>
        <v>4547744092239</v>
      </c>
      <c r="E100" s="27">
        <f t="shared" si="4"/>
        <v>41007322384</v>
      </c>
      <c r="F100" s="27">
        <f t="shared" si="4"/>
        <v>1009257813</v>
      </c>
      <c r="G100" s="27">
        <f t="shared" si="4"/>
        <v>11138957624175</v>
      </c>
      <c r="H100" s="27">
        <f t="shared" si="4"/>
        <v>-11149304413858</v>
      </c>
      <c r="I100" s="27">
        <f t="shared" si="4"/>
        <v>-10346789683</v>
      </c>
    </row>
    <row r="101" spans="1:9" ht="23.1" customHeight="1" thickTop="1">
      <c r="A101" s="110" t="s">
        <v>0</v>
      </c>
      <c r="B101" s="110"/>
      <c r="C101" s="110"/>
      <c r="D101" s="110"/>
      <c r="E101" s="110"/>
      <c r="F101" s="110"/>
      <c r="G101" s="110"/>
      <c r="H101" s="110"/>
      <c r="I101" s="110"/>
    </row>
    <row r="102" spans="1:9" ht="23.1" customHeight="1">
      <c r="A102" s="110" t="s">
        <v>225</v>
      </c>
      <c r="B102" s="110"/>
      <c r="C102" s="110"/>
      <c r="D102" s="110"/>
      <c r="E102" s="110"/>
      <c r="F102" s="110"/>
      <c r="G102" s="110"/>
      <c r="H102" s="110"/>
      <c r="I102" s="110"/>
    </row>
    <row r="103" spans="1:9" ht="23.1" customHeight="1">
      <c r="A103" s="110" t="s">
        <v>226</v>
      </c>
      <c r="B103" s="110"/>
      <c r="C103" s="110"/>
      <c r="D103" s="110"/>
      <c r="E103" s="110"/>
      <c r="F103" s="110"/>
      <c r="G103" s="110"/>
      <c r="H103" s="110"/>
      <c r="I103" s="110"/>
    </row>
    <row r="104" spans="1:9" ht="23.1" customHeight="1" thickBot="1">
      <c r="B104" s="152" t="s">
        <v>242</v>
      </c>
      <c r="C104" s="152"/>
      <c r="D104" s="152"/>
      <c r="E104" s="152"/>
      <c r="F104" s="152" t="s">
        <v>243</v>
      </c>
      <c r="G104" s="152"/>
      <c r="H104" s="152"/>
      <c r="I104" s="152"/>
    </row>
    <row r="105" spans="1:9" ht="23.1" customHeight="1" thickBot="1">
      <c r="A105" s="17" t="s">
        <v>228</v>
      </c>
      <c r="B105" s="10" t="s">
        <v>10</v>
      </c>
      <c r="C105" s="10" t="s">
        <v>273</v>
      </c>
      <c r="D105" s="10" t="s">
        <v>274</v>
      </c>
      <c r="E105" s="10" t="s">
        <v>275</v>
      </c>
      <c r="F105" s="10" t="s">
        <v>10</v>
      </c>
      <c r="G105" s="10" t="s">
        <v>12</v>
      </c>
      <c r="H105" s="10" t="s">
        <v>274</v>
      </c>
      <c r="I105" s="10" t="s">
        <v>275</v>
      </c>
    </row>
    <row r="106" spans="1:9" ht="23.1" customHeight="1">
      <c r="A106" s="11" t="s">
        <v>497</v>
      </c>
      <c r="B106" s="15">
        <f>B100</f>
        <v>1135572159</v>
      </c>
      <c r="C106" s="15">
        <f t="shared" ref="C106:I106" si="5">C100</f>
        <v>4588751414623</v>
      </c>
      <c r="D106" s="15">
        <f t="shared" si="5"/>
        <v>4547744092239</v>
      </c>
      <c r="E106" s="15">
        <f t="shared" si="5"/>
        <v>41007322384</v>
      </c>
      <c r="F106" s="15">
        <f t="shared" si="5"/>
        <v>1009257813</v>
      </c>
      <c r="G106" s="15">
        <f t="shared" si="5"/>
        <v>11138957624175</v>
      </c>
      <c r="H106" s="15">
        <f t="shared" si="5"/>
        <v>-11149304413858</v>
      </c>
      <c r="I106" s="15">
        <f t="shared" si="5"/>
        <v>-10346789683</v>
      </c>
    </row>
    <row r="107" spans="1:9" ht="23.1" customHeight="1">
      <c r="A107" s="11" t="s">
        <v>120</v>
      </c>
      <c r="B107" s="15">
        <v>1000</v>
      </c>
      <c r="C107" s="15">
        <v>6988203</v>
      </c>
      <c r="D107" s="15">
        <v>1914887</v>
      </c>
      <c r="E107" s="15">
        <v>5073316</v>
      </c>
      <c r="F107" s="15">
        <v>2000</v>
      </c>
      <c r="G107" s="15">
        <v>8737753</v>
      </c>
      <c r="H107" s="15">
        <v>-3064590</v>
      </c>
      <c r="I107" s="15">
        <v>5673163</v>
      </c>
    </row>
    <row r="108" spans="1:9" ht="23.1" customHeight="1">
      <c r="A108" s="11" t="s">
        <v>315</v>
      </c>
      <c r="B108" s="15">
        <v>0</v>
      </c>
      <c r="C108" s="15">
        <v>0</v>
      </c>
      <c r="D108" s="15">
        <v>0</v>
      </c>
      <c r="E108" s="15">
        <v>0</v>
      </c>
      <c r="F108" s="15">
        <v>1000000</v>
      </c>
      <c r="G108" s="15">
        <v>9086860918</v>
      </c>
      <c r="H108" s="15">
        <v>-8950632594</v>
      </c>
      <c r="I108" s="15">
        <v>136228324</v>
      </c>
    </row>
    <row r="109" spans="1:9" ht="23.1" customHeight="1">
      <c r="A109" s="11" t="s">
        <v>316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245757675</v>
      </c>
      <c r="H109" s="15">
        <v>-244363016</v>
      </c>
      <c r="I109" s="15">
        <v>1394659</v>
      </c>
    </row>
    <row r="110" spans="1:9" ht="23.1" customHeight="1">
      <c r="A110" s="11" t="s">
        <v>317</v>
      </c>
      <c r="B110" s="15">
        <v>0</v>
      </c>
      <c r="C110" s="15">
        <v>0</v>
      </c>
      <c r="D110" s="15">
        <v>0</v>
      </c>
      <c r="E110" s="15">
        <v>0</v>
      </c>
      <c r="F110" s="15">
        <v>95509000</v>
      </c>
      <c r="G110" s="15">
        <v>76944186697</v>
      </c>
      <c r="H110" s="15">
        <v>-69766330129</v>
      </c>
      <c r="I110" s="15">
        <v>7177856568</v>
      </c>
    </row>
    <row r="111" spans="1:9" ht="23.1" customHeight="1">
      <c r="A111" s="11" t="s">
        <v>318</v>
      </c>
      <c r="B111" s="15">
        <v>0</v>
      </c>
      <c r="C111" s="15">
        <v>0</v>
      </c>
      <c r="D111" s="15">
        <v>0</v>
      </c>
      <c r="E111" s="15">
        <v>0</v>
      </c>
      <c r="F111" s="15">
        <v>-1589000</v>
      </c>
      <c r="G111" s="15">
        <v>428929545</v>
      </c>
      <c r="H111" s="15">
        <v>-429040000</v>
      </c>
      <c r="I111" s="15">
        <v>-110455</v>
      </c>
    </row>
    <row r="112" spans="1:9" ht="23.1" customHeight="1">
      <c r="A112" s="11" t="s">
        <v>319</v>
      </c>
      <c r="B112" s="15">
        <v>0</v>
      </c>
      <c r="C112" s="15">
        <v>0</v>
      </c>
      <c r="D112" s="15">
        <v>0</v>
      </c>
      <c r="E112" s="15">
        <v>0</v>
      </c>
      <c r="F112" s="15">
        <v>-411000</v>
      </c>
      <c r="G112" s="15">
        <v>256892838</v>
      </c>
      <c r="H112" s="15">
        <v>-256959000</v>
      </c>
      <c r="I112" s="15">
        <v>-66162</v>
      </c>
    </row>
    <row r="113" spans="1:9" ht="23.1" customHeight="1">
      <c r="A113" s="11" t="s">
        <v>320</v>
      </c>
      <c r="B113" s="15">
        <v>100402000</v>
      </c>
      <c r="C113" s="15">
        <v>159311791700</v>
      </c>
      <c r="D113" s="15">
        <v>179567270264</v>
      </c>
      <c r="E113" s="15">
        <v>-20255478564</v>
      </c>
      <c r="F113" s="15">
        <v>40112000</v>
      </c>
      <c r="G113" s="15">
        <v>167269562234</v>
      </c>
      <c r="H113" s="15">
        <v>-187527090264</v>
      </c>
      <c r="I113" s="15">
        <v>-20257528030</v>
      </c>
    </row>
    <row r="114" spans="1:9" ht="23.1" customHeight="1">
      <c r="A114" s="11" t="s">
        <v>321</v>
      </c>
      <c r="B114" s="15">
        <v>0</v>
      </c>
      <c r="C114" s="15">
        <v>0</v>
      </c>
      <c r="D114" s="15">
        <v>0</v>
      </c>
      <c r="E114" s="15">
        <v>0</v>
      </c>
      <c r="F114" s="15">
        <v>11696000</v>
      </c>
      <c r="G114" s="15">
        <v>39589804</v>
      </c>
      <c r="H114" s="15">
        <v>210528000</v>
      </c>
      <c r="I114" s="15">
        <v>250117804</v>
      </c>
    </row>
    <row r="115" spans="1:9" ht="23.1" customHeight="1">
      <c r="A115" s="11" t="s">
        <v>322</v>
      </c>
      <c r="B115" s="15">
        <v>253203000</v>
      </c>
      <c r="C115" s="15">
        <v>139810270537</v>
      </c>
      <c r="D115" s="15">
        <v>146130907191</v>
      </c>
      <c r="E115" s="15">
        <v>-6320636654</v>
      </c>
      <c r="F115" s="15">
        <v>77600000</v>
      </c>
      <c r="G115" s="15">
        <v>146224732950</v>
      </c>
      <c r="H115" s="15">
        <v>-152547021191</v>
      </c>
      <c r="I115" s="15">
        <v>-6322288241</v>
      </c>
    </row>
    <row r="116" spans="1:9" ht="23.1" customHeight="1">
      <c r="A116" s="11" t="s">
        <v>323</v>
      </c>
      <c r="B116" s="15">
        <v>5242000</v>
      </c>
      <c r="C116" s="15">
        <v>-5805332611</v>
      </c>
      <c r="D116" s="15">
        <v>-888252414</v>
      </c>
      <c r="E116" s="15">
        <v>-4917080197</v>
      </c>
      <c r="F116" s="15">
        <v>3126000</v>
      </c>
      <c r="G116" s="15">
        <v>-5142353355</v>
      </c>
      <c r="H116" s="15">
        <v>225102414</v>
      </c>
      <c r="I116" s="15">
        <v>-4917250941</v>
      </c>
    </row>
    <row r="117" spans="1:9" ht="23.1" customHeight="1">
      <c r="A117" s="11" t="s">
        <v>324</v>
      </c>
      <c r="B117" s="15">
        <v>1010000</v>
      </c>
      <c r="C117" s="15">
        <v>-631363953</v>
      </c>
      <c r="D117" s="15">
        <v>-165285000</v>
      </c>
      <c r="E117" s="15">
        <v>-466078953</v>
      </c>
      <c r="F117" s="15">
        <v>1000</v>
      </c>
      <c r="G117" s="15">
        <v>-466190481</v>
      </c>
      <c r="H117" s="15">
        <v>69000</v>
      </c>
      <c r="I117" s="15">
        <v>-466121481</v>
      </c>
    </row>
    <row r="118" spans="1:9" ht="23.1" customHeight="1">
      <c r="A118" s="11" t="s">
        <v>325</v>
      </c>
      <c r="B118" s="15">
        <v>21537000</v>
      </c>
      <c r="C118" s="15">
        <v>-13073257461</v>
      </c>
      <c r="D118" s="15">
        <v>-1876797000</v>
      </c>
      <c r="E118" s="15">
        <v>-11196460461</v>
      </c>
      <c r="F118" s="15">
        <v>0</v>
      </c>
      <c r="G118" s="15">
        <v>-11196943665</v>
      </c>
      <c r="H118" s="15">
        <v>0</v>
      </c>
      <c r="I118" s="15">
        <v>-11196943665</v>
      </c>
    </row>
    <row r="119" spans="1:9" ht="23.1" customHeight="1">
      <c r="A119" s="11" t="s">
        <v>326</v>
      </c>
      <c r="B119" s="15">
        <v>-38648000</v>
      </c>
      <c r="C119" s="15">
        <v>10572104153</v>
      </c>
      <c r="D119" s="15">
        <v>10574827000</v>
      </c>
      <c r="E119" s="15">
        <v>-2722847</v>
      </c>
      <c r="F119" s="15">
        <v>-40200000</v>
      </c>
      <c r="G119" s="15">
        <v>10706324592</v>
      </c>
      <c r="H119" s="15">
        <v>-10709082000</v>
      </c>
      <c r="I119" s="15">
        <v>-2757408</v>
      </c>
    </row>
    <row r="120" spans="1:9" ht="23.1" customHeight="1">
      <c r="A120" s="11" t="s">
        <v>327</v>
      </c>
      <c r="B120" s="15">
        <v>-144972000</v>
      </c>
      <c r="C120" s="15">
        <v>19788221779</v>
      </c>
      <c r="D120" s="15">
        <v>19793318000</v>
      </c>
      <c r="E120" s="15">
        <v>-5096221</v>
      </c>
      <c r="F120" s="15">
        <v>-336066000</v>
      </c>
      <c r="G120" s="15">
        <v>29497483584</v>
      </c>
      <c r="H120" s="15">
        <v>-29505080000</v>
      </c>
      <c r="I120" s="15">
        <v>-7596416</v>
      </c>
    </row>
    <row r="121" spans="1:9" ht="23.1" customHeight="1">
      <c r="A121" s="11" t="s">
        <v>328</v>
      </c>
      <c r="B121" s="15">
        <v>-2153000</v>
      </c>
      <c r="C121" s="15">
        <v>521106793</v>
      </c>
      <c r="D121" s="15">
        <v>521241000</v>
      </c>
      <c r="E121" s="15">
        <v>-134207</v>
      </c>
      <c r="F121" s="15">
        <v>-7153000</v>
      </c>
      <c r="G121" s="15">
        <v>606084908</v>
      </c>
      <c r="H121" s="15">
        <v>-606241000</v>
      </c>
      <c r="I121" s="15">
        <v>-156092</v>
      </c>
    </row>
    <row r="122" spans="1:9" ht="23.1" customHeight="1">
      <c r="A122" s="11" t="s">
        <v>329</v>
      </c>
      <c r="B122" s="15">
        <v>20033000</v>
      </c>
      <c r="C122" s="15">
        <v>-16484153502</v>
      </c>
      <c r="D122" s="15">
        <v>-5773733524</v>
      </c>
      <c r="E122" s="15">
        <v>-10710419978</v>
      </c>
      <c r="F122" s="15">
        <v>-27293000</v>
      </c>
      <c r="G122" s="15">
        <v>-2722817864</v>
      </c>
      <c r="H122" s="15">
        <v>-8004745298</v>
      </c>
      <c r="I122" s="15">
        <v>-10727563162</v>
      </c>
    </row>
    <row r="123" spans="1:9" ht="23.1" customHeight="1">
      <c r="A123" s="11" t="s">
        <v>330</v>
      </c>
      <c r="B123" s="15">
        <v>0</v>
      </c>
      <c r="C123" s="15">
        <v>0</v>
      </c>
      <c r="D123" s="15">
        <v>0</v>
      </c>
      <c r="E123" s="15">
        <v>0</v>
      </c>
      <c r="F123" s="15">
        <v>-1003000</v>
      </c>
      <c r="G123" s="15">
        <v>230540621</v>
      </c>
      <c r="H123" s="15">
        <v>-230600000</v>
      </c>
      <c r="I123" s="15">
        <v>-59379</v>
      </c>
    </row>
    <row r="124" spans="1:9" ht="23.1" customHeight="1">
      <c r="A124" s="11" t="s">
        <v>331</v>
      </c>
      <c r="B124" s="15">
        <v>0</v>
      </c>
      <c r="C124" s="15">
        <v>0</v>
      </c>
      <c r="D124" s="15">
        <v>0</v>
      </c>
      <c r="E124" s="15">
        <v>0</v>
      </c>
      <c r="F124" s="15">
        <v>2000</v>
      </c>
      <c r="G124" s="15">
        <v>-2363241846</v>
      </c>
      <c r="H124" s="15">
        <v>684000</v>
      </c>
      <c r="I124" s="15">
        <v>-2362557846</v>
      </c>
    </row>
    <row r="125" spans="1:9" ht="23.1" customHeight="1">
      <c r="A125" s="11" t="s">
        <v>123</v>
      </c>
      <c r="B125" s="15">
        <v>6253000</v>
      </c>
      <c r="C125" s="15">
        <v>-14856354200</v>
      </c>
      <c r="D125" s="15">
        <v>-15217841156</v>
      </c>
      <c r="E125" s="15">
        <v>361486956</v>
      </c>
      <c r="F125" s="15">
        <v>21711000</v>
      </c>
      <c r="G125" s="15">
        <v>-14967046617</v>
      </c>
      <c r="H125" s="15">
        <v>15341505156</v>
      </c>
      <c r="I125" s="15">
        <v>374458539</v>
      </c>
    </row>
    <row r="126" spans="1:9" ht="23.1" customHeight="1">
      <c r="A126" s="11" t="s">
        <v>147</v>
      </c>
      <c r="B126" s="15">
        <v>15051000</v>
      </c>
      <c r="C126" s="15">
        <v>-51186523673</v>
      </c>
      <c r="D126" s="15">
        <v>-56768454052</v>
      </c>
      <c r="E126" s="15">
        <v>5581930379</v>
      </c>
      <c r="F126" s="15">
        <v>15052000</v>
      </c>
      <c r="G126" s="15">
        <v>-51186223750</v>
      </c>
      <c r="H126" s="15">
        <v>56768271366</v>
      </c>
      <c r="I126" s="15">
        <v>5582047616</v>
      </c>
    </row>
    <row r="127" spans="1:9" ht="23.1" customHeight="1">
      <c r="A127" s="11" t="s">
        <v>332</v>
      </c>
      <c r="B127" s="15">
        <v>0</v>
      </c>
      <c r="C127" s="15">
        <v>0</v>
      </c>
      <c r="D127" s="15">
        <v>0</v>
      </c>
      <c r="E127" s="15">
        <v>0</v>
      </c>
      <c r="F127" s="15">
        <v>-490000</v>
      </c>
      <c r="G127" s="15">
        <v>317918115</v>
      </c>
      <c r="H127" s="15">
        <v>-318000000</v>
      </c>
      <c r="I127" s="15">
        <v>-81885</v>
      </c>
    </row>
    <row r="128" spans="1:9" ht="23.1" customHeight="1">
      <c r="A128" s="11" t="s">
        <v>333</v>
      </c>
      <c r="B128" s="15">
        <v>110000</v>
      </c>
      <c r="C128" s="15">
        <v>672282000</v>
      </c>
      <c r="D128" s="15">
        <v>626480417</v>
      </c>
      <c r="E128" s="15">
        <v>45801583</v>
      </c>
      <c r="F128" s="15">
        <v>100000</v>
      </c>
      <c r="G128" s="15">
        <v>674281485</v>
      </c>
      <c r="H128" s="15">
        <v>-628480417</v>
      </c>
      <c r="I128" s="15">
        <v>45801068</v>
      </c>
    </row>
    <row r="129" spans="1:9" ht="23.1" customHeight="1">
      <c r="A129" s="11" t="s">
        <v>334</v>
      </c>
      <c r="B129" s="15">
        <v>-2172000</v>
      </c>
      <c r="C129" s="15">
        <v>3101863093</v>
      </c>
      <c r="D129" s="15">
        <v>3102662000</v>
      </c>
      <c r="E129" s="15">
        <v>-798907</v>
      </c>
      <c r="F129" s="15">
        <v>-61091000</v>
      </c>
      <c r="G129" s="15">
        <v>25076802263</v>
      </c>
      <c r="H129" s="15">
        <v>-25083261000</v>
      </c>
      <c r="I129" s="15">
        <v>-6458737</v>
      </c>
    </row>
    <row r="130" spans="1:9" ht="23.1" customHeight="1">
      <c r="A130" s="11" t="s">
        <v>335</v>
      </c>
      <c r="B130" s="15">
        <v>-10000</v>
      </c>
      <c r="C130" s="15">
        <v>6198404</v>
      </c>
      <c r="D130" s="15">
        <v>6200000</v>
      </c>
      <c r="E130" s="15">
        <v>-1596</v>
      </c>
      <c r="F130" s="15">
        <v>-11543000</v>
      </c>
      <c r="G130" s="15">
        <v>1631199911</v>
      </c>
      <c r="H130" s="15">
        <v>-1631620000</v>
      </c>
      <c r="I130" s="15">
        <v>-420089</v>
      </c>
    </row>
    <row r="131" spans="1:9" ht="23.1" customHeight="1">
      <c r="A131" s="11" t="s">
        <v>336</v>
      </c>
      <c r="B131" s="15">
        <v>0</v>
      </c>
      <c r="C131" s="15">
        <v>0</v>
      </c>
      <c r="D131" s="15">
        <v>0</v>
      </c>
      <c r="E131" s="15">
        <v>0</v>
      </c>
      <c r="F131" s="15">
        <v>-100000</v>
      </c>
      <c r="G131" s="15">
        <v>11996910</v>
      </c>
      <c r="H131" s="15">
        <v>-12000000</v>
      </c>
      <c r="I131" s="15">
        <v>-3090</v>
      </c>
    </row>
    <row r="132" spans="1:9" ht="23.1" customHeight="1">
      <c r="A132" s="11" t="s">
        <v>337</v>
      </c>
      <c r="B132" s="15">
        <v>0</v>
      </c>
      <c r="C132" s="15">
        <v>0</v>
      </c>
      <c r="D132" s="15">
        <v>0</v>
      </c>
      <c r="E132" s="15">
        <v>0</v>
      </c>
      <c r="F132" s="15">
        <v>-10000</v>
      </c>
      <c r="G132" s="15">
        <v>6498327</v>
      </c>
      <c r="H132" s="15">
        <v>-6500000</v>
      </c>
      <c r="I132" s="15">
        <v>-1673</v>
      </c>
    </row>
    <row r="133" spans="1:9" ht="23.1" customHeight="1" thickBot="1">
      <c r="A133" s="11" t="s">
        <v>496</v>
      </c>
      <c r="B133" s="27">
        <f>SUM(B106:B132)</f>
        <v>1370459159</v>
      </c>
      <c r="C133" s="27">
        <f t="shared" ref="C133:I133" si="6">SUM(C106:C132)</f>
        <v>4820505255885</v>
      </c>
      <c r="D133" s="27">
        <f t="shared" si="6"/>
        <v>4827378549852</v>
      </c>
      <c r="E133" s="27">
        <f t="shared" si="6"/>
        <v>-6873293967</v>
      </c>
      <c r="F133" s="27">
        <f t="shared" si="6"/>
        <v>788219813</v>
      </c>
      <c r="G133" s="27">
        <f t="shared" si="6"/>
        <v>11520177187727</v>
      </c>
      <c r="H133" s="27">
        <f t="shared" si="6"/>
        <v>-11573218364421</v>
      </c>
      <c r="I133" s="27">
        <f t="shared" si="6"/>
        <v>-53041176694</v>
      </c>
    </row>
    <row r="134" spans="1:9" ht="23.1" customHeight="1" thickTop="1">
      <c r="A134" s="110" t="s">
        <v>0</v>
      </c>
      <c r="B134" s="110"/>
      <c r="C134" s="110"/>
      <c r="D134" s="110"/>
      <c r="E134" s="110"/>
      <c r="F134" s="110"/>
      <c r="G134" s="110"/>
      <c r="H134" s="110"/>
      <c r="I134" s="110"/>
    </row>
    <row r="135" spans="1:9" ht="23.1" customHeight="1">
      <c r="A135" s="110" t="s">
        <v>225</v>
      </c>
      <c r="B135" s="110"/>
      <c r="C135" s="110"/>
      <c r="D135" s="110"/>
      <c r="E135" s="110"/>
      <c r="F135" s="110"/>
      <c r="G135" s="110"/>
      <c r="H135" s="110"/>
      <c r="I135" s="110"/>
    </row>
    <row r="136" spans="1:9" ht="23.1" customHeight="1">
      <c r="A136" s="110" t="s">
        <v>226</v>
      </c>
      <c r="B136" s="110"/>
      <c r="C136" s="110"/>
      <c r="D136" s="110"/>
      <c r="E136" s="110"/>
      <c r="F136" s="110"/>
      <c r="G136" s="110"/>
      <c r="H136" s="110"/>
      <c r="I136" s="110"/>
    </row>
    <row r="137" spans="1:9" ht="23.1" customHeight="1" thickBot="1">
      <c r="B137" s="152" t="s">
        <v>242</v>
      </c>
      <c r="C137" s="152"/>
      <c r="D137" s="152"/>
      <c r="E137" s="152"/>
      <c r="F137" s="152" t="s">
        <v>243</v>
      </c>
      <c r="G137" s="152"/>
      <c r="H137" s="152"/>
      <c r="I137" s="152"/>
    </row>
    <row r="138" spans="1:9" ht="23.1" customHeight="1" thickBot="1">
      <c r="A138" s="17" t="s">
        <v>228</v>
      </c>
      <c r="B138" s="10" t="s">
        <v>10</v>
      </c>
      <c r="C138" s="10" t="s">
        <v>273</v>
      </c>
      <c r="D138" s="10" t="s">
        <v>274</v>
      </c>
      <c r="E138" s="10" t="s">
        <v>275</v>
      </c>
      <c r="F138" s="10" t="s">
        <v>10</v>
      </c>
      <c r="G138" s="10" t="s">
        <v>12</v>
      </c>
      <c r="H138" s="10" t="s">
        <v>274</v>
      </c>
      <c r="I138" s="10" t="s">
        <v>275</v>
      </c>
    </row>
    <row r="139" spans="1:9" ht="23.1" customHeight="1">
      <c r="A139" s="11" t="s">
        <v>497</v>
      </c>
      <c r="B139" s="15">
        <f>B133</f>
        <v>1370459159</v>
      </c>
      <c r="C139" s="15">
        <f t="shared" ref="C139:I139" si="7">C133</f>
        <v>4820505255885</v>
      </c>
      <c r="D139" s="15">
        <f t="shared" si="7"/>
        <v>4827378549852</v>
      </c>
      <c r="E139" s="15">
        <f t="shared" si="7"/>
        <v>-6873293967</v>
      </c>
      <c r="F139" s="15">
        <f t="shared" si="7"/>
        <v>788219813</v>
      </c>
      <c r="G139" s="15">
        <f t="shared" si="7"/>
        <v>11520177187727</v>
      </c>
      <c r="H139" s="15">
        <f t="shared" si="7"/>
        <v>-11573218364421</v>
      </c>
      <c r="I139" s="15">
        <f t="shared" si="7"/>
        <v>-53041176694</v>
      </c>
    </row>
    <row r="140" spans="1:9" ht="23.1" customHeight="1">
      <c r="A140" s="11" t="s">
        <v>338</v>
      </c>
      <c r="B140" s="15">
        <v>0</v>
      </c>
      <c r="C140" s="15">
        <v>0</v>
      </c>
      <c r="D140" s="15">
        <v>0</v>
      </c>
      <c r="E140" s="15">
        <v>0</v>
      </c>
      <c r="F140" s="15">
        <v>-20000</v>
      </c>
      <c r="G140" s="15">
        <v>18495237</v>
      </c>
      <c r="H140" s="15">
        <v>-18500000</v>
      </c>
      <c r="I140" s="15">
        <v>-4763</v>
      </c>
    </row>
    <row r="141" spans="1:9" ht="23.1" customHeight="1">
      <c r="A141" s="11" t="s">
        <v>339</v>
      </c>
      <c r="B141" s="15">
        <v>0</v>
      </c>
      <c r="C141" s="15">
        <v>0</v>
      </c>
      <c r="D141" s="15">
        <v>0</v>
      </c>
      <c r="E141" s="15">
        <v>0</v>
      </c>
      <c r="F141" s="15">
        <v>-10000</v>
      </c>
      <c r="G141" s="15">
        <v>3998970</v>
      </c>
      <c r="H141" s="15">
        <v>-4000000</v>
      </c>
      <c r="I141" s="15">
        <v>-1030</v>
      </c>
    </row>
    <row r="142" spans="1:9" ht="23.1" customHeight="1">
      <c r="A142" s="11" t="s">
        <v>340</v>
      </c>
      <c r="B142" s="15">
        <v>0</v>
      </c>
      <c r="C142" s="15">
        <v>0</v>
      </c>
      <c r="D142" s="15">
        <v>0</v>
      </c>
      <c r="E142" s="15">
        <v>0</v>
      </c>
      <c r="F142" s="15">
        <v>-53000</v>
      </c>
      <c r="G142" s="15">
        <v>3709046</v>
      </c>
      <c r="H142" s="15">
        <v>-3710000</v>
      </c>
      <c r="I142" s="15">
        <v>-954</v>
      </c>
    </row>
    <row r="143" spans="1:9" ht="23.1" customHeight="1">
      <c r="A143" s="11" t="s">
        <v>341</v>
      </c>
      <c r="B143" s="15">
        <v>1748000</v>
      </c>
      <c r="C143" s="15">
        <v>-2305393485</v>
      </c>
      <c r="D143" s="15">
        <v>-193760000</v>
      </c>
      <c r="E143" s="15">
        <v>-2111633485</v>
      </c>
      <c r="F143" s="15">
        <v>0</v>
      </c>
      <c r="G143" s="15">
        <v>-2111683377</v>
      </c>
      <c r="H143" s="15">
        <v>0</v>
      </c>
      <c r="I143" s="15">
        <v>-2111683377</v>
      </c>
    </row>
    <row r="144" spans="1:9" ht="23.1" customHeight="1">
      <c r="A144" s="11" t="s">
        <v>342</v>
      </c>
      <c r="B144" s="15">
        <v>-260000</v>
      </c>
      <c r="C144" s="15">
        <v>51986610</v>
      </c>
      <c r="D144" s="15">
        <v>52000000</v>
      </c>
      <c r="E144" s="15">
        <v>-13390</v>
      </c>
      <c r="F144" s="15">
        <v>-647000</v>
      </c>
      <c r="G144" s="15">
        <v>88087335</v>
      </c>
      <c r="H144" s="15">
        <v>-88110000</v>
      </c>
      <c r="I144" s="15">
        <v>-22665</v>
      </c>
    </row>
    <row r="145" spans="1:9" ht="23.1" customHeight="1">
      <c r="A145" s="11" t="s">
        <v>343</v>
      </c>
      <c r="B145" s="15">
        <v>0</v>
      </c>
      <c r="C145" s="15">
        <v>0</v>
      </c>
      <c r="D145" s="15">
        <v>0</v>
      </c>
      <c r="E145" s="15">
        <v>0</v>
      </c>
      <c r="F145" s="15">
        <v>-12000</v>
      </c>
      <c r="G145" s="15">
        <v>3619070</v>
      </c>
      <c r="H145" s="15">
        <v>-3620000</v>
      </c>
      <c r="I145" s="15">
        <v>-930</v>
      </c>
    </row>
    <row r="146" spans="1:9" ht="23.1" customHeight="1">
      <c r="A146" s="11" t="s">
        <v>344</v>
      </c>
      <c r="B146" s="15">
        <v>0</v>
      </c>
      <c r="C146" s="15">
        <v>0</v>
      </c>
      <c r="D146" s="15">
        <v>0</v>
      </c>
      <c r="E146" s="15">
        <v>0</v>
      </c>
      <c r="F146" s="15">
        <v>-4000000</v>
      </c>
      <c r="G146" s="15">
        <v>3599073000</v>
      </c>
      <c r="H146" s="15">
        <v>-3600000000</v>
      </c>
      <c r="I146" s="15">
        <v>-927000</v>
      </c>
    </row>
    <row r="147" spans="1:9" ht="23.1" customHeight="1">
      <c r="A147" s="11" t="s">
        <v>345</v>
      </c>
      <c r="B147" s="15">
        <v>0</v>
      </c>
      <c r="C147" s="15">
        <v>0</v>
      </c>
      <c r="D147" s="15">
        <v>0</v>
      </c>
      <c r="E147" s="15">
        <v>0</v>
      </c>
      <c r="F147" s="15">
        <v>18844000</v>
      </c>
      <c r="G147" s="15">
        <v>-39574725</v>
      </c>
      <c r="H147" s="15">
        <v>108475260</v>
      </c>
      <c r="I147" s="15">
        <v>68900535</v>
      </c>
    </row>
    <row r="148" spans="1:9" ht="23.1" customHeight="1">
      <c r="A148" s="11" t="s">
        <v>346</v>
      </c>
      <c r="B148" s="15">
        <v>-545000</v>
      </c>
      <c r="C148" s="15">
        <v>1010739672</v>
      </c>
      <c r="D148" s="15">
        <v>1011000000</v>
      </c>
      <c r="E148" s="15">
        <v>-260328</v>
      </c>
      <c r="F148" s="15">
        <v>-940000</v>
      </c>
      <c r="G148" s="15">
        <v>1089174475</v>
      </c>
      <c r="H148" s="15">
        <v>-1089455000</v>
      </c>
      <c r="I148" s="15">
        <v>-280525</v>
      </c>
    </row>
    <row r="149" spans="1:9" ht="23.1" customHeight="1">
      <c r="A149" s="11" t="s">
        <v>347</v>
      </c>
      <c r="B149" s="15">
        <v>0</v>
      </c>
      <c r="C149" s="15">
        <v>0</v>
      </c>
      <c r="D149" s="15">
        <v>0</v>
      </c>
      <c r="E149" s="15">
        <v>0</v>
      </c>
      <c r="F149" s="15">
        <v>-5000</v>
      </c>
      <c r="G149" s="15">
        <v>2249422</v>
      </c>
      <c r="H149" s="15">
        <v>-2250000</v>
      </c>
      <c r="I149" s="15">
        <v>-578</v>
      </c>
    </row>
    <row r="150" spans="1:9" ht="23.1" customHeight="1">
      <c r="A150" s="11" t="s">
        <v>348</v>
      </c>
      <c r="B150" s="15">
        <v>1000000</v>
      </c>
      <c r="C150" s="15">
        <v>-1650424871</v>
      </c>
      <c r="D150" s="15">
        <v>-128120000</v>
      </c>
      <c r="E150" s="15">
        <v>-1522304871</v>
      </c>
      <c r="F150" s="15">
        <v>0</v>
      </c>
      <c r="G150" s="15">
        <v>-1522337853</v>
      </c>
      <c r="H150" s="15">
        <v>0</v>
      </c>
      <c r="I150" s="15">
        <v>-1522337853</v>
      </c>
    </row>
    <row r="151" spans="1:9" ht="23.1" customHeight="1">
      <c r="A151" s="11" t="s">
        <v>349</v>
      </c>
      <c r="B151" s="15">
        <v>0</v>
      </c>
      <c r="C151" s="15">
        <v>0</v>
      </c>
      <c r="D151" s="15">
        <v>0</v>
      </c>
      <c r="E151" s="15">
        <v>0</v>
      </c>
      <c r="F151" s="15">
        <v>6390000</v>
      </c>
      <c r="G151" s="15">
        <v>-33078495</v>
      </c>
      <c r="H151" s="15">
        <v>31950000</v>
      </c>
      <c r="I151" s="15">
        <v>-1128495</v>
      </c>
    </row>
    <row r="152" spans="1:9" ht="23.1" customHeight="1">
      <c r="A152" s="11" t="s">
        <v>350</v>
      </c>
      <c r="B152" s="15">
        <v>-3404000</v>
      </c>
      <c r="C152" s="15">
        <v>3268453172</v>
      </c>
      <c r="D152" s="15">
        <v>3269295000</v>
      </c>
      <c r="E152" s="15">
        <v>-841828</v>
      </c>
      <c r="F152" s="15">
        <v>-6533000</v>
      </c>
      <c r="G152" s="15">
        <v>3834936281</v>
      </c>
      <c r="H152" s="15">
        <v>-3835924000</v>
      </c>
      <c r="I152" s="15">
        <v>-987719</v>
      </c>
    </row>
    <row r="153" spans="1:9" ht="23.1" customHeight="1">
      <c r="A153" s="11" t="s">
        <v>351</v>
      </c>
      <c r="B153" s="15">
        <v>0</v>
      </c>
      <c r="C153" s="15">
        <v>0</v>
      </c>
      <c r="D153" s="15">
        <v>0</v>
      </c>
      <c r="E153" s="15">
        <v>0</v>
      </c>
      <c r="F153" s="15">
        <v>2566000</v>
      </c>
      <c r="G153" s="15">
        <v>0</v>
      </c>
      <c r="H153" s="15">
        <v>15396000</v>
      </c>
      <c r="I153" s="15">
        <v>15396000</v>
      </c>
    </row>
    <row r="154" spans="1:9" ht="23.1" customHeight="1">
      <c r="A154" s="11" t="s">
        <v>352</v>
      </c>
      <c r="B154" s="15">
        <v>-1321000</v>
      </c>
      <c r="C154" s="15">
        <v>273729497</v>
      </c>
      <c r="D154" s="15">
        <v>273800000</v>
      </c>
      <c r="E154" s="15">
        <v>-70503</v>
      </c>
      <c r="F154" s="15">
        <v>-7321000</v>
      </c>
      <c r="G154" s="15">
        <v>473677997</v>
      </c>
      <c r="H154" s="15">
        <v>-473800000</v>
      </c>
      <c r="I154" s="15">
        <v>-122003</v>
      </c>
    </row>
    <row r="155" spans="1:9" ht="23.1" customHeight="1">
      <c r="A155" s="11" t="s">
        <v>353</v>
      </c>
      <c r="B155" s="15">
        <v>-850000</v>
      </c>
      <c r="C155" s="15">
        <v>850658921</v>
      </c>
      <c r="D155" s="15">
        <v>850878000</v>
      </c>
      <c r="E155" s="15">
        <v>-219079</v>
      </c>
      <c r="F155" s="15">
        <v>-47110000</v>
      </c>
      <c r="G155" s="15">
        <v>9650131642</v>
      </c>
      <c r="H155" s="15">
        <v>-9652617000</v>
      </c>
      <c r="I155" s="15">
        <v>-2485358</v>
      </c>
    </row>
    <row r="156" spans="1:9" ht="23.1" customHeight="1">
      <c r="A156" s="11" t="s">
        <v>354</v>
      </c>
      <c r="B156" s="15">
        <v>0</v>
      </c>
      <c r="C156" s="15">
        <v>0</v>
      </c>
      <c r="D156" s="15">
        <v>0</v>
      </c>
      <c r="E156" s="15">
        <v>0</v>
      </c>
      <c r="F156" s="15">
        <v>-380000</v>
      </c>
      <c r="G156" s="15">
        <v>187563462</v>
      </c>
      <c r="H156" s="15">
        <v>-194644444</v>
      </c>
      <c r="I156" s="15">
        <v>-7080982</v>
      </c>
    </row>
    <row r="157" spans="1:9" ht="23.1" customHeight="1">
      <c r="A157" s="11" t="s">
        <v>355</v>
      </c>
      <c r="B157" s="15">
        <v>0</v>
      </c>
      <c r="C157" s="15">
        <v>0</v>
      </c>
      <c r="D157" s="15">
        <v>0</v>
      </c>
      <c r="E157" s="15">
        <v>0</v>
      </c>
      <c r="F157" s="15">
        <v>-130000</v>
      </c>
      <c r="G157" s="15">
        <v>47437783</v>
      </c>
      <c r="H157" s="15">
        <v>-47450000</v>
      </c>
      <c r="I157" s="15">
        <v>-12217</v>
      </c>
    </row>
    <row r="158" spans="1:9" ht="23.1" customHeight="1">
      <c r="A158" s="11" t="s">
        <v>356</v>
      </c>
      <c r="B158" s="15">
        <v>-152480000</v>
      </c>
      <c r="C158" s="15">
        <v>16815897452</v>
      </c>
      <c r="D158" s="15">
        <v>16820228000</v>
      </c>
      <c r="E158" s="15">
        <v>-4330548</v>
      </c>
      <c r="F158" s="15">
        <v>-156281000</v>
      </c>
      <c r="G158" s="15">
        <v>16877042247</v>
      </c>
      <c r="H158" s="15">
        <v>-16915256325</v>
      </c>
      <c r="I158" s="15">
        <v>-38214078</v>
      </c>
    </row>
    <row r="159" spans="1:9" ht="23.1" customHeight="1">
      <c r="A159" s="11" t="s">
        <v>357</v>
      </c>
      <c r="B159" s="15">
        <v>0</v>
      </c>
      <c r="C159" s="15">
        <v>0</v>
      </c>
      <c r="D159" s="15">
        <v>0</v>
      </c>
      <c r="E159" s="15">
        <v>0</v>
      </c>
      <c r="F159" s="15">
        <v>-90000</v>
      </c>
      <c r="G159" s="15">
        <v>71981460</v>
      </c>
      <c r="H159" s="15">
        <v>-72000000</v>
      </c>
      <c r="I159" s="15">
        <v>-18540</v>
      </c>
    </row>
    <row r="160" spans="1:9" ht="23.1" customHeight="1">
      <c r="A160" s="11" t="s">
        <v>358</v>
      </c>
      <c r="B160" s="15">
        <v>-1000</v>
      </c>
      <c r="C160" s="15">
        <v>909767</v>
      </c>
      <c r="D160" s="15">
        <v>910000</v>
      </c>
      <c r="E160" s="15">
        <v>-233</v>
      </c>
      <c r="F160" s="15">
        <v>-9368000</v>
      </c>
      <c r="G160" s="15">
        <v>1997866478</v>
      </c>
      <c r="H160" s="15">
        <v>-1998381000</v>
      </c>
      <c r="I160" s="15">
        <v>-514522</v>
      </c>
    </row>
    <row r="161" spans="1:9" ht="23.1" customHeight="1">
      <c r="A161" s="11" t="s">
        <v>359</v>
      </c>
      <c r="B161" s="15">
        <v>0</v>
      </c>
      <c r="C161" s="15">
        <v>0</v>
      </c>
      <c r="D161" s="15">
        <v>0</v>
      </c>
      <c r="E161" s="15">
        <v>0</v>
      </c>
      <c r="F161" s="15">
        <v>-2800000</v>
      </c>
      <c r="G161" s="15">
        <v>391899060</v>
      </c>
      <c r="H161" s="15">
        <v>-392000000</v>
      </c>
      <c r="I161" s="15">
        <v>-100940</v>
      </c>
    </row>
    <row r="162" spans="1:9" ht="23.1" customHeight="1">
      <c r="A162" s="11" t="s">
        <v>360</v>
      </c>
      <c r="B162" s="15">
        <v>0</v>
      </c>
      <c r="C162" s="15">
        <v>0</v>
      </c>
      <c r="D162" s="15">
        <v>0</v>
      </c>
      <c r="E162" s="15">
        <v>0</v>
      </c>
      <c r="F162" s="15">
        <v>-1000</v>
      </c>
      <c r="G162" s="15">
        <v>449885</v>
      </c>
      <c r="H162" s="15">
        <v>-450000</v>
      </c>
      <c r="I162" s="15">
        <v>-115</v>
      </c>
    </row>
    <row r="163" spans="1:9" ht="23.1" customHeight="1">
      <c r="A163" s="11" t="s">
        <v>361</v>
      </c>
      <c r="B163" s="15">
        <v>-512000</v>
      </c>
      <c r="C163" s="15">
        <v>363426395</v>
      </c>
      <c r="D163" s="15">
        <v>363520000</v>
      </c>
      <c r="E163" s="15">
        <v>-93605</v>
      </c>
      <c r="F163" s="15">
        <v>-608000</v>
      </c>
      <c r="G163" s="15">
        <v>382621451</v>
      </c>
      <c r="H163" s="15">
        <v>-382720000</v>
      </c>
      <c r="I163" s="15">
        <v>-98549</v>
      </c>
    </row>
    <row r="164" spans="1:9" ht="23.1" customHeight="1">
      <c r="A164" s="11" t="s">
        <v>362</v>
      </c>
      <c r="B164" s="15">
        <v>0</v>
      </c>
      <c r="C164" s="15">
        <v>0</v>
      </c>
      <c r="D164" s="15">
        <v>0</v>
      </c>
      <c r="E164" s="15">
        <v>0</v>
      </c>
      <c r="F164" s="15">
        <v>419000</v>
      </c>
      <c r="G164" s="15">
        <v>-481974075</v>
      </c>
      <c r="H164" s="15">
        <v>137013000</v>
      </c>
      <c r="I164" s="15">
        <v>-344961075</v>
      </c>
    </row>
    <row r="165" spans="1:9" ht="23.1" customHeight="1">
      <c r="A165" s="11" t="s">
        <v>363</v>
      </c>
      <c r="B165" s="15">
        <v>0</v>
      </c>
      <c r="C165" s="15">
        <v>0</v>
      </c>
      <c r="D165" s="15">
        <v>0</v>
      </c>
      <c r="E165" s="15">
        <v>0</v>
      </c>
      <c r="F165" s="15">
        <v>-460000</v>
      </c>
      <c r="G165" s="15">
        <v>128766835</v>
      </c>
      <c r="H165" s="15">
        <v>-128800000</v>
      </c>
      <c r="I165" s="15">
        <v>-33165</v>
      </c>
    </row>
    <row r="166" spans="1:9" ht="23.1" customHeight="1" thickBot="1">
      <c r="A166" s="11" t="s">
        <v>496</v>
      </c>
      <c r="B166" s="27">
        <f>SUM(B139:B165)</f>
        <v>1213834159</v>
      </c>
      <c r="C166" s="27">
        <f t="shared" ref="C166:I166" si="8">SUM(C139:C165)</f>
        <v>4839185239015</v>
      </c>
      <c r="D166" s="27">
        <f t="shared" si="8"/>
        <v>4849698300852</v>
      </c>
      <c r="E166" s="27">
        <f t="shared" si="8"/>
        <v>-10513061837</v>
      </c>
      <c r="F166" s="27">
        <f t="shared" si="8"/>
        <v>579669813</v>
      </c>
      <c r="G166" s="27">
        <f t="shared" si="8"/>
        <v>11554841320338</v>
      </c>
      <c r="H166" s="27">
        <f t="shared" si="8"/>
        <v>-11611829217930</v>
      </c>
      <c r="I166" s="27">
        <f t="shared" si="8"/>
        <v>-56987897592</v>
      </c>
    </row>
    <row r="167" spans="1:9" ht="23.1" customHeight="1" thickTop="1">
      <c r="A167" s="110" t="s">
        <v>0</v>
      </c>
      <c r="B167" s="110"/>
      <c r="C167" s="110"/>
      <c r="D167" s="110"/>
      <c r="E167" s="110"/>
      <c r="F167" s="110"/>
      <c r="G167" s="110"/>
      <c r="H167" s="110"/>
      <c r="I167" s="110"/>
    </row>
    <row r="168" spans="1:9" ht="23.1" customHeight="1">
      <c r="A168" s="110" t="s">
        <v>225</v>
      </c>
      <c r="B168" s="110"/>
      <c r="C168" s="110"/>
      <c r="D168" s="110"/>
      <c r="E168" s="110"/>
      <c r="F168" s="110"/>
      <c r="G168" s="110"/>
      <c r="H168" s="110"/>
      <c r="I168" s="110"/>
    </row>
    <row r="169" spans="1:9" ht="23.1" customHeight="1">
      <c r="A169" s="110" t="s">
        <v>226</v>
      </c>
      <c r="B169" s="110"/>
      <c r="C169" s="110"/>
      <c r="D169" s="110"/>
      <c r="E169" s="110"/>
      <c r="F169" s="110"/>
      <c r="G169" s="110"/>
      <c r="H169" s="110"/>
      <c r="I169" s="110"/>
    </row>
    <row r="170" spans="1:9" ht="23.1" customHeight="1" thickBot="1">
      <c r="B170" s="152" t="s">
        <v>242</v>
      </c>
      <c r="C170" s="152"/>
      <c r="D170" s="152"/>
      <c r="E170" s="152"/>
      <c r="F170" s="152" t="s">
        <v>243</v>
      </c>
      <c r="G170" s="152"/>
      <c r="H170" s="152"/>
      <c r="I170" s="152"/>
    </row>
    <row r="171" spans="1:9" ht="23.1" customHeight="1" thickBot="1">
      <c r="A171" s="17" t="s">
        <v>228</v>
      </c>
      <c r="B171" s="10" t="s">
        <v>10</v>
      </c>
      <c r="C171" s="10" t="s">
        <v>273</v>
      </c>
      <c r="D171" s="10" t="s">
        <v>274</v>
      </c>
      <c r="E171" s="10" t="s">
        <v>275</v>
      </c>
      <c r="F171" s="10" t="s">
        <v>10</v>
      </c>
      <c r="G171" s="10" t="s">
        <v>12</v>
      </c>
      <c r="H171" s="10" t="s">
        <v>274</v>
      </c>
      <c r="I171" s="10" t="s">
        <v>275</v>
      </c>
    </row>
    <row r="172" spans="1:9" ht="23.1" customHeight="1">
      <c r="A172" s="11" t="s">
        <v>497</v>
      </c>
      <c r="B172" s="15">
        <f>B166</f>
        <v>1213834159</v>
      </c>
      <c r="C172" s="15">
        <f t="shared" ref="C172:I172" si="9">C166</f>
        <v>4839185239015</v>
      </c>
      <c r="D172" s="15">
        <f t="shared" si="9"/>
        <v>4849698300852</v>
      </c>
      <c r="E172" s="15">
        <f t="shared" si="9"/>
        <v>-10513061837</v>
      </c>
      <c r="F172" s="15">
        <f t="shared" si="9"/>
        <v>579669813</v>
      </c>
      <c r="G172" s="15">
        <f t="shared" si="9"/>
        <v>11554841320338</v>
      </c>
      <c r="H172" s="15">
        <f t="shared" si="9"/>
        <v>-11611829217930</v>
      </c>
      <c r="I172" s="15">
        <f t="shared" si="9"/>
        <v>-56987897592</v>
      </c>
    </row>
    <row r="173" spans="1:9" ht="23.1" customHeight="1">
      <c r="A173" s="11" t="s">
        <v>364</v>
      </c>
      <c r="B173" s="15">
        <v>0</v>
      </c>
      <c r="C173" s="15">
        <v>0</v>
      </c>
      <c r="D173" s="15">
        <v>0</v>
      </c>
      <c r="E173" s="15">
        <v>0</v>
      </c>
      <c r="F173" s="15">
        <v>-35000</v>
      </c>
      <c r="G173" s="15">
        <v>9797480</v>
      </c>
      <c r="H173" s="15">
        <v>-9800000</v>
      </c>
      <c r="I173" s="15">
        <v>-2520</v>
      </c>
    </row>
    <row r="174" spans="1:9" ht="23.1" customHeight="1">
      <c r="A174" s="11" t="s">
        <v>365</v>
      </c>
      <c r="B174" s="15">
        <v>24255000</v>
      </c>
      <c r="C174" s="15">
        <v>36174425515</v>
      </c>
      <c r="D174" s="15">
        <v>40475313029</v>
      </c>
      <c r="E174" s="15">
        <v>-4300887514</v>
      </c>
      <c r="F174" s="15">
        <v>877000</v>
      </c>
      <c r="G174" s="15">
        <v>38133650979</v>
      </c>
      <c r="H174" s="15">
        <v>-42435043029</v>
      </c>
      <c r="I174" s="15">
        <v>-4301392050</v>
      </c>
    </row>
    <row r="175" spans="1:9" ht="23.1" customHeight="1">
      <c r="A175" s="11" t="s">
        <v>366</v>
      </c>
      <c r="B175" s="15">
        <v>0</v>
      </c>
      <c r="C175" s="15">
        <v>0</v>
      </c>
      <c r="D175" s="15">
        <v>0</v>
      </c>
      <c r="E175" s="15">
        <v>0</v>
      </c>
      <c r="F175" s="15">
        <v>680000</v>
      </c>
      <c r="G175" s="15">
        <v>-3663585000</v>
      </c>
      <c r="H175" s="15">
        <v>4544982555</v>
      </c>
      <c r="I175" s="15">
        <v>881397555</v>
      </c>
    </row>
    <row r="176" spans="1:9" ht="23.1" customHeight="1">
      <c r="A176" s="11" t="s">
        <v>367</v>
      </c>
      <c r="B176" s="15">
        <v>0</v>
      </c>
      <c r="C176" s="15">
        <v>0</v>
      </c>
      <c r="D176" s="15">
        <v>0</v>
      </c>
      <c r="E176" s="15">
        <v>0</v>
      </c>
      <c r="F176" s="15">
        <v>1005000</v>
      </c>
      <c r="G176" s="15">
        <v>1069044657</v>
      </c>
      <c r="H176" s="15">
        <v>-653882989</v>
      </c>
      <c r="I176" s="15">
        <v>415161668</v>
      </c>
    </row>
    <row r="177" spans="1:9" ht="23.1" customHeight="1">
      <c r="A177" s="11" t="s">
        <v>368</v>
      </c>
      <c r="B177" s="15">
        <v>0</v>
      </c>
      <c r="C177" s="15">
        <v>0</v>
      </c>
      <c r="D177" s="15">
        <v>0</v>
      </c>
      <c r="E177" s="15">
        <v>0</v>
      </c>
      <c r="F177" s="15">
        <v>-16807000</v>
      </c>
      <c r="G177" s="15">
        <v>1661523051</v>
      </c>
      <c r="H177" s="15">
        <v>-1661951000</v>
      </c>
      <c r="I177" s="15">
        <v>-427949</v>
      </c>
    </row>
    <row r="178" spans="1:9" ht="23.1" customHeight="1">
      <c r="A178" s="11" t="s">
        <v>369</v>
      </c>
      <c r="B178" s="15">
        <v>-2120000</v>
      </c>
      <c r="C178" s="15">
        <v>203347628</v>
      </c>
      <c r="D178" s="15">
        <v>203400000</v>
      </c>
      <c r="E178" s="15">
        <v>-52372</v>
      </c>
      <c r="F178" s="15">
        <v>-3120000</v>
      </c>
      <c r="G178" s="15">
        <v>258333466</v>
      </c>
      <c r="H178" s="15">
        <v>-258400000</v>
      </c>
      <c r="I178" s="15">
        <v>-66534</v>
      </c>
    </row>
    <row r="179" spans="1:9" ht="23.1" customHeight="1">
      <c r="A179" s="11" t="s">
        <v>370</v>
      </c>
      <c r="B179" s="15">
        <v>0</v>
      </c>
      <c r="C179" s="15">
        <v>0</v>
      </c>
      <c r="D179" s="15">
        <v>0</v>
      </c>
      <c r="E179" s="15">
        <v>0</v>
      </c>
      <c r="F179" s="15">
        <v>1</v>
      </c>
      <c r="G179" s="15">
        <v>4691950</v>
      </c>
      <c r="H179" s="15">
        <v>-4695246</v>
      </c>
      <c r="I179" s="15">
        <v>-3296</v>
      </c>
    </row>
    <row r="180" spans="1:9" ht="23.1" customHeight="1">
      <c r="A180" s="11" t="s">
        <v>135</v>
      </c>
      <c r="B180" s="15">
        <v>0</v>
      </c>
      <c r="C180" s="15">
        <v>0</v>
      </c>
      <c r="D180" s="15">
        <v>0</v>
      </c>
      <c r="E180" s="15">
        <v>0</v>
      </c>
      <c r="F180" s="15">
        <v>1500000</v>
      </c>
      <c r="G180" s="15">
        <v>7872972188</v>
      </c>
      <c r="H180" s="15">
        <v>-7576931624</v>
      </c>
      <c r="I180" s="15">
        <v>296040564</v>
      </c>
    </row>
    <row r="181" spans="1:9" ht="23.1" customHeight="1">
      <c r="A181" s="11" t="s">
        <v>371</v>
      </c>
      <c r="B181" s="15">
        <v>-8390000</v>
      </c>
      <c r="C181" s="15">
        <v>6915576791</v>
      </c>
      <c r="D181" s="15">
        <v>6917358000</v>
      </c>
      <c r="E181" s="15">
        <v>-1781209</v>
      </c>
      <c r="F181" s="15">
        <v>-14068000</v>
      </c>
      <c r="G181" s="15">
        <v>8550755629</v>
      </c>
      <c r="H181" s="15">
        <v>-8552958000</v>
      </c>
      <c r="I181" s="15">
        <v>-2202371</v>
      </c>
    </row>
    <row r="182" spans="1:9" ht="23.1" customHeight="1">
      <c r="A182" s="11" t="s">
        <v>372</v>
      </c>
      <c r="B182" s="15">
        <v>-16587000</v>
      </c>
      <c r="C182" s="15">
        <v>2055863519</v>
      </c>
      <c r="D182" s="15">
        <v>2056393000</v>
      </c>
      <c r="E182" s="15">
        <v>-529481</v>
      </c>
      <c r="F182" s="15">
        <v>-22682000</v>
      </c>
      <c r="G182" s="15">
        <v>2301856189</v>
      </c>
      <c r="H182" s="15">
        <v>-2302449000</v>
      </c>
      <c r="I182" s="15">
        <v>-592811</v>
      </c>
    </row>
    <row r="183" spans="1:9" ht="23.1" customHeight="1">
      <c r="A183" s="11" t="s">
        <v>373</v>
      </c>
      <c r="B183" s="15">
        <v>-340638000</v>
      </c>
      <c r="C183" s="15">
        <v>25125948735</v>
      </c>
      <c r="D183" s="15">
        <v>25374980629</v>
      </c>
      <c r="E183" s="15">
        <v>-249031894</v>
      </c>
      <c r="F183" s="15">
        <v>-399907000</v>
      </c>
      <c r="G183" s="15">
        <v>26995689472</v>
      </c>
      <c r="H183" s="15">
        <v>-27245202629</v>
      </c>
      <c r="I183" s="15">
        <v>-249513157</v>
      </c>
    </row>
    <row r="184" spans="1:9" ht="23.1" customHeight="1">
      <c r="A184" s="11" t="s">
        <v>374</v>
      </c>
      <c r="B184" s="15">
        <v>5075000</v>
      </c>
      <c r="C184" s="15">
        <v>-2297754496</v>
      </c>
      <c r="D184" s="15">
        <v>-511302812</v>
      </c>
      <c r="E184" s="15">
        <v>-1786451684</v>
      </c>
      <c r="F184" s="15">
        <v>-3781000</v>
      </c>
      <c r="G184" s="15">
        <v>-1405748207</v>
      </c>
      <c r="H184" s="15">
        <v>-380933188</v>
      </c>
      <c r="I184" s="15">
        <v>-1786681395</v>
      </c>
    </row>
    <row r="185" spans="1:9" ht="23.1" customHeight="1">
      <c r="A185" s="11" t="s">
        <v>375</v>
      </c>
      <c r="B185" s="15">
        <v>-1008000</v>
      </c>
      <c r="C185" s="15">
        <v>755455428</v>
      </c>
      <c r="D185" s="15">
        <v>755650000</v>
      </c>
      <c r="E185" s="15">
        <v>-194572</v>
      </c>
      <c r="F185" s="15">
        <v>-1178000</v>
      </c>
      <c r="G185" s="15">
        <v>806442296</v>
      </c>
      <c r="H185" s="15">
        <v>-806650000</v>
      </c>
      <c r="I185" s="15">
        <v>-207704</v>
      </c>
    </row>
    <row r="186" spans="1:9" ht="23.1" customHeight="1">
      <c r="A186" s="11" t="s">
        <v>376</v>
      </c>
      <c r="B186" s="15">
        <v>-10114000</v>
      </c>
      <c r="C186" s="15">
        <v>1813597890</v>
      </c>
      <c r="D186" s="15">
        <v>1814065000</v>
      </c>
      <c r="E186" s="15">
        <v>-467110</v>
      </c>
      <c r="F186" s="15">
        <v>-13328000</v>
      </c>
      <c r="G186" s="15">
        <v>2134915133</v>
      </c>
      <c r="H186" s="15">
        <v>-2135465000</v>
      </c>
      <c r="I186" s="15">
        <v>-549867</v>
      </c>
    </row>
    <row r="187" spans="1:9" ht="23.1" customHeight="1">
      <c r="A187" s="11" t="s">
        <v>377</v>
      </c>
      <c r="B187" s="15">
        <v>0</v>
      </c>
      <c r="C187" s="15">
        <v>0</v>
      </c>
      <c r="D187" s="15">
        <v>0</v>
      </c>
      <c r="E187" s="15">
        <v>0</v>
      </c>
      <c r="F187" s="15">
        <v>-515000</v>
      </c>
      <c r="G187" s="15">
        <v>283177065</v>
      </c>
      <c r="H187" s="15">
        <v>-283250000</v>
      </c>
      <c r="I187" s="15">
        <v>-72935</v>
      </c>
    </row>
    <row r="188" spans="1:9" ht="23.1" customHeight="1">
      <c r="A188" s="11" t="s">
        <v>378</v>
      </c>
      <c r="B188" s="15">
        <v>-97234000</v>
      </c>
      <c r="C188" s="15">
        <v>9956514852</v>
      </c>
      <c r="D188" s="15">
        <v>9959079000</v>
      </c>
      <c r="E188" s="15">
        <v>-2564148</v>
      </c>
      <c r="F188" s="15">
        <v>-101834000</v>
      </c>
      <c r="G188" s="15">
        <v>10041093081</v>
      </c>
      <c r="H188" s="15">
        <v>-10043679000</v>
      </c>
      <c r="I188" s="15">
        <v>-2585919</v>
      </c>
    </row>
    <row r="189" spans="1:9" ht="23.1" customHeight="1">
      <c r="A189" s="11" t="s">
        <v>379</v>
      </c>
      <c r="B189" s="15">
        <v>32657000</v>
      </c>
      <c r="C189" s="15">
        <v>3845784784</v>
      </c>
      <c r="D189" s="15">
        <v>9582090860</v>
      </c>
      <c r="E189" s="15">
        <v>-5736306076</v>
      </c>
      <c r="F189" s="15">
        <v>10000000</v>
      </c>
      <c r="G189" s="15">
        <v>5277205159</v>
      </c>
      <c r="H189" s="15">
        <v>-11013879860</v>
      </c>
      <c r="I189" s="15">
        <v>-5736674701</v>
      </c>
    </row>
    <row r="190" spans="1:9" ht="23.1" customHeight="1">
      <c r="A190" s="11" t="s">
        <v>380</v>
      </c>
      <c r="B190" s="15">
        <v>400000</v>
      </c>
      <c r="C190" s="15">
        <v>11405020785</v>
      </c>
      <c r="D190" s="15">
        <v>8239071449</v>
      </c>
      <c r="E190" s="15">
        <v>3165949336</v>
      </c>
      <c r="F190" s="15">
        <v>0</v>
      </c>
      <c r="G190" s="15">
        <v>11409019755</v>
      </c>
      <c r="H190" s="15">
        <v>-8243071449</v>
      </c>
      <c r="I190" s="15">
        <v>3165948306</v>
      </c>
    </row>
    <row r="191" spans="1:9" ht="23.1" customHeight="1">
      <c r="A191" s="11" t="s">
        <v>381</v>
      </c>
      <c r="B191" s="15">
        <v>0</v>
      </c>
      <c r="C191" s="15">
        <v>0</v>
      </c>
      <c r="D191" s="15">
        <v>0</v>
      </c>
      <c r="E191" s="15">
        <v>0</v>
      </c>
      <c r="F191" s="15">
        <v>-53000</v>
      </c>
      <c r="G191" s="15">
        <v>21194541</v>
      </c>
      <c r="H191" s="15">
        <v>-21200000</v>
      </c>
      <c r="I191" s="15">
        <v>-5459</v>
      </c>
    </row>
    <row r="192" spans="1:9" ht="23.1" customHeight="1">
      <c r="A192" s="11" t="s">
        <v>382</v>
      </c>
      <c r="B192" s="15">
        <v>-26203000</v>
      </c>
      <c r="C192" s="15">
        <v>17904000600</v>
      </c>
      <c r="D192" s="15">
        <v>17908612000</v>
      </c>
      <c r="E192" s="15">
        <v>-4611400</v>
      </c>
      <c r="F192" s="15">
        <v>-26204000</v>
      </c>
      <c r="G192" s="15">
        <v>17904070584</v>
      </c>
      <c r="H192" s="15">
        <v>-17908682000</v>
      </c>
      <c r="I192" s="15">
        <v>-4611416</v>
      </c>
    </row>
    <row r="193" spans="1:9" ht="23.1" customHeight="1">
      <c r="A193" s="11" t="s">
        <v>383</v>
      </c>
      <c r="B193" s="15">
        <v>-2306000</v>
      </c>
      <c r="C193" s="15">
        <v>1241951101</v>
      </c>
      <c r="D193" s="15">
        <v>1336767143</v>
      </c>
      <c r="E193" s="15">
        <v>-94816042</v>
      </c>
      <c r="F193" s="15">
        <v>-5306000</v>
      </c>
      <c r="G193" s="15">
        <v>1488887499</v>
      </c>
      <c r="H193" s="15">
        <v>-1583767143</v>
      </c>
      <c r="I193" s="15">
        <v>-94879644</v>
      </c>
    </row>
    <row r="194" spans="1:9" ht="23.1" customHeight="1">
      <c r="A194" s="11" t="s">
        <v>384</v>
      </c>
      <c r="B194" s="15">
        <v>0</v>
      </c>
      <c r="C194" s="15">
        <v>0</v>
      </c>
      <c r="D194" s="15">
        <v>0</v>
      </c>
      <c r="E194" s="15">
        <v>0</v>
      </c>
      <c r="F194" s="15">
        <v>205000</v>
      </c>
      <c r="G194" s="15">
        <v>326196000</v>
      </c>
      <c r="H194" s="15">
        <v>-317995862</v>
      </c>
      <c r="I194" s="15">
        <v>8200138</v>
      </c>
    </row>
    <row r="195" spans="1:9" ht="23.1" customHeight="1">
      <c r="A195" s="11" t="s">
        <v>385</v>
      </c>
      <c r="B195" s="15">
        <v>0</v>
      </c>
      <c r="C195" s="15">
        <v>0</v>
      </c>
      <c r="D195" s="15">
        <v>0</v>
      </c>
      <c r="E195" s="15">
        <v>0</v>
      </c>
      <c r="F195" s="15">
        <v>3000</v>
      </c>
      <c r="G195" s="15">
        <v>5071950</v>
      </c>
      <c r="H195" s="15">
        <v>-4866746</v>
      </c>
      <c r="I195" s="15">
        <v>205204</v>
      </c>
    </row>
    <row r="196" spans="1:9" ht="23.1" customHeight="1">
      <c r="A196" s="11" t="s">
        <v>386</v>
      </c>
      <c r="B196" s="15">
        <v>-3650000</v>
      </c>
      <c r="C196" s="15">
        <v>443335815</v>
      </c>
      <c r="D196" s="15">
        <v>443450000</v>
      </c>
      <c r="E196" s="15">
        <v>-114185</v>
      </c>
      <c r="F196" s="15">
        <v>-3650000</v>
      </c>
      <c r="G196" s="15">
        <v>443335815</v>
      </c>
      <c r="H196" s="15">
        <v>-443450000</v>
      </c>
      <c r="I196" s="15">
        <v>-114185</v>
      </c>
    </row>
    <row r="197" spans="1:9" ht="23.1" customHeight="1">
      <c r="A197" s="11" t="s">
        <v>387</v>
      </c>
      <c r="B197" s="15">
        <v>-13011000</v>
      </c>
      <c r="C197" s="15">
        <v>2151366904</v>
      </c>
      <c r="D197" s="15">
        <v>2151921000</v>
      </c>
      <c r="E197" s="15">
        <v>-554096</v>
      </c>
      <c r="F197" s="15">
        <v>-13011000</v>
      </c>
      <c r="G197" s="15">
        <v>2151366904</v>
      </c>
      <c r="H197" s="15">
        <v>-2151921000</v>
      </c>
      <c r="I197" s="15">
        <v>-554096</v>
      </c>
    </row>
    <row r="198" spans="1:9" ht="23.1" customHeight="1">
      <c r="A198" s="11" t="s">
        <v>388</v>
      </c>
      <c r="B198" s="15">
        <v>-7122000</v>
      </c>
      <c r="C198" s="15">
        <v>2192885210</v>
      </c>
      <c r="D198" s="15">
        <v>2193450000</v>
      </c>
      <c r="E198" s="15">
        <v>-564790</v>
      </c>
      <c r="F198" s="15">
        <v>-7122000</v>
      </c>
      <c r="G198" s="15">
        <v>2192885210</v>
      </c>
      <c r="H198" s="15">
        <v>-2193450000</v>
      </c>
      <c r="I198" s="15">
        <v>-564790</v>
      </c>
    </row>
    <row r="199" spans="1:9" ht="23.1" customHeight="1" thickBot="1">
      <c r="A199" s="11" t="s">
        <v>496</v>
      </c>
      <c r="B199" s="27">
        <f>SUM(B172:B198)</f>
        <v>747838159</v>
      </c>
      <c r="C199" s="27">
        <f t="shared" ref="C199:I199" si="10">SUM(C172:C198)</f>
        <v>4959072560076</v>
      </c>
      <c r="D199" s="27">
        <f t="shared" si="10"/>
        <v>4978598599150</v>
      </c>
      <c r="E199" s="27">
        <f t="shared" si="10"/>
        <v>-19526039074</v>
      </c>
      <c r="F199" s="27">
        <f t="shared" si="10"/>
        <v>-38661186</v>
      </c>
      <c r="G199" s="27">
        <f t="shared" si="10"/>
        <v>11691115163184</v>
      </c>
      <c r="H199" s="27">
        <f t="shared" si="10"/>
        <v>-11755517810140</v>
      </c>
      <c r="I199" s="27">
        <f t="shared" si="10"/>
        <v>-64402646956</v>
      </c>
    </row>
    <row r="200" spans="1:9" ht="23.1" customHeight="1" thickTop="1">
      <c r="A200" s="110" t="s">
        <v>0</v>
      </c>
      <c r="B200" s="110"/>
      <c r="C200" s="110"/>
      <c r="D200" s="110"/>
      <c r="E200" s="110"/>
      <c r="F200" s="110"/>
      <c r="G200" s="110"/>
      <c r="H200" s="110"/>
      <c r="I200" s="110"/>
    </row>
    <row r="201" spans="1:9" ht="23.1" customHeight="1">
      <c r="A201" s="110" t="s">
        <v>225</v>
      </c>
      <c r="B201" s="110"/>
      <c r="C201" s="110"/>
      <c r="D201" s="110"/>
      <c r="E201" s="110"/>
      <c r="F201" s="110"/>
      <c r="G201" s="110"/>
      <c r="H201" s="110"/>
      <c r="I201" s="110"/>
    </row>
    <row r="202" spans="1:9" ht="23.1" customHeight="1">
      <c r="A202" s="110" t="s">
        <v>226</v>
      </c>
      <c r="B202" s="110"/>
      <c r="C202" s="110"/>
      <c r="D202" s="110"/>
      <c r="E202" s="110"/>
      <c r="F202" s="110"/>
      <c r="G202" s="110"/>
      <c r="H202" s="110"/>
      <c r="I202" s="110"/>
    </row>
    <row r="203" spans="1:9" ht="23.1" customHeight="1" thickBot="1">
      <c r="B203" s="152" t="s">
        <v>242</v>
      </c>
      <c r="C203" s="152"/>
      <c r="D203" s="152"/>
      <c r="E203" s="152"/>
      <c r="F203" s="152" t="s">
        <v>243</v>
      </c>
      <c r="G203" s="152"/>
      <c r="H203" s="152"/>
      <c r="I203" s="152"/>
    </row>
    <row r="204" spans="1:9" ht="23.1" customHeight="1" thickBot="1">
      <c r="A204" s="17" t="s">
        <v>228</v>
      </c>
      <c r="B204" s="10" t="s">
        <v>10</v>
      </c>
      <c r="C204" s="10" t="s">
        <v>273</v>
      </c>
      <c r="D204" s="10" t="s">
        <v>274</v>
      </c>
      <c r="E204" s="10" t="s">
        <v>275</v>
      </c>
      <c r="F204" s="10" t="s">
        <v>10</v>
      </c>
      <c r="G204" s="10" t="s">
        <v>12</v>
      </c>
      <c r="H204" s="10" t="s">
        <v>274</v>
      </c>
      <c r="I204" s="10" t="s">
        <v>275</v>
      </c>
    </row>
    <row r="205" spans="1:9" ht="23.1" customHeight="1">
      <c r="A205" s="11" t="s">
        <v>497</v>
      </c>
      <c r="B205" s="15">
        <f>B199</f>
        <v>747838159</v>
      </c>
      <c r="C205" s="15">
        <f t="shared" ref="C205:I205" si="11">C199</f>
        <v>4959072560076</v>
      </c>
      <c r="D205" s="15">
        <f t="shared" si="11"/>
        <v>4978598599150</v>
      </c>
      <c r="E205" s="15">
        <f t="shared" si="11"/>
        <v>-19526039074</v>
      </c>
      <c r="F205" s="15">
        <f t="shared" si="11"/>
        <v>-38661186</v>
      </c>
      <c r="G205" s="15">
        <f t="shared" si="11"/>
        <v>11691115163184</v>
      </c>
      <c r="H205" s="15">
        <f t="shared" si="11"/>
        <v>-11755517810140</v>
      </c>
      <c r="I205" s="15">
        <f t="shared" si="11"/>
        <v>-64402646956</v>
      </c>
    </row>
    <row r="206" spans="1:9" ht="23.1" customHeight="1">
      <c r="A206" s="11" t="s">
        <v>389</v>
      </c>
      <c r="B206" s="15">
        <v>-500000</v>
      </c>
      <c r="C206" s="15">
        <v>29992275</v>
      </c>
      <c r="D206" s="15">
        <v>30000000</v>
      </c>
      <c r="E206" s="15">
        <v>-7725</v>
      </c>
      <c r="F206" s="15">
        <v>-500000</v>
      </c>
      <c r="G206" s="15">
        <v>29992275</v>
      </c>
      <c r="H206" s="15">
        <v>-30000000</v>
      </c>
      <c r="I206" s="15">
        <v>-7725</v>
      </c>
    </row>
    <row r="207" spans="1:9" ht="23.1" customHeight="1">
      <c r="A207" s="11" t="s">
        <v>390</v>
      </c>
      <c r="B207" s="15">
        <v>-1837000</v>
      </c>
      <c r="C207" s="15">
        <v>221444976</v>
      </c>
      <c r="D207" s="15">
        <v>221502000</v>
      </c>
      <c r="E207" s="15">
        <v>-57024</v>
      </c>
      <c r="F207" s="15">
        <v>-1837000</v>
      </c>
      <c r="G207" s="15">
        <v>221444976</v>
      </c>
      <c r="H207" s="15">
        <v>-221502000</v>
      </c>
      <c r="I207" s="15">
        <v>-57024</v>
      </c>
    </row>
    <row r="208" spans="1:9" ht="23.1" customHeight="1">
      <c r="A208" s="11" t="s">
        <v>136</v>
      </c>
      <c r="B208" s="15">
        <v>-503000</v>
      </c>
      <c r="C208" s="15">
        <v>9529549396</v>
      </c>
      <c r="D208" s="15">
        <v>8720355661</v>
      </c>
      <c r="E208" s="15">
        <v>809193735</v>
      </c>
      <c r="F208" s="15">
        <v>-503000</v>
      </c>
      <c r="G208" s="15">
        <v>9529549396</v>
      </c>
      <c r="H208" s="15">
        <v>-8720355661</v>
      </c>
      <c r="I208" s="15">
        <v>809193735</v>
      </c>
    </row>
    <row r="209" spans="1:9" ht="23.1" customHeight="1">
      <c r="A209" s="11" t="s">
        <v>391</v>
      </c>
      <c r="B209" s="15">
        <v>-2688000</v>
      </c>
      <c r="C209" s="15">
        <v>2689710895</v>
      </c>
      <c r="D209" s="15">
        <v>2691996000</v>
      </c>
      <c r="E209" s="15">
        <v>-2285105</v>
      </c>
      <c r="F209" s="15">
        <v>-2688000</v>
      </c>
      <c r="G209" s="15">
        <v>2689710895</v>
      </c>
      <c r="H209" s="15">
        <v>-2691996000</v>
      </c>
      <c r="I209" s="15">
        <v>-2285105</v>
      </c>
    </row>
    <row r="210" spans="1:9" ht="23.1" customHeight="1">
      <c r="A210" s="11" t="s">
        <v>392</v>
      </c>
      <c r="B210" s="15">
        <v>-53938000</v>
      </c>
      <c r="C210" s="15">
        <v>31840262216</v>
      </c>
      <c r="D210" s="15">
        <v>31848463000</v>
      </c>
      <c r="E210" s="15">
        <v>-8200784</v>
      </c>
      <c r="F210" s="15">
        <v>-53938000</v>
      </c>
      <c r="G210" s="15">
        <v>31840262216</v>
      </c>
      <c r="H210" s="15">
        <v>-31848463000</v>
      </c>
      <c r="I210" s="15">
        <v>-8200784</v>
      </c>
    </row>
    <row r="211" spans="1:9" ht="23.1" customHeight="1">
      <c r="A211" s="11" t="s">
        <v>393</v>
      </c>
      <c r="B211" s="15">
        <v>-20000</v>
      </c>
      <c r="C211" s="15">
        <v>9797477</v>
      </c>
      <c r="D211" s="15">
        <v>9800000</v>
      </c>
      <c r="E211" s="15">
        <v>-2523</v>
      </c>
      <c r="F211" s="15">
        <v>-20000</v>
      </c>
      <c r="G211" s="15">
        <v>9797477</v>
      </c>
      <c r="H211" s="15">
        <v>-9800000</v>
      </c>
      <c r="I211" s="15">
        <v>-2523</v>
      </c>
    </row>
    <row r="212" spans="1:9" ht="23.1" customHeight="1">
      <c r="A212" s="11" t="s">
        <v>394</v>
      </c>
      <c r="B212" s="15">
        <v>-3000000</v>
      </c>
      <c r="C212" s="15">
        <v>284926614</v>
      </c>
      <c r="D212" s="15">
        <v>285000000</v>
      </c>
      <c r="E212" s="15">
        <v>-73386</v>
      </c>
      <c r="F212" s="15">
        <v>-3000000</v>
      </c>
      <c r="G212" s="15">
        <v>284926614</v>
      </c>
      <c r="H212" s="15">
        <v>-285000000</v>
      </c>
      <c r="I212" s="15">
        <v>-73386</v>
      </c>
    </row>
    <row r="213" spans="1:9" ht="23.1" customHeight="1">
      <c r="A213" s="11" t="s">
        <v>125</v>
      </c>
      <c r="B213" s="15">
        <v>5002000</v>
      </c>
      <c r="C213" s="15">
        <v>4998735</v>
      </c>
      <c r="D213" s="15">
        <v>190676026</v>
      </c>
      <c r="E213" s="15">
        <v>-185677291</v>
      </c>
      <c r="F213" s="15">
        <v>5002000</v>
      </c>
      <c r="G213" s="15">
        <v>4998735</v>
      </c>
      <c r="H213" s="15">
        <v>-190676026</v>
      </c>
      <c r="I213" s="15">
        <v>-185677291</v>
      </c>
    </row>
    <row r="214" spans="1:9" ht="23.1" customHeight="1">
      <c r="A214" s="11" t="s">
        <v>395</v>
      </c>
      <c r="B214" s="15">
        <v>-1870000</v>
      </c>
      <c r="C214" s="15">
        <v>294854064</v>
      </c>
      <c r="D214" s="15">
        <v>294930000</v>
      </c>
      <c r="E214" s="15">
        <v>-75936</v>
      </c>
      <c r="F214" s="15">
        <v>-1870000</v>
      </c>
      <c r="G214" s="15">
        <v>294854064</v>
      </c>
      <c r="H214" s="15">
        <v>-294930000</v>
      </c>
      <c r="I214" s="15">
        <v>-75936</v>
      </c>
    </row>
    <row r="215" spans="1:9" ht="23.1" customHeight="1">
      <c r="A215" s="11" t="s">
        <v>396</v>
      </c>
      <c r="B215" s="15">
        <v>-169328000</v>
      </c>
      <c r="C215" s="15">
        <v>13149849620</v>
      </c>
      <c r="D215" s="15">
        <v>13153236000</v>
      </c>
      <c r="E215" s="15">
        <v>-3386380</v>
      </c>
      <c r="F215" s="15">
        <v>-169328000</v>
      </c>
      <c r="G215" s="15">
        <v>13149849620</v>
      </c>
      <c r="H215" s="15">
        <v>-13153236000</v>
      </c>
      <c r="I215" s="15">
        <v>-3386380</v>
      </c>
    </row>
    <row r="216" spans="1:9" ht="23.1" customHeight="1">
      <c r="A216" s="11" t="s">
        <v>397</v>
      </c>
      <c r="B216" s="15">
        <v>5340000</v>
      </c>
      <c r="C216" s="15">
        <v>3391975247</v>
      </c>
      <c r="D216" s="15">
        <v>4848630830</v>
      </c>
      <c r="E216" s="15">
        <v>-1456655583</v>
      </c>
      <c r="F216" s="15">
        <v>5340000</v>
      </c>
      <c r="G216" s="15">
        <v>3391975247</v>
      </c>
      <c r="H216" s="15">
        <v>-4848630830</v>
      </c>
      <c r="I216" s="15">
        <v>-1456655583</v>
      </c>
    </row>
    <row r="217" spans="1:9" ht="23.1" customHeight="1">
      <c r="A217" s="11" t="s">
        <v>398</v>
      </c>
      <c r="B217" s="15">
        <v>-200000</v>
      </c>
      <c r="C217" s="15">
        <v>99974250</v>
      </c>
      <c r="D217" s="15">
        <v>100000000</v>
      </c>
      <c r="E217" s="15">
        <v>-25750</v>
      </c>
      <c r="F217" s="15">
        <v>-200000</v>
      </c>
      <c r="G217" s="15">
        <v>99974250</v>
      </c>
      <c r="H217" s="15">
        <v>-100000000</v>
      </c>
      <c r="I217" s="15">
        <v>-25750</v>
      </c>
    </row>
    <row r="218" spans="1:9" ht="23.1" customHeight="1">
      <c r="A218" s="11" t="s">
        <v>126</v>
      </c>
      <c r="B218" s="15">
        <v>7400000</v>
      </c>
      <c r="C218" s="15">
        <v>7398133</v>
      </c>
      <c r="D218" s="15">
        <v>584950554</v>
      </c>
      <c r="E218" s="15">
        <v>-577552421</v>
      </c>
      <c r="F218" s="15">
        <v>7400000</v>
      </c>
      <c r="G218" s="15">
        <v>7398133</v>
      </c>
      <c r="H218" s="15">
        <v>-584950554</v>
      </c>
      <c r="I218" s="15">
        <v>-577552421</v>
      </c>
    </row>
    <row r="219" spans="1:9" ht="23.1" customHeight="1">
      <c r="A219" s="11" t="s">
        <v>399</v>
      </c>
      <c r="B219" s="15">
        <v>-200000</v>
      </c>
      <c r="C219" s="15">
        <v>3998970</v>
      </c>
      <c r="D219" s="15">
        <v>4000000</v>
      </c>
      <c r="E219" s="15">
        <v>-1030</v>
      </c>
      <c r="F219" s="15">
        <v>-200000</v>
      </c>
      <c r="G219" s="15">
        <v>3998970</v>
      </c>
      <c r="H219" s="15">
        <v>-4000000</v>
      </c>
      <c r="I219" s="15">
        <v>-1030</v>
      </c>
    </row>
    <row r="220" spans="1:9" ht="23.1" customHeight="1">
      <c r="A220" s="11" t="s">
        <v>400</v>
      </c>
      <c r="B220" s="15">
        <v>0</v>
      </c>
      <c r="C220" s="15">
        <v>-1051583</v>
      </c>
      <c r="D220" s="15">
        <v>0</v>
      </c>
      <c r="E220" s="15">
        <v>-1051583</v>
      </c>
      <c r="F220" s="15">
        <v>0</v>
      </c>
      <c r="G220" s="15">
        <v>-1051583</v>
      </c>
      <c r="H220" s="15">
        <v>0</v>
      </c>
      <c r="I220" s="15">
        <v>-1051583</v>
      </c>
    </row>
    <row r="221" spans="1:9" ht="23.1" customHeight="1">
      <c r="A221" s="11" t="s">
        <v>401</v>
      </c>
      <c r="B221" s="15">
        <v>-4200000</v>
      </c>
      <c r="C221" s="15">
        <v>784997831</v>
      </c>
      <c r="D221" s="15">
        <v>785200000</v>
      </c>
      <c r="E221" s="15">
        <v>-202169</v>
      </c>
      <c r="F221" s="15">
        <v>-4200000</v>
      </c>
      <c r="G221" s="15">
        <v>784997831</v>
      </c>
      <c r="H221" s="15">
        <v>-785200000</v>
      </c>
      <c r="I221" s="15">
        <v>-202169</v>
      </c>
    </row>
    <row r="222" spans="1:9" ht="23.1" customHeight="1">
      <c r="A222" s="11" t="s">
        <v>140</v>
      </c>
      <c r="B222" s="15">
        <v>24130000</v>
      </c>
      <c r="C222" s="15">
        <v>-12393377314</v>
      </c>
      <c r="D222" s="15">
        <v>-3765370091</v>
      </c>
      <c r="E222" s="15">
        <v>-8628007223</v>
      </c>
      <c r="F222" s="15">
        <v>24130000</v>
      </c>
      <c r="G222" s="15">
        <v>-12393377314</v>
      </c>
      <c r="H222" s="15">
        <v>3765370091</v>
      </c>
      <c r="I222" s="15">
        <v>-8628007223</v>
      </c>
    </row>
    <row r="223" spans="1:9" ht="23.1" customHeight="1">
      <c r="A223" s="11" t="s">
        <v>402</v>
      </c>
      <c r="B223" s="15">
        <v>-26186000</v>
      </c>
      <c r="C223" s="15">
        <v>4412453584</v>
      </c>
      <c r="D223" s="15">
        <v>4413590000</v>
      </c>
      <c r="E223" s="15">
        <v>-1136416</v>
      </c>
      <c r="F223" s="15">
        <v>-26186000</v>
      </c>
      <c r="G223" s="15">
        <v>4412453584</v>
      </c>
      <c r="H223" s="15">
        <v>-4413590000</v>
      </c>
      <c r="I223" s="15">
        <v>-1136416</v>
      </c>
    </row>
    <row r="224" spans="1:9" ht="23.1" customHeight="1">
      <c r="A224" s="11" t="s">
        <v>150</v>
      </c>
      <c r="B224" s="15">
        <v>39000</v>
      </c>
      <c r="C224" s="15">
        <v>43188878</v>
      </c>
      <c r="D224" s="15">
        <v>22478540</v>
      </c>
      <c r="E224" s="15">
        <v>20710338</v>
      </c>
      <c r="F224" s="15">
        <v>39000</v>
      </c>
      <c r="G224" s="15">
        <v>43188878</v>
      </c>
      <c r="H224" s="15">
        <v>-22478540</v>
      </c>
      <c r="I224" s="15">
        <v>20710338</v>
      </c>
    </row>
    <row r="225" spans="1:9" ht="23.1" customHeight="1">
      <c r="A225" s="11" t="s">
        <v>403</v>
      </c>
      <c r="B225" s="15">
        <v>-45000</v>
      </c>
      <c r="C225" s="15">
        <v>1799537</v>
      </c>
      <c r="D225" s="15">
        <v>1800000</v>
      </c>
      <c r="E225" s="15">
        <v>-463</v>
      </c>
      <c r="F225" s="15">
        <v>-45000</v>
      </c>
      <c r="G225" s="15">
        <v>1799537</v>
      </c>
      <c r="H225" s="15">
        <v>-1800000</v>
      </c>
      <c r="I225" s="15">
        <v>-463</v>
      </c>
    </row>
    <row r="226" spans="1:9" ht="23.1" customHeight="1">
      <c r="A226" s="11" t="s">
        <v>124</v>
      </c>
      <c r="B226" s="15">
        <v>369000</v>
      </c>
      <c r="C226" s="15">
        <v>-408673500</v>
      </c>
      <c r="D226" s="15">
        <v>-427260443</v>
      </c>
      <c r="E226" s="15">
        <v>18586943</v>
      </c>
      <c r="F226" s="15">
        <v>369000</v>
      </c>
      <c r="G226" s="15">
        <v>-408673500</v>
      </c>
      <c r="H226" s="15">
        <v>427260443</v>
      </c>
      <c r="I226" s="15">
        <v>18586943</v>
      </c>
    </row>
    <row r="227" spans="1:9" ht="23.1" customHeight="1">
      <c r="A227" s="11" t="s">
        <v>404</v>
      </c>
      <c r="B227" s="15">
        <v>-7156000</v>
      </c>
      <c r="C227" s="15">
        <v>1607930876</v>
      </c>
      <c r="D227" s="15">
        <v>1608345000</v>
      </c>
      <c r="E227" s="15">
        <v>-414124</v>
      </c>
      <c r="F227" s="15">
        <v>-7156000</v>
      </c>
      <c r="G227" s="15">
        <v>1607930876</v>
      </c>
      <c r="H227" s="15">
        <v>-1608345000</v>
      </c>
      <c r="I227" s="15">
        <v>-414124</v>
      </c>
    </row>
    <row r="228" spans="1:9" ht="23.1" customHeight="1">
      <c r="A228" s="11" t="s">
        <v>405</v>
      </c>
      <c r="B228" s="15">
        <v>-7260000</v>
      </c>
      <c r="C228" s="15">
        <v>1979210244</v>
      </c>
      <c r="D228" s="15">
        <v>1979720000</v>
      </c>
      <c r="E228" s="15">
        <v>-509756</v>
      </c>
      <c r="F228" s="15">
        <v>-7260000</v>
      </c>
      <c r="G228" s="15">
        <v>1979210244</v>
      </c>
      <c r="H228" s="15">
        <v>-1979720000</v>
      </c>
      <c r="I228" s="15">
        <v>-509756</v>
      </c>
    </row>
    <row r="229" spans="1:9" ht="23.1" customHeight="1">
      <c r="A229" s="11" t="s">
        <v>406</v>
      </c>
      <c r="B229" s="15">
        <v>-1514000</v>
      </c>
      <c r="C229" s="15">
        <v>256787867</v>
      </c>
      <c r="D229" s="15">
        <v>256854000</v>
      </c>
      <c r="E229" s="15">
        <v>-66133</v>
      </c>
      <c r="F229" s="15">
        <v>-1514000</v>
      </c>
      <c r="G229" s="15">
        <v>256787867</v>
      </c>
      <c r="H229" s="15">
        <v>-256854000</v>
      </c>
      <c r="I229" s="15">
        <v>-66133</v>
      </c>
    </row>
    <row r="230" spans="1:9" ht="23.1" customHeight="1">
      <c r="A230" s="11" t="s">
        <v>407</v>
      </c>
      <c r="B230" s="15">
        <v>-6859000</v>
      </c>
      <c r="C230" s="15">
        <v>1227389893</v>
      </c>
      <c r="D230" s="15">
        <v>1227706000</v>
      </c>
      <c r="E230" s="15">
        <v>-316107</v>
      </c>
      <c r="F230" s="15">
        <v>-6859000</v>
      </c>
      <c r="G230" s="15">
        <v>1227389893</v>
      </c>
      <c r="H230" s="15">
        <v>-1227706000</v>
      </c>
      <c r="I230" s="15">
        <v>-316107</v>
      </c>
    </row>
    <row r="231" spans="1:9" ht="23.1" customHeight="1">
      <c r="A231" s="11" t="s">
        <v>408</v>
      </c>
      <c r="B231" s="15">
        <v>-13419000</v>
      </c>
      <c r="C231" s="15">
        <v>692684744</v>
      </c>
      <c r="D231" s="15">
        <v>451444504</v>
      </c>
      <c r="E231" s="15">
        <v>241240240</v>
      </c>
      <c r="F231" s="15">
        <v>-13419000</v>
      </c>
      <c r="G231" s="15">
        <v>692684744</v>
      </c>
      <c r="H231" s="15">
        <v>-451444504</v>
      </c>
      <c r="I231" s="15">
        <v>241240240</v>
      </c>
    </row>
    <row r="232" spans="1:9" ht="23.1" customHeight="1" thickBot="1">
      <c r="A232" s="11" t="s">
        <v>496</v>
      </c>
      <c r="B232" s="27">
        <f>SUM(B205:B231)</f>
        <v>489395159</v>
      </c>
      <c r="C232" s="27">
        <f t="shared" ref="C232:I232" si="12">SUM(C205:C231)</f>
        <v>5018834634001</v>
      </c>
      <c r="D232" s="27">
        <f t="shared" si="12"/>
        <v>5048136646731</v>
      </c>
      <c r="E232" s="27">
        <f t="shared" si="12"/>
        <v>-29302012730</v>
      </c>
      <c r="F232" s="27">
        <f t="shared" si="12"/>
        <v>-297104186</v>
      </c>
      <c r="G232" s="27">
        <f t="shared" si="12"/>
        <v>11750877237109</v>
      </c>
      <c r="H232" s="27">
        <f t="shared" si="12"/>
        <v>-11825055857721</v>
      </c>
      <c r="I232" s="27">
        <f t="shared" si="12"/>
        <v>-74178620612</v>
      </c>
    </row>
    <row r="233" spans="1:9" ht="23.1" customHeight="1" thickTop="1">
      <c r="A233" s="110" t="s">
        <v>0</v>
      </c>
      <c r="B233" s="110"/>
      <c r="C233" s="110"/>
      <c r="D233" s="110"/>
      <c r="E233" s="110"/>
      <c r="F233" s="110"/>
      <c r="G233" s="110"/>
      <c r="H233" s="110"/>
      <c r="I233" s="110"/>
    </row>
    <row r="234" spans="1:9" ht="23.1" customHeight="1">
      <c r="A234" s="110" t="s">
        <v>225</v>
      </c>
      <c r="B234" s="110"/>
      <c r="C234" s="110"/>
      <c r="D234" s="110"/>
      <c r="E234" s="110"/>
      <c r="F234" s="110"/>
      <c r="G234" s="110"/>
      <c r="H234" s="110"/>
      <c r="I234" s="110"/>
    </row>
    <row r="235" spans="1:9" ht="23.1" customHeight="1">
      <c r="A235" s="110" t="s">
        <v>226</v>
      </c>
      <c r="B235" s="110"/>
      <c r="C235" s="110"/>
      <c r="D235" s="110"/>
      <c r="E235" s="110"/>
      <c r="F235" s="110"/>
      <c r="G235" s="110"/>
      <c r="H235" s="110"/>
      <c r="I235" s="110"/>
    </row>
    <row r="236" spans="1:9" ht="23.1" customHeight="1" thickBot="1">
      <c r="B236" s="152" t="s">
        <v>242</v>
      </c>
      <c r="C236" s="152"/>
      <c r="D236" s="152"/>
      <c r="E236" s="152"/>
      <c r="F236" s="152" t="s">
        <v>243</v>
      </c>
      <c r="G236" s="152"/>
      <c r="H236" s="152"/>
      <c r="I236" s="152"/>
    </row>
    <row r="237" spans="1:9" ht="23.1" customHeight="1" thickBot="1">
      <c r="A237" s="17" t="s">
        <v>228</v>
      </c>
      <c r="B237" s="10" t="s">
        <v>10</v>
      </c>
      <c r="C237" s="10" t="s">
        <v>273</v>
      </c>
      <c r="D237" s="10" t="s">
        <v>274</v>
      </c>
      <c r="E237" s="10" t="s">
        <v>275</v>
      </c>
      <c r="F237" s="10" t="s">
        <v>10</v>
      </c>
      <c r="G237" s="10" t="s">
        <v>12</v>
      </c>
      <c r="H237" s="10" t="s">
        <v>274</v>
      </c>
      <c r="I237" s="10" t="s">
        <v>275</v>
      </c>
    </row>
    <row r="238" spans="1:9" ht="23.1" customHeight="1">
      <c r="A238" s="11" t="s">
        <v>497</v>
      </c>
      <c r="B238" s="15">
        <f>B232</f>
        <v>489395159</v>
      </c>
      <c r="C238" s="15">
        <f t="shared" ref="C238:H238" si="13">C232</f>
        <v>5018834634001</v>
      </c>
      <c r="D238" s="15">
        <f t="shared" si="13"/>
        <v>5048136646731</v>
      </c>
      <c r="E238" s="15">
        <f t="shared" si="13"/>
        <v>-29302012730</v>
      </c>
      <c r="F238" s="15">
        <f t="shared" si="13"/>
        <v>-297104186</v>
      </c>
      <c r="G238" s="15">
        <f t="shared" si="13"/>
        <v>11750877237109</v>
      </c>
      <c r="H238" s="15">
        <f t="shared" si="13"/>
        <v>-11825055857721</v>
      </c>
      <c r="I238" s="15">
        <f>I232</f>
        <v>-74178620612</v>
      </c>
    </row>
    <row r="239" spans="1:9" ht="23.1" customHeight="1">
      <c r="A239" s="11" t="s">
        <v>133</v>
      </c>
      <c r="B239" s="15">
        <v>1000000</v>
      </c>
      <c r="C239" s="15">
        <v>3199176000</v>
      </c>
      <c r="D239" s="15">
        <v>301077498</v>
      </c>
      <c r="E239" s="15">
        <v>2898098502</v>
      </c>
      <c r="F239" s="15">
        <v>1000000</v>
      </c>
      <c r="G239" s="15">
        <v>3199176000</v>
      </c>
      <c r="H239" s="15">
        <v>-301077498</v>
      </c>
      <c r="I239" s="15">
        <v>2898098502</v>
      </c>
    </row>
    <row r="240" spans="1:9" ht="23.1" customHeight="1">
      <c r="A240" s="11" t="s">
        <v>409</v>
      </c>
      <c r="B240" s="15">
        <v>0</v>
      </c>
      <c r="C240" s="15">
        <v>4160053</v>
      </c>
      <c r="D240" s="15">
        <v>4157694</v>
      </c>
      <c r="E240" s="15">
        <v>2359</v>
      </c>
      <c r="F240" s="15">
        <v>0</v>
      </c>
      <c r="G240" s="15">
        <v>4160053</v>
      </c>
      <c r="H240" s="15">
        <v>-4157694</v>
      </c>
      <c r="I240" s="15">
        <v>2359</v>
      </c>
    </row>
    <row r="241" spans="1:9" ht="23.1" customHeight="1">
      <c r="A241" s="11" t="s">
        <v>410</v>
      </c>
      <c r="B241" s="15">
        <v>-399000</v>
      </c>
      <c r="C241" s="15">
        <v>121668663</v>
      </c>
      <c r="D241" s="15">
        <v>121700000</v>
      </c>
      <c r="E241" s="15">
        <v>-31337</v>
      </c>
      <c r="F241" s="15">
        <v>-399000</v>
      </c>
      <c r="G241" s="15">
        <v>121668663</v>
      </c>
      <c r="H241" s="15">
        <v>-121700000</v>
      </c>
      <c r="I241" s="15">
        <v>-31337</v>
      </c>
    </row>
    <row r="242" spans="1:9" ht="23.1" customHeight="1">
      <c r="A242" s="11" t="s">
        <v>148</v>
      </c>
      <c r="B242" s="15">
        <v>1782000</v>
      </c>
      <c r="C242" s="15">
        <v>3919390500</v>
      </c>
      <c r="D242" s="15">
        <v>780940021</v>
      </c>
      <c r="E242" s="15">
        <v>3138450479</v>
      </c>
      <c r="F242" s="15">
        <v>1782000</v>
      </c>
      <c r="G242" s="15">
        <v>3919390500</v>
      </c>
      <c r="H242" s="15">
        <v>-780940021</v>
      </c>
      <c r="I242" s="15">
        <v>3138450479</v>
      </c>
    </row>
    <row r="243" spans="1:9" ht="23.1" customHeight="1">
      <c r="A243" s="11" t="s">
        <v>411</v>
      </c>
      <c r="B243" s="15">
        <v>0</v>
      </c>
      <c r="C243" s="15">
        <v>6665465</v>
      </c>
      <c r="D243" s="15">
        <v>0</v>
      </c>
      <c r="E243" s="15">
        <v>6665465</v>
      </c>
      <c r="F243" s="15">
        <v>0</v>
      </c>
      <c r="G243" s="15">
        <v>6665465</v>
      </c>
      <c r="H243" s="15">
        <v>0</v>
      </c>
      <c r="I243" s="15">
        <v>6665465</v>
      </c>
    </row>
    <row r="244" spans="1:9" ht="23.1" customHeight="1">
      <c r="A244" s="11" t="s">
        <v>131</v>
      </c>
      <c r="B244" s="15">
        <v>1000</v>
      </c>
      <c r="C244" s="15">
        <v>2199434</v>
      </c>
      <c r="D244" s="15">
        <v>1687467</v>
      </c>
      <c r="E244" s="15">
        <v>511967</v>
      </c>
      <c r="F244" s="15">
        <v>1000</v>
      </c>
      <c r="G244" s="15">
        <v>2199434</v>
      </c>
      <c r="H244" s="15">
        <v>-1687467</v>
      </c>
      <c r="I244" s="15">
        <v>511967</v>
      </c>
    </row>
    <row r="245" spans="1:9" ht="23.1" customHeight="1">
      <c r="A245" s="11" t="s">
        <v>412</v>
      </c>
      <c r="B245" s="15">
        <v>-8004000</v>
      </c>
      <c r="C245" s="15">
        <v>4199918246</v>
      </c>
      <c r="D245" s="15">
        <v>4201000000</v>
      </c>
      <c r="E245" s="15">
        <v>-1081754</v>
      </c>
      <c r="F245" s="15">
        <v>-8004000</v>
      </c>
      <c r="G245" s="15">
        <v>4199918246</v>
      </c>
      <c r="H245" s="15">
        <v>-4201000000</v>
      </c>
      <c r="I245" s="15">
        <v>-1081754</v>
      </c>
    </row>
    <row r="246" spans="1:9" ht="23.1" customHeight="1">
      <c r="A246" s="11" t="s">
        <v>129</v>
      </c>
      <c r="B246" s="15">
        <v>31000</v>
      </c>
      <c r="C246" s="15">
        <v>92976053</v>
      </c>
      <c r="D246" s="15">
        <v>79800116</v>
      </c>
      <c r="E246" s="15">
        <v>13175937</v>
      </c>
      <c r="F246" s="15">
        <v>31000</v>
      </c>
      <c r="G246" s="15">
        <v>92976053</v>
      </c>
      <c r="H246" s="15">
        <v>-79800116</v>
      </c>
      <c r="I246" s="15">
        <v>13175937</v>
      </c>
    </row>
    <row r="247" spans="1:9" ht="23.1" customHeight="1">
      <c r="A247" s="11" t="s">
        <v>130</v>
      </c>
      <c r="B247" s="15">
        <v>301000</v>
      </c>
      <c r="C247" s="15">
        <v>746307781</v>
      </c>
      <c r="D247" s="15">
        <v>630344969</v>
      </c>
      <c r="E247" s="15">
        <v>115962812</v>
      </c>
      <c r="F247" s="15">
        <v>301000</v>
      </c>
      <c r="G247" s="15">
        <v>746307781</v>
      </c>
      <c r="H247" s="15">
        <v>-630344969</v>
      </c>
      <c r="I247" s="15">
        <v>115962812</v>
      </c>
    </row>
    <row r="248" spans="1:9" ht="23.1" customHeight="1">
      <c r="A248" s="11" t="s">
        <v>132</v>
      </c>
      <c r="B248" s="15">
        <v>556000</v>
      </c>
      <c r="C248" s="15">
        <v>761523859</v>
      </c>
      <c r="D248" s="15">
        <v>528441716</v>
      </c>
      <c r="E248" s="15">
        <v>233082143</v>
      </c>
      <c r="F248" s="15">
        <v>556000</v>
      </c>
      <c r="G248" s="15">
        <v>761523859</v>
      </c>
      <c r="H248" s="15">
        <v>-528441716</v>
      </c>
      <c r="I248" s="15">
        <v>233082143</v>
      </c>
    </row>
    <row r="249" spans="1:9" ht="23.1" customHeight="1">
      <c r="A249" s="11" t="s">
        <v>413</v>
      </c>
      <c r="B249" s="15">
        <v>96000</v>
      </c>
      <c r="C249" s="15">
        <v>-70098043</v>
      </c>
      <c r="D249" s="15">
        <v>-41856000</v>
      </c>
      <c r="E249" s="15">
        <v>-28242043</v>
      </c>
      <c r="F249" s="15">
        <v>96000</v>
      </c>
      <c r="G249" s="15">
        <v>-70098043</v>
      </c>
      <c r="H249" s="15">
        <v>41856000</v>
      </c>
      <c r="I249" s="15">
        <v>-28242043</v>
      </c>
    </row>
    <row r="250" spans="1:9" ht="23.1" customHeight="1">
      <c r="A250" s="11" t="s">
        <v>414</v>
      </c>
      <c r="B250" s="15">
        <v>-25418000</v>
      </c>
      <c r="C250" s="15">
        <v>11586816661</v>
      </c>
      <c r="D250" s="15">
        <v>11589801000</v>
      </c>
      <c r="E250" s="15">
        <v>-2984339</v>
      </c>
      <c r="F250" s="15">
        <v>-25418000</v>
      </c>
      <c r="G250" s="15">
        <v>11586816661</v>
      </c>
      <c r="H250" s="15">
        <v>-11589801000</v>
      </c>
      <c r="I250" s="15">
        <v>-2984339</v>
      </c>
    </row>
    <row r="251" spans="1:9" ht="23.1" customHeight="1">
      <c r="A251" s="11" t="s">
        <v>415</v>
      </c>
      <c r="B251" s="15">
        <v>-163878000</v>
      </c>
      <c r="C251" s="15">
        <v>49345872766</v>
      </c>
      <c r="D251" s="15">
        <v>49358582000</v>
      </c>
      <c r="E251" s="15">
        <v>-12709234</v>
      </c>
      <c r="F251" s="15">
        <v>-163878000</v>
      </c>
      <c r="G251" s="15">
        <v>49345872766</v>
      </c>
      <c r="H251" s="15">
        <v>-49358582000</v>
      </c>
      <c r="I251" s="15">
        <v>-12709234</v>
      </c>
    </row>
    <row r="252" spans="1:9" ht="23.1" customHeight="1">
      <c r="A252" s="11" t="s">
        <v>139</v>
      </c>
      <c r="B252" s="15">
        <v>100000</v>
      </c>
      <c r="C252" s="15">
        <v>37314997</v>
      </c>
      <c r="D252" s="15">
        <v>20005150</v>
      </c>
      <c r="E252" s="15">
        <v>17309847</v>
      </c>
      <c r="F252" s="15">
        <v>100000</v>
      </c>
      <c r="G252" s="15">
        <v>37314997</v>
      </c>
      <c r="H252" s="15">
        <v>-20005150</v>
      </c>
      <c r="I252" s="15">
        <v>17309847</v>
      </c>
    </row>
    <row r="253" spans="1:9" ht="23.1" customHeight="1">
      <c r="A253" s="11" t="s">
        <v>138</v>
      </c>
      <c r="B253" s="15">
        <v>-8533000</v>
      </c>
      <c r="C253" s="15">
        <v>1634055248</v>
      </c>
      <c r="D253" s="15">
        <v>1846719288</v>
      </c>
      <c r="E253" s="15">
        <v>-212664040</v>
      </c>
      <c r="F253" s="15">
        <v>-8533000</v>
      </c>
      <c r="G253" s="15">
        <v>1634055248</v>
      </c>
      <c r="H253" s="15">
        <v>-1846719288</v>
      </c>
      <c r="I253" s="15">
        <v>-212664040</v>
      </c>
    </row>
    <row r="254" spans="1:9" ht="23.1" customHeight="1">
      <c r="A254" s="11" t="s">
        <v>142</v>
      </c>
      <c r="B254" s="15">
        <v>23418000</v>
      </c>
      <c r="C254" s="15">
        <v>-51537709425</v>
      </c>
      <c r="D254" s="15">
        <v>-52018202584</v>
      </c>
      <c r="E254" s="15">
        <v>480493159</v>
      </c>
      <c r="F254" s="15">
        <v>23418000</v>
      </c>
      <c r="G254" s="15">
        <v>-51537709425</v>
      </c>
      <c r="H254" s="15">
        <v>52018202584</v>
      </c>
      <c r="I254" s="15">
        <v>480493159</v>
      </c>
    </row>
    <row r="255" spans="1:9" ht="23.1" customHeight="1">
      <c r="A255" s="11" t="s">
        <v>416</v>
      </c>
      <c r="B255" s="15">
        <v>476000</v>
      </c>
      <c r="C255" s="15">
        <v>-295195989</v>
      </c>
      <c r="D255" s="15">
        <v>-161840000</v>
      </c>
      <c r="E255" s="15">
        <v>-133355989</v>
      </c>
      <c r="F255" s="15">
        <v>476000</v>
      </c>
      <c r="G255" s="15">
        <v>-295195989</v>
      </c>
      <c r="H255" s="15">
        <v>161840000</v>
      </c>
      <c r="I255" s="15">
        <v>-133355989</v>
      </c>
    </row>
    <row r="256" spans="1:9" ht="23.1" customHeight="1">
      <c r="A256" s="11" t="s">
        <v>143</v>
      </c>
      <c r="B256" s="15">
        <v>1000</v>
      </c>
      <c r="C256" s="15">
        <v>1399640</v>
      </c>
      <c r="D256" s="15">
        <v>290733</v>
      </c>
      <c r="E256" s="15">
        <v>1108907</v>
      </c>
      <c r="F256" s="15">
        <v>1000</v>
      </c>
      <c r="G256" s="15">
        <v>1399640</v>
      </c>
      <c r="H256" s="15">
        <v>-290733</v>
      </c>
      <c r="I256" s="15">
        <v>1108907</v>
      </c>
    </row>
    <row r="257" spans="1:9" ht="23.1" customHeight="1">
      <c r="A257" s="11" t="s">
        <v>417</v>
      </c>
      <c r="B257" s="15">
        <v>-15450000</v>
      </c>
      <c r="C257" s="15">
        <v>2521850497</v>
      </c>
      <c r="D257" s="15">
        <v>2522500000</v>
      </c>
      <c r="E257" s="15">
        <v>-649503</v>
      </c>
      <c r="F257" s="15">
        <v>-15450000</v>
      </c>
      <c r="G257" s="15">
        <v>2521850497</v>
      </c>
      <c r="H257" s="15">
        <v>-2522500000</v>
      </c>
      <c r="I257" s="15">
        <v>-649503</v>
      </c>
    </row>
    <row r="258" spans="1:9" ht="23.1" customHeight="1">
      <c r="A258" s="11" t="s">
        <v>418</v>
      </c>
      <c r="B258" s="15">
        <v>-6910000</v>
      </c>
      <c r="C258" s="15">
        <v>720104531</v>
      </c>
      <c r="D258" s="15">
        <v>720290000</v>
      </c>
      <c r="E258" s="15">
        <v>-185469</v>
      </c>
      <c r="F258" s="15">
        <v>-6910000</v>
      </c>
      <c r="G258" s="15">
        <v>720104531</v>
      </c>
      <c r="H258" s="15">
        <v>-720290000</v>
      </c>
      <c r="I258" s="15">
        <v>-185469</v>
      </c>
    </row>
    <row r="259" spans="1:9" ht="23.1" customHeight="1">
      <c r="A259" s="11" t="s">
        <v>419</v>
      </c>
      <c r="B259" s="15">
        <v>-21209000</v>
      </c>
      <c r="C259" s="15">
        <v>3258125833</v>
      </c>
      <c r="D259" s="15">
        <v>3258965000</v>
      </c>
      <c r="E259" s="15">
        <v>-839167</v>
      </c>
      <c r="F259" s="15">
        <v>-21209000</v>
      </c>
      <c r="G259" s="15">
        <v>3258125833</v>
      </c>
      <c r="H259" s="15">
        <v>-3258965000</v>
      </c>
      <c r="I259" s="15">
        <v>-839167</v>
      </c>
    </row>
    <row r="260" spans="1:9" ht="23.1" customHeight="1">
      <c r="A260" s="11" t="s">
        <v>420</v>
      </c>
      <c r="B260" s="15">
        <v>-2000</v>
      </c>
      <c r="C260" s="15">
        <v>1979493</v>
      </c>
      <c r="D260" s="15">
        <v>1980000</v>
      </c>
      <c r="E260" s="15">
        <v>-507</v>
      </c>
      <c r="F260" s="15">
        <v>-2000</v>
      </c>
      <c r="G260" s="15">
        <v>1979493</v>
      </c>
      <c r="H260" s="15">
        <v>-1980000</v>
      </c>
      <c r="I260" s="15">
        <v>-507</v>
      </c>
    </row>
    <row r="261" spans="1:9" ht="23.1" customHeight="1">
      <c r="A261" s="11" t="s">
        <v>421</v>
      </c>
      <c r="B261" s="15">
        <v>-7375000</v>
      </c>
      <c r="C261" s="15">
        <v>6457008935</v>
      </c>
      <c r="D261" s="15">
        <v>6458672000</v>
      </c>
      <c r="E261" s="15">
        <v>-1663065</v>
      </c>
      <c r="F261" s="15">
        <v>-7375000</v>
      </c>
      <c r="G261" s="15">
        <v>6457008935</v>
      </c>
      <c r="H261" s="15">
        <v>-6458672000</v>
      </c>
      <c r="I261" s="15">
        <v>-1663065</v>
      </c>
    </row>
    <row r="262" spans="1:9" ht="23.1" customHeight="1">
      <c r="A262" s="11" t="s">
        <v>422</v>
      </c>
      <c r="B262" s="15">
        <v>-461000</v>
      </c>
      <c r="C262" s="15">
        <v>78349822</v>
      </c>
      <c r="D262" s="15">
        <v>78370000</v>
      </c>
      <c r="E262" s="15">
        <v>-20178</v>
      </c>
      <c r="F262" s="15">
        <v>-461000</v>
      </c>
      <c r="G262" s="15">
        <v>78349822</v>
      </c>
      <c r="H262" s="15">
        <v>-78370000</v>
      </c>
      <c r="I262" s="15">
        <v>-20178</v>
      </c>
    </row>
    <row r="263" spans="1:9" ht="23.1" customHeight="1">
      <c r="A263" s="11" t="s">
        <v>423</v>
      </c>
      <c r="B263" s="15">
        <v>-4347000</v>
      </c>
      <c r="C263" s="15">
        <v>272025959</v>
      </c>
      <c r="D263" s="15">
        <v>272096000</v>
      </c>
      <c r="E263" s="15">
        <v>-70041</v>
      </c>
      <c r="F263" s="15">
        <v>-4347000</v>
      </c>
      <c r="G263" s="15">
        <v>272025959</v>
      </c>
      <c r="H263" s="15">
        <v>-272096000</v>
      </c>
      <c r="I263" s="15">
        <v>-70041</v>
      </c>
    </row>
    <row r="264" spans="1:9" ht="23.1" customHeight="1">
      <c r="A264" s="11" t="s">
        <v>146</v>
      </c>
      <c r="B264" s="15">
        <v>1007000</v>
      </c>
      <c r="C264" s="15">
        <v>-3140251200</v>
      </c>
      <c r="D264" s="15">
        <v>-3147158100</v>
      </c>
      <c r="E264" s="15">
        <v>6906900</v>
      </c>
      <c r="F264" s="15">
        <v>1007000</v>
      </c>
      <c r="G264" s="15">
        <v>-3140251200</v>
      </c>
      <c r="H264" s="15">
        <v>3147158100</v>
      </c>
      <c r="I264" s="15">
        <v>6906900</v>
      </c>
    </row>
    <row r="265" spans="1:9" ht="23.1" customHeight="1" thickBot="1">
      <c r="A265" s="11" t="s">
        <v>496</v>
      </c>
      <c r="B265" s="27">
        <f>SUM(B238:B264)</f>
        <v>256178159</v>
      </c>
      <c r="C265" s="27">
        <f t="shared" ref="C265:I265" si="14">SUM(C238:C264)</f>
        <v>5052760269780</v>
      </c>
      <c r="D265" s="27">
        <f t="shared" si="14"/>
        <v>5075545010699</v>
      </c>
      <c r="E265" s="27">
        <f t="shared" si="14"/>
        <v>-22784740919</v>
      </c>
      <c r="F265" s="27">
        <f t="shared" si="14"/>
        <v>-530321186</v>
      </c>
      <c r="G265" s="27">
        <f t="shared" si="14"/>
        <v>11784802872888</v>
      </c>
      <c r="H265" s="27">
        <f t="shared" si="14"/>
        <v>-11852464221689</v>
      </c>
      <c r="I265" s="27">
        <f t="shared" si="14"/>
        <v>-67661348801</v>
      </c>
    </row>
    <row r="266" spans="1:9" ht="23.1" customHeight="1" thickTop="1">
      <c r="A266" s="110" t="s">
        <v>0</v>
      </c>
      <c r="B266" s="110"/>
      <c r="C266" s="110"/>
      <c r="D266" s="110"/>
      <c r="E266" s="110"/>
      <c r="F266" s="110"/>
      <c r="G266" s="110"/>
      <c r="H266" s="110"/>
      <c r="I266" s="110"/>
    </row>
    <row r="267" spans="1:9" ht="23.1" customHeight="1">
      <c r="A267" s="110" t="s">
        <v>225</v>
      </c>
      <c r="B267" s="110"/>
      <c r="C267" s="110"/>
      <c r="D267" s="110"/>
      <c r="E267" s="110"/>
      <c r="F267" s="110"/>
      <c r="G267" s="110"/>
      <c r="H267" s="110"/>
      <c r="I267" s="110"/>
    </row>
    <row r="268" spans="1:9" ht="23.1" customHeight="1">
      <c r="A268" s="110" t="s">
        <v>226</v>
      </c>
      <c r="B268" s="110"/>
      <c r="C268" s="110"/>
      <c r="D268" s="110"/>
      <c r="E268" s="110"/>
      <c r="F268" s="110"/>
      <c r="G268" s="110"/>
      <c r="H268" s="110"/>
      <c r="I268" s="110"/>
    </row>
    <row r="269" spans="1:9" ht="23.1" customHeight="1" thickBot="1">
      <c r="B269" s="152" t="s">
        <v>242</v>
      </c>
      <c r="C269" s="152"/>
      <c r="D269" s="152"/>
      <c r="E269" s="152"/>
      <c r="F269" s="152" t="s">
        <v>243</v>
      </c>
      <c r="G269" s="152"/>
      <c r="H269" s="152"/>
      <c r="I269" s="152"/>
    </row>
    <row r="270" spans="1:9" ht="23.1" customHeight="1" thickBot="1">
      <c r="A270" s="17" t="s">
        <v>228</v>
      </c>
      <c r="B270" s="10" t="s">
        <v>10</v>
      </c>
      <c r="C270" s="10" t="s">
        <v>273</v>
      </c>
      <c r="D270" s="10" t="s">
        <v>274</v>
      </c>
      <c r="E270" s="10" t="s">
        <v>275</v>
      </c>
      <c r="F270" s="10" t="s">
        <v>10</v>
      </c>
      <c r="G270" s="10" t="s">
        <v>12</v>
      </c>
      <c r="H270" s="10" t="s">
        <v>274</v>
      </c>
      <c r="I270" s="10" t="s">
        <v>275</v>
      </c>
    </row>
    <row r="271" spans="1:9" ht="23.1" customHeight="1">
      <c r="A271" s="11" t="s">
        <v>497</v>
      </c>
      <c r="B271" s="15">
        <f>B265</f>
        <v>256178159</v>
      </c>
      <c r="C271" s="15">
        <f t="shared" ref="C271:I271" si="15">C265</f>
        <v>5052760269780</v>
      </c>
      <c r="D271" s="15">
        <f t="shared" si="15"/>
        <v>5075545010699</v>
      </c>
      <c r="E271" s="15">
        <f t="shared" si="15"/>
        <v>-22784740919</v>
      </c>
      <c r="F271" s="15">
        <f t="shared" si="15"/>
        <v>-530321186</v>
      </c>
      <c r="G271" s="15">
        <f t="shared" si="15"/>
        <v>11784802872888</v>
      </c>
      <c r="H271" s="15">
        <f t="shared" si="15"/>
        <v>-11852464221689</v>
      </c>
      <c r="I271" s="15">
        <f t="shared" si="15"/>
        <v>-67661348801</v>
      </c>
    </row>
    <row r="272" spans="1:9" ht="23.1" customHeight="1">
      <c r="A272" s="11" t="s">
        <v>145</v>
      </c>
      <c r="B272" s="15">
        <v>1000</v>
      </c>
      <c r="C272" s="15">
        <v>-3001500</v>
      </c>
      <c r="D272" s="15">
        <v>-3007208</v>
      </c>
      <c r="E272" s="15">
        <v>5708</v>
      </c>
      <c r="F272" s="15">
        <v>1000</v>
      </c>
      <c r="G272" s="15">
        <v>-3001500</v>
      </c>
      <c r="H272" s="15">
        <v>3007208</v>
      </c>
      <c r="I272" s="15">
        <v>5708</v>
      </c>
    </row>
    <row r="273" spans="1:9" ht="23.1" customHeight="1">
      <c r="A273" s="11" t="s">
        <v>151</v>
      </c>
      <c r="B273" s="15">
        <v>1000</v>
      </c>
      <c r="C273" s="15">
        <v>2249422</v>
      </c>
      <c r="D273" s="15">
        <v>900896</v>
      </c>
      <c r="E273" s="15">
        <v>1348526</v>
      </c>
      <c r="F273" s="15">
        <v>1000</v>
      </c>
      <c r="G273" s="15">
        <v>2249422</v>
      </c>
      <c r="H273" s="15">
        <v>-900896</v>
      </c>
      <c r="I273" s="15">
        <v>1348526</v>
      </c>
    </row>
    <row r="274" spans="1:9" ht="23.1" customHeight="1">
      <c r="A274" s="11" t="s">
        <v>424</v>
      </c>
      <c r="B274" s="15">
        <v>-4500000</v>
      </c>
      <c r="C274" s="15">
        <v>1484617613</v>
      </c>
      <c r="D274" s="15">
        <v>1485000000</v>
      </c>
      <c r="E274" s="15">
        <v>-382387</v>
      </c>
      <c r="F274" s="15">
        <v>-4500000</v>
      </c>
      <c r="G274" s="15">
        <v>1484617613</v>
      </c>
      <c r="H274" s="15">
        <v>-1485000000</v>
      </c>
      <c r="I274" s="15">
        <v>-382387</v>
      </c>
    </row>
    <row r="275" spans="1:9" ht="23.1" customHeight="1">
      <c r="A275" s="11" t="s">
        <v>425</v>
      </c>
      <c r="B275" s="15">
        <v>-153000</v>
      </c>
      <c r="C275" s="15">
        <v>41074427</v>
      </c>
      <c r="D275" s="15">
        <v>41085000</v>
      </c>
      <c r="E275" s="15">
        <v>-10573</v>
      </c>
      <c r="F275" s="15">
        <v>-153000</v>
      </c>
      <c r="G275" s="15">
        <v>41074427</v>
      </c>
      <c r="H275" s="15">
        <v>-41085000</v>
      </c>
      <c r="I275" s="15">
        <v>-10573</v>
      </c>
    </row>
    <row r="276" spans="1:9" ht="23.1" customHeight="1">
      <c r="A276" s="11" t="s">
        <v>141</v>
      </c>
      <c r="B276" s="15">
        <v>2412000</v>
      </c>
      <c r="C276" s="15">
        <v>-574462068</v>
      </c>
      <c r="D276" s="15">
        <v>-268782284</v>
      </c>
      <c r="E276" s="15">
        <v>-305679784</v>
      </c>
      <c r="F276" s="15">
        <v>2412000</v>
      </c>
      <c r="G276" s="15">
        <v>-574462068</v>
      </c>
      <c r="H276" s="15">
        <v>268782284</v>
      </c>
      <c r="I276" s="15">
        <v>-305679784</v>
      </c>
    </row>
    <row r="277" spans="1:9" ht="23.1" customHeight="1">
      <c r="A277" s="11" t="s">
        <v>426</v>
      </c>
      <c r="B277" s="15">
        <v>-111574000</v>
      </c>
      <c r="C277" s="15">
        <v>31014754974</v>
      </c>
      <c r="D277" s="15">
        <v>31022743000</v>
      </c>
      <c r="E277" s="15">
        <v>-7988026</v>
      </c>
      <c r="F277" s="15">
        <v>-111574000</v>
      </c>
      <c r="G277" s="15">
        <v>31014754974</v>
      </c>
      <c r="H277" s="15">
        <v>-31022743000</v>
      </c>
      <c r="I277" s="15">
        <v>-7988026</v>
      </c>
    </row>
    <row r="278" spans="1:9" ht="23.1" customHeight="1">
      <c r="A278" s="11" t="s">
        <v>427</v>
      </c>
      <c r="B278" s="15">
        <v>-135879000</v>
      </c>
      <c r="C278" s="15">
        <v>24106982160</v>
      </c>
      <c r="D278" s="15">
        <v>24113191000</v>
      </c>
      <c r="E278" s="15">
        <v>-6208840</v>
      </c>
      <c r="F278" s="15">
        <v>-135879000</v>
      </c>
      <c r="G278" s="15">
        <v>24106982160</v>
      </c>
      <c r="H278" s="15">
        <v>-24113191000</v>
      </c>
      <c r="I278" s="15">
        <v>-6208840</v>
      </c>
    </row>
    <row r="279" spans="1:9" ht="23.1" customHeight="1">
      <c r="A279" s="11" t="s">
        <v>428</v>
      </c>
      <c r="B279" s="15">
        <v>-23787000</v>
      </c>
      <c r="C279" s="15">
        <v>11303513708</v>
      </c>
      <c r="D279" s="15">
        <v>11306425000</v>
      </c>
      <c r="E279" s="15">
        <v>-2911292</v>
      </c>
      <c r="F279" s="15">
        <v>-23787000</v>
      </c>
      <c r="G279" s="15">
        <v>11303513708</v>
      </c>
      <c r="H279" s="15">
        <v>-11306425000</v>
      </c>
      <c r="I279" s="15">
        <v>-2911292</v>
      </c>
    </row>
    <row r="280" spans="1:9" ht="23.1" customHeight="1">
      <c r="A280" s="11" t="s">
        <v>429</v>
      </c>
      <c r="B280" s="15">
        <v>-26606000</v>
      </c>
      <c r="C280" s="15">
        <v>1581016887</v>
      </c>
      <c r="D280" s="15">
        <v>1581424000</v>
      </c>
      <c r="E280" s="15">
        <v>-407113</v>
      </c>
      <c r="F280" s="15">
        <v>-26606000</v>
      </c>
      <c r="G280" s="15">
        <v>1581016887</v>
      </c>
      <c r="H280" s="15">
        <v>-1581424000</v>
      </c>
      <c r="I280" s="15">
        <v>-407113</v>
      </c>
    </row>
    <row r="281" spans="1:9" ht="23.1" customHeight="1">
      <c r="A281" s="11" t="s">
        <v>430</v>
      </c>
      <c r="B281" s="15">
        <v>-37673000</v>
      </c>
      <c r="C281" s="15">
        <v>6720739067</v>
      </c>
      <c r="D281" s="15">
        <v>6722470000</v>
      </c>
      <c r="E281" s="15">
        <v>-1730933</v>
      </c>
      <c r="F281" s="15">
        <v>-37673000</v>
      </c>
      <c r="G281" s="15">
        <v>6720739067</v>
      </c>
      <c r="H281" s="15">
        <v>-6722470000</v>
      </c>
      <c r="I281" s="15">
        <v>-1730933</v>
      </c>
    </row>
    <row r="282" spans="1:9" ht="23.1" customHeight="1">
      <c r="A282" s="11" t="s">
        <v>431</v>
      </c>
      <c r="B282" s="15">
        <v>3000</v>
      </c>
      <c r="C282" s="15">
        <v>6563700</v>
      </c>
      <c r="D282" s="15">
        <v>6120889</v>
      </c>
      <c r="E282" s="15">
        <v>442811</v>
      </c>
      <c r="F282" s="15">
        <v>3000</v>
      </c>
      <c r="G282" s="15">
        <v>6563700</v>
      </c>
      <c r="H282" s="15">
        <v>-6120889</v>
      </c>
      <c r="I282" s="15">
        <v>442811</v>
      </c>
    </row>
    <row r="283" spans="1:9" ht="23.1" customHeight="1">
      <c r="A283" s="11" t="s">
        <v>432</v>
      </c>
      <c r="B283" s="15">
        <v>3582000</v>
      </c>
      <c r="C283" s="15">
        <v>8873048782</v>
      </c>
      <c r="D283" s="15">
        <v>6169924299</v>
      </c>
      <c r="E283" s="15">
        <v>2703124483</v>
      </c>
      <c r="F283" s="15">
        <v>3582000</v>
      </c>
      <c r="G283" s="15">
        <v>8873048782</v>
      </c>
      <c r="H283" s="15">
        <v>-6169924299</v>
      </c>
      <c r="I283" s="15">
        <v>2703124483</v>
      </c>
    </row>
    <row r="284" spans="1:9" ht="23.1" customHeight="1">
      <c r="A284" s="11" t="s">
        <v>433</v>
      </c>
      <c r="B284" s="15">
        <v>50000</v>
      </c>
      <c r="C284" s="15">
        <v>667517109</v>
      </c>
      <c r="D284" s="15">
        <v>552101313</v>
      </c>
      <c r="E284" s="15">
        <v>115415796</v>
      </c>
      <c r="F284" s="15">
        <v>50000</v>
      </c>
      <c r="G284" s="15">
        <v>667517109</v>
      </c>
      <c r="H284" s="15">
        <v>-552101313</v>
      </c>
      <c r="I284" s="15">
        <v>115415796</v>
      </c>
    </row>
    <row r="285" spans="1:9" ht="23.1" customHeight="1">
      <c r="A285" s="11" t="s">
        <v>434</v>
      </c>
      <c r="B285" s="15">
        <v>-17473000</v>
      </c>
      <c r="C285" s="15">
        <v>2405930403</v>
      </c>
      <c r="D285" s="15">
        <v>2406550000</v>
      </c>
      <c r="E285" s="15">
        <v>-619597</v>
      </c>
      <c r="F285" s="15">
        <v>-17473000</v>
      </c>
      <c r="G285" s="15">
        <v>2405930403</v>
      </c>
      <c r="H285" s="15">
        <v>-2406550000</v>
      </c>
      <c r="I285" s="15">
        <v>-619597</v>
      </c>
    </row>
    <row r="286" spans="1:9" ht="23.1" customHeight="1">
      <c r="A286" s="11" t="s">
        <v>435</v>
      </c>
      <c r="B286" s="15">
        <v>-452000</v>
      </c>
      <c r="C286" s="15">
        <v>349969867</v>
      </c>
      <c r="D286" s="15">
        <v>350060000</v>
      </c>
      <c r="E286" s="15">
        <v>-90133</v>
      </c>
      <c r="F286" s="15">
        <v>-452000</v>
      </c>
      <c r="G286" s="15">
        <v>349969867</v>
      </c>
      <c r="H286" s="15">
        <v>-350060000</v>
      </c>
      <c r="I286" s="15">
        <v>-90133</v>
      </c>
    </row>
    <row r="287" spans="1:9" ht="23.1" customHeight="1">
      <c r="A287" s="11" t="s">
        <v>436</v>
      </c>
      <c r="B287" s="15">
        <v>-14321000</v>
      </c>
      <c r="C287" s="15">
        <v>2206781617</v>
      </c>
      <c r="D287" s="15">
        <v>2207350000</v>
      </c>
      <c r="E287" s="15">
        <v>-568383</v>
      </c>
      <c r="F287" s="15">
        <v>-14321000</v>
      </c>
      <c r="G287" s="15">
        <v>2206781617</v>
      </c>
      <c r="H287" s="15">
        <v>-2207350000</v>
      </c>
      <c r="I287" s="15">
        <v>-568383</v>
      </c>
    </row>
    <row r="288" spans="1:9" ht="23.1" customHeight="1">
      <c r="A288" s="11" t="s">
        <v>437</v>
      </c>
      <c r="B288" s="15">
        <v>-12063000</v>
      </c>
      <c r="C288" s="15">
        <v>1150319749</v>
      </c>
      <c r="D288" s="15">
        <v>1150616000</v>
      </c>
      <c r="E288" s="15">
        <v>-296251</v>
      </c>
      <c r="F288" s="15">
        <v>-12063000</v>
      </c>
      <c r="G288" s="15">
        <v>1150319749</v>
      </c>
      <c r="H288" s="15">
        <v>-1150616000</v>
      </c>
      <c r="I288" s="15">
        <v>-296251</v>
      </c>
    </row>
    <row r="289" spans="1:10" ht="23.1" customHeight="1">
      <c r="A289" s="11" t="s">
        <v>438</v>
      </c>
      <c r="B289" s="15">
        <v>-8863000</v>
      </c>
      <c r="C289" s="15">
        <v>1014486782</v>
      </c>
      <c r="D289" s="15">
        <v>1014748000</v>
      </c>
      <c r="E289" s="15">
        <v>-261218</v>
      </c>
      <c r="F289" s="15">
        <v>-8863000</v>
      </c>
      <c r="G289" s="15">
        <v>1014486782</v>
      </c>
      <c r="H289" s="15">
        <v>-1014748000</v>
      </c>
      <c r="I289" s="15">
        <v>-261218</v>
      </c>
    </row>
    <row r="290" spans="1:10" ht="23.1" customHeight="1">
      <c r="A290" s="11" t="s">
        <v>439</v>
      </c>
      <c r="B290" s="15">
        <v>-25461000</v>
      </c>
      <c r="C290" s="15">
        <v>2716506393</v>
      </c>
      <c r="D290" s="15">
        <v>2717206000</v>
      </c>
      <c r="E290" s="15">
        <v>-699607</v>
      </c>
      <c r="F290" s="15">
        <v>-25461000</v>
      </c>
      <c r="G290" s="15">
        <v>2716506393</v>
      </c>
      <c r="H290" s="15">
        <v>-2717206000</v>
      </c>
      <c r="I290" s="15">
        <v>-699607</v>
      </c>
    </row>
    <row r="291" spans="1:10" ht="23.1" customHeight="1">
      <c r="A291" s="11" t="s">
        <v>440</v>
      </c>
      <c r="B291" s="15">
        <v>-1000000</v>
      </c>
      <c r="C291" s="15">
        <v>499871250</v>
      </c>
      <c r="D291" s="15">
        <v>500000000</v>
      </c>
      <c r="E291" s="15">
        <v>-128750</v>
      </c>
      <c r="F291" s="15">
        <v>-1000000</v>
      </c>
      <c r="G291" s="15">
        <v>499871250</v>
      </c>
      <c r="H291" s="15">
        <v>-500000000</v>
      </c>
      <c r="I291" s="15">
        <v>-128750</v>
      </c>
    </row>
    <row r="292" spans="1:10" ht="23.1" customHeight="1">
      <c r="A292" s="11" t="s">
        <v>441</v>
      </c>
      <c r="B292" s="15">
        <v>-150000</v>
      </c>
      <c r="C292" s="15">
        <v>180153599</v>
      </c>
      <c r="D292" s="15">
        <v>180200000</v>
      </c>
      <c r="E292" s="15">
        <v>-46401</v>
      </c>
      <c r="F292" s="15">
        <v>-150000</v>
      </c>
      <c r="G292" s="15">
        <v>180153599</v>
      </c>
      <c r="H292" s="15">
        <v>-180200000</v>
      </c>
      <c r="I292" s="15">
        <v>-46401</v>
      </c>
    </row>
    <row r="293" spans="1:10" ht="23.1" customHeight="1">
      <c r="A293" s="11" t="s">
        <v>442</v>
      </c>
      <c r="B293" s="15">
        <v>-12552000</v>
      </c>
      <c r="C293" s="15">
        <v>2451828545</v>
      </c>
      <c r="D293" s="15">
        <v>2452460000</v>
      </c>
      <c r="E293" s="15">
        <v>-631455</v>
      </c>
      <c r="F293" s="15">
        <v>-12552000</v>
      </c>
      <c r="G293" s="15">
        <v>2451828545</v>
      </c>
      <c r="H293" s="15">
        <v>-2452460000</v>
      </c>
      <c r="I293" s="15">
        <v>-631455</v>
      </c>
    </row>
    <row r="294" spans="1:10" ht="23.1" customHeight="1">
      <c r="A294" s="11" t="s">
        <v>443</v>
      </c>
      <c r="B294" s="15">
        <v>-32214000</v>
      </c>
      <c r="C294" s="15">
        <v>25954764666</v>
      </c>
      <c r="D294" s="15">
        <v>25958505020</v>
      </c>
      <c r="E294" s="15">
        <v>-3740354</v>
      </c>
      <c r="F294" s="15">
        <v>-32214000</v>
      </c>
      <c r="G294" s="15">
        <v>25954764666</v>
      </c>
      <c r="H294" s="15">
        <v>-25958505020</v>
      </c>
      <c r="I294" s="15">
        <v>-3740354</v>
      </c>
    </row>
    <row r="295" spans="1:10" ht="23.1" customHeight="1">
      <c r="A295" s="11" t="s">
        <v>444</v>
      </c>
      <c r="B295" s="15">
        <v>-5170000</v>
      </c>
      <c r="C295" s="15">
        <v>465350143</v>
      </c>
      <c r="D295" s="15">
        <v>465470000</v>
      </c>
      <c r="E295" s="15">
        <v>-119857</v>
      </c>
      <c r="F295" s="15">
        <v>-5170000</v>
      </c>
      <c r="G295" s="15">
        <v>465350143</v>
      </c>
      <c r="H295" s="15">
        <v>-465470000</v>
      </c>
      <c r="I295" s="15">
        <v>-119857</v>
      </c>
    </row>
    <row r="296" spans="1:10" ht="23.1" customHeight="1">
      <c r="A296" s="11" t="s">
        <v>445</v>
      </c>
      <c r="B296" s="15">
        <v>-4000000</v>
      </c>
      <c r="C296" s="15">
        <v>359907301</v>
      </c>
      <c r="D296" s="15">
        <v>360000000</v>
      </c>
      <c r="E296" s="15">
        <v>-92699</v>
      </c>
      <c r="F296" s="15">
        <v>-4000000</v>
      </c>
      <c r="G296" s="15">
        <v>359907301</v>
      </c>
      <c r="H296" s="15">
        <v>-360000000</v>
      </c>
      <c r="I296" s="15">
        <v>-92699</v>
      </c>
    </row>
    <row r="297" spans="1:10" ht="23.1" customHeight="1">
      <c r="A297" s="11" t="s">
        <v>446</v>
      </c>
      <c r="B297" s="15">
        <v>-4330000</v>
      </c>
      <c r="C297" s="15">
        <v>311679739</v>
      </c>
      <c r="D297" s="15">
        <v>311760000</v>
      </c>
      <c r="E297" s="15">
        <v>-80261</v>
      </c>
      <c r="F297" s="15">
        <v>-4330000</v>
      </c>
      <c r="G297" s="15">
        <v>311679739</v>
      </c>
      <c r="H297" s="15">
        <v>-311760000</v>
      </c>
      <c r="I297" s="15">
        <v>-80261</v>
      </c>
    </row>
    <row r="298" spans="1:10" ht="23.1" customHeight="1" thickBot="1">
      <c r="A298" s="11" t="s">
        <v>496</v>
      </c>
      <c r="B298" s="27">
        <f>SUM(B271:B297)</f>
        <v>-215993841</v>
      </c>
      <c r="C298" s="27">
        <f t="shared" ref="C298:I298" si="16">SUM(C271:C297)</f>
        <v>5178052434115</v>
      </c>
      <c r="D298" s="27">
        <f t="shared" si="16"/>
        <v>5198349531624</v>
      </c>
      <c r="E298" s="27">
        <f t="shared" si="16"/>
        <v>-20297097509</v>
      </c>
      <c r="F298" s="27">
        <f t="shared" si="16"/>
        <v>-1002493186</v>
      </c>
      <c r="G298" s="27">
        <f t="shared" si="16"/>
        <v>11910095037223</v>
      </c>
      <c r="H298" s="27">
        <f t="shared" si="16"/>
        <v>-11975268742614</v>
      </c>
      <c r="I298" s="27">
        <f t="shared" si="16"/>
        <v>-65173705391</v>
      </c>
    </row>
    <row r="299" spans="1:10" ht="23.1" customHeight="1" thickTop="1">
      <c r="A299" s="110" t="s">
        <v>0</v>
      </c>
      <c r="B299" s="110"/>
      <c r="C299" s="110"/>
      <c r="D299" s="110"/>
      <c r="E299" s="110"/>
      <c r="F299" s="110"/>
      <c r="G299" s="110"/>
      <c r="H299" s="110"/>
      <c r="I299" s="110"/>
    </row>
    <row r="300" spans="1:10" ht="23.1" customHeight="1">
      <c r="A300" s="110" t="s">
        <v>225</v>
      </c>
      <c r="B300" s="110"/>
      <c r="C300" s="110"/>
      <c r="D300" s="110"/>
      <c r="E300" s="110"/>
      <c r="F300" s="110"/>
      <c r="G300" s="110"/>
      <c r="H300" s="110"/>
      <c r="I300" s="110"/>
    </row>
    <row r="301" spans="1:10" ht="23.1" customHeight="1">
      <c r="A301" s="110" t="s">
        <v>226</v>
      </c>
      <c r="B301" s="110"/>
      <c r="C301" s="110"/>
      <c r="D301" s="110"/>
      <c r="E301" s="110"/>
      <c r="F301" s="110"/>
      <c r="G301" s="110"/>
      <c r="H301" s="110"/>
      <c r="I301" s="110"/>
    </row>
    <row r="302" spans="1:10" ht="23.1" customHeight="1" thickBot="1">
      <c r="B302" s="152" t="s">
        <v>242</v>
      </c>
      <c r="C302" s="152"/>
      <c r="D302" s="152"/>
      <c r="E302" s="152"/>
      <c r="F302" s="152" t="s">
        <v>243</v>
      </c>
      <c r="G302" s="152"/>
      <c r="H302" s="152"/>
      <c r="I302" s="152"/>
    </row>
    <row r="303" spans="1:10" ht="23.1" customHeight="1" thickBot="1">
      <c r="A303" s="17" t="s">
        <v>228</v>
      </c>
      <c r="B303" s="10" t="s">
        <v>10</v>
      </c>
      <c r="C303" s="10" t="s">
        <v>273</v>
      </c>
      <c r="D303" s="10" t="s">
        <v>274</v>
      </c>
      <c r="E303" s="10" t="s">
        <v>275</v>
      </c>
      <c r="F303" s="10" t="s">
        <v>10</v>
      </c>
      <c r="G303" s="10" t="s">
        <v>12</v>
      </c>
      <c r="H303" s="10" t="s">
        <v>274</v>
      </c>
      <c r="I303" s="10" t="s">
        <v>275</v>
      </c>
      <c r="J303" s="89"/>
    </row>
    <row r="304" spans="1:10" ht="23.1" customHeight="1">
      <c r="A304" s="11" t="s">
        <v>497</v>
      </c>
      <c r="B304" s="15">
        <f>B298</f>
        <v>-215993841</v>
      </c>
      <c r="C304" s="15">
        <f t="shared" ref="C304:I304" si="17">C298</f>
        <v>5178052434115</v>
      </c>
      <c r="D304" s="15">
        <f t="shared" si="17"/>
        <v>5198349531624</v>
      </c>
      <c r="E304" s="15">
        <f t="shared" si="17"/>
        <v>-20297097509</v>
      </c>
      <c r="F304" s="15">
        <f t="shared" si="17"/>
        <v>-1002493186</v>
      </c>
      <c r="G304" s="15">
        <f t="shared" si="17"/>
        <v>11910095037223</v>
      </c>
      <c r="H304" s="15">
        <f t="shared" si="17"/>
        <v>-11975268742614</v>
      </c>
      <c r="I304" s="15">
        <f t="shared" si="17"/>
        <v>-65173705391</v>
      </c>
      <c r="J304" s="89"/>
    </row>
    <row r="305" spans="1:12" ht="23.1" customHeight="1">
      <c r="A305" s="11" t="s">
        <v>447</v>
      </c>
      <c r="B305" s="15">
        <v>-6213000</v>
      </c>
      <c r="C305" s="15">
        <v>1990101445</v>
      </c>
      <c r="D305" s="15">
        <v>1990614000</v>
      </c>
      <c r="E305" s="15">
        <v>-512555</v>
      </c>
      <c r="F305" s="15">
        <v>-6213000</v>
      </c>
      <c r="G305" s="15">
        <v>1990101445</v>
      </c>
      <c r="H305" s="15">
        <v>-1990614000</v>
      </c>
      <c r="I305" s="15">
        <v>-512555</v>
      </c>
      <c r="J305" s="89"/>
    </row>
    <row r="306" spans="1:12" ht="23.1" customHeight="1">
      <c r="A306" s="11" t="s">
        <v>448</v>
      </c>
      <c r="B306" s="15">
        <v>-19967000</v>
      </c>
      <c r="C306" s="15">
        <v>7122286593</v>
      </c>
      <c r="D306" s="15">
        <v>7124121000</v>
      </c>
      <c r="E306" s="15">
        <v>-1834407</v>
      </c>
      <c r="F306" s="15">
        <v>-19967000</v>
      </c>
      <c r="G306" s="15">
        <v>7122286593</v>
      </c>
      <c r="H306" s="15">
        <v>-7124121000</v>
      </c>
      <c r="I306" s="15">
        <v>-1834407</v>
      </c>
      <c r="J306" s="89"/>
    </row>
    <row r="307" spans="1:12" ht="23.1" customHeight="1">
      <c r="A307" s="11" t="s">
        <v>449</v>
      </c>
      <c r="B307" s="15">
        <v>-25013000</v>
      </c>
      <c r="C307" s="15">
        <v>5880631415</v>
      </c>
      <c r="D307" s="15">
        <v>5882146000</v>
      </c>
      <c r="E307" s="15">
        <v>-1514585</v>
      </c>
      <c r="F307" s="15">
        <v>-25013000</v>
      </c>
      <c r="G307" s="15">
        <v>5880631415</v>
      </c>
      <c r="H307" s="15">
        <v>-5882146000</v>
      </c>
      <c r="I307" s="15">
        <v>-1514585</v>
      </c>
    </row>
    <row r="308" spans="1:12" ht="23.1" customHeight="1">
      <c r="A308" s="11" t="s">
        <v>450</v>
      </c>
      <c r="B308" s="15">
        <v>-2659000</v>
      </c>
      <c r="C308" s="15">
        <v>963522832</v>
      </c>
      <c r="D308" s="15">
        <v>963771000</v>
      </c>
      <c r="E308" s="15">
        <v>-248168</v>
      </c>
      <c r="F308" s="15">
        <v>-2659000</v>
      </c>
      <c r="G308" s="15">
        <v>963522832</v>
      </c>
      <c r="H308" s="15">
        <v>-963771000</v>
      </c>
      <c r="I308" s="15">
        <v>-248168</v>
      </c>
    </row>
    <row r="309" spans="1:12" ht="23.1" customHeight="1">
      <c r="A309" s="11" t="s">
        <v>451</v>
      </c>
      <c r="B309" s="15">
        <v>120000</v>
      </c>
      <c r="C309" s="15">
        <v>153849150</v>
      </c>
      <c r="D309" s="15">
        <v>184163442</v>
      </c>
      <c r="E309" s="15">
        <v>-30314292</v>
      </c>
      <c r="F309" s="15">
        <v>120000</v>
      </c>
      <c r="G309" s="15">
        <v>153849150</v>
      </c>
      <c r="H309" s="15">
        <v>-184163442</v>
      </c>
      <c r="I309" s="15">
        <v>-30314292</v>
      </c>
    </row>
    <row r="310" spans="1:12" ht="23.1" customHeight="1">
      <c r="A310" s="11" t="s">
        <v>452</v>
      </c>
      <c r="B310" s="15">
        <v>5000</v>
      </c>
      <c r="C310" s="15">
        <v>9447750</v>
      </c>
      <c r="D310" s="15">
        <v>10229556</v>
      </c>
      <c r="E310" s="15">
        <v>-781806</v>
      </c>
      <c r="F310" s="15">
        <v>5000</v>
      </c>
      <c r="G310" s="15">
        <v>9447750</v>
      </c>
      <c r="H310" s="15">
        <v>-10229556</v>
      </c>
      <c r="I310" s="15">
        <v>-781806</v>
      </c>
    </row>
    <row r="311" spans="1:12" ht="23.1" customHeight="1">
      <c r="A311" s="11" t="s">
        <v>453</v>
      </c>
      <c r="B311" s="15">
        <v>0</v>
      </c>
      <c r="C311" s="15">
        <v>0</v>
      </c>
      <c r="D311" s="15">
        <v>0</v>
      </c>
      <c r="E311" s="15">
        <v>0</v>
      </c>
      <c r="F311" s="15">
        <v>1</v>
      </c>
      <c r="G311" s="15">
        <v>4691950</v>
      </c>
      <c r="H311" s="15">
        <v>-4691950</v>
      </c>
      <c r="I311" s="15">
        <v>0</v>
      </c>
    </row>
    <row r="312" spans="1:12" ht="23.1" customHeight="1" thickBot="1">
      <c r="A312" s="11" t="s">
        <v>60</v>
      </c>
      <c r="B312" s="15"/>
      <c r="C312" s="27">
        <f>SUM(C304:C311)</f>
        <v>5194172273300</v>
      </c>
      <c r="D312" s="27">
        <f>SUM(D304:D311)</f>
        <v>5214504576622</v>
      </c>
      <c r="E312" s="27">
        <f>SUM(E304:E311)</f>
        <v>-20332303322</v>
      </c>
      <c r="F312" s="15"/>
      <c r="G312" s="27">
        <f>SUM(G304:G311)</f>
        <v>11926219568358</v>
      </c>
      <c r="H312" s="27">
        <f>SUM(H304:H311)</f>
        <v>-11991428479562</v>
      </c>
      <c r="I312" s="27">
        <f>SUM(I304:I311)</f>
        <v>-65208911204</v>
      </c>
      <c r="J312" s="89"/>
      <c r="L312" s="89"/>
    </row>
    <row r="313" spans="1:12" ht="23.1" customHeight="1" thickTop="1">
      <c r="A313" s="11" t="s">
        <v>61</v>
      </c>
      <c r="B313" s="12"/>
      <c r="C313" s="13"/>
      <c r="D313" s="13"/>
      <c r="E313" s="13"/>
      <c r="F313" s="12"/>
      <c r="G313" s="13"/>
      <c r="H313" s="13"/>
      <c r="I313" s="13"/>
      <c r="J313" s="89"/>
      <c r="L313" s="89"/>
    </row>
    <row r="314" spans="1:12" ht="23.1" customHeight="1">
      <c r="A314" s="11"/>
      <c r="B314" s="12"/>
      <c r="C314" s="13"/>
      <c r="D314" s="13"/>
      <c r="E314" s="15"/>
      <c r="F314" s="12"/>
      <c r="G314" s="13"/>
      <c r="H314" s="13"/>
      <c r="I314" s="15"/>
      <c r="J314" s="89"/>
      <c r="L314" s="89"/>
    </row>
    <row r="315" spans="1:12" ht="23.1" customHeight="1">
      <c r="A315" s="11"/>
      <c r="B315" s="12"/>
      <c r="C315" s="13"/>
      <c r="D315" s="13"/>
      <c r="E315" s="15"/>
      <c r="F315" s="12"/>
      <c r="G315" s="13"/>
      <c r="H315" s="13"/>
      <c r="I315" s="15"/>
      <c r="J315" s="82"/>
      <c r="L315" s="89"/>
    </row>
    <row r="316" spans="1:12" ht="23.1" customHeight="1">
      <c r="A316" s="11"/>
      <c r="B316" s="12"/>
      <c r="C316" s="13"/>
      <c r="D316" s="13"/>
      <c r="E316" s="15"/>
      <c r="F316" s="12"/>
      <c r="G316" s="13"/>
      <c r="H316" s="13"/>
      <c r="I316" s="15"/>
      <c r="J316" s="82"/>
    </row>
    <row r="317" spans="1:12" ht="23.1" customHeight="1">
      <c r="A317" s="11"/>
      <c r="B317" s="12"/>
      <c r="C317" s="13"/>
      <c r="D317" s="13"/>
      <c r="E317" s="15"/>
      <c r="F317" s="12"/>
      <c r="G317" s="13"/>
      <c r="H317" s="13"/>
      <c r="I317" s="15"/>
      <c r="J317" s="82"/>
    </row>
    <row r="318" spans="1:12" ht="23.1" customHeight="1">
      <c r="A318" s="11"/>
      <c r="B318" s="12"/>
      <c r="C318" s="13"/>
      <c r="D318" s="13"/>
      <c r="E318" s="15"/>
      <c r="F318" s="12"/>
      <c r="G318" s="13"/>
      <c r="H318" s="13"/>
      <c r="I318" s="15"/>
      <c r="J318" s="89"/>
    </row>
    <row r="319" spans="1:12" ht="23.1" customHeight="1">
      <c r="A319" s="11"/>
      <c r="B319" s="12"/>
      <c r="C319" s="13"/>
      <c r="D319" s="13"/>
      <c r="E319" s="15"/>
      <c r="F319" s="12"/>
      <c r="G319" s="13"/>
      <c r="H319" s="13"/>
      <c r="I319" s="15"/>
      <c r="J319" s="89"/>
    </row>
    <row r="320" spans="1:12" ht="23.1" customHeight="1">
      <c r="A320" s="11"/>
      <c r="B320" s="12"/>
      <c r="C320" s="13"/>
      <c r="D320" s="13"/>
      <c r="E320" s="15"/>
      <c r="F320" s="12"/>
      <c r="G320" s="13"/>
      <c r="H320" s="13"/>
      <c r="I320" s="15"/>
    </row>
    <row r="321" spans="1:9" ht="23.1" customHeight="1">
      <c r="A321" s="11"/>
      <c r="B321" s="12"/>
      <c r="C321" s="13"/>
      <c r="D321" s="13"/>
      <c r="E321" s="15"/>
      <c r="F321" s="12"/>
      <c r="G321" s="13"/>
      <c r="H321" s="13"/>
      <c r="I321" s="15"/>
    </row>
    <row r="322" spans="1:9" ht="23.1" customHeight="1">
      <c r="A322" s="11"/>
      <c r="B322" s="12"/>
      <c r="C322" s="13"/>
      <c r="D322" s="13"/>
      <c r="E322" s="15"/>
      <c r="F322" s="12"/>
      <c r="G322" s="13"/>
      <c r="H322" s="13"/>
      <c r="I322" s="15"/>
    </row>
    <row r="323" spans="1:9">
      <c r="E323" s="15"/>
      <c r="I323" s="15"/>
    </row>
    <row r="324" spans="1:9">
      <c r="E324" s="64"/>
      <c r="I324" s="15"/>
    </row>
    <row r="325" spans="1:9">
      <c r="E325" s="64"/>
      <c r="I325" s="15"/>
    </row>
    <row r="326" spans="1:9">
      <c r="I326" s="15"/>
    </row>
    <row r="327" spans="1:9">
      <c r="I327" s="15"/>
    </row>
    <row r="328" spans="1:9">
      <c r="I328" s="15"/>
    </row>
  </sheetData>
  <mergeCells count="52">
    <mergeCell ref="B302:E302"/>
    <mergeCell ref="F302:I302"/>
    <mergeCell ref="B269:E269"/>
    <mergeCell ref="F269:I269"/>
    <mergeCell ref="A299:I299"/>
    <mergeCell ref="A300:I300"/>
    <mergeCell ref="A301:I301"/>
    <mergeCell ref="B236:E236"/>
    <mergeCell ref="F236:I236"/>
    <mergeCell ref="A266:I266"/>
    <mergeCell ref="A267:I267"/>
    <mergeCell ref="A268:I268"/>
    <mergeCell ref="B203:E203"/>
    <mergeCell ref="F203:I203"/>
    <mergeCell ref="A233:I233"/>
    <mergeCell ref="A234:I234"/>
    <mergeCell ref="A235:I235"/>
    <mergeCell ref="B170:E170"/>
    <mergeCell ref="F170:I170"/>
    <mergeCell ref="A200:I200"/>
    <mergeCell ref="A201:I201"/>
    <mergeCell ref="A202:I202"/>
    <mergeCell ref="B137:E137"/>
    <mergeCell ref="F137:I137"/>
    <mergeCell ref="A167:I167"/>
    <mergeCell ref="A168:I168"/>
    <mergeCell ref="A169:I169"/>
    <mergeCell ref="B104:E104"/>
    <mergeCell ref="F104:I104"/>
    <mergeCell ref="A134:I134"/>
    <mergeCell ref="A135:I135"/>
    <mergeCell ref="A136:I136"/>
    <mergeCell ref="B71:E71"/>
    <mergeCell ref="F71:I71"/>
    <mergeCell ref="A101:I101"/>
    <mergeCell ref="A102:I102"/>
    <mergeCell ref="A103:I103"/>
    <mergeCell ref="B38:E38"/>
    <mergeCell ref="F38:I38"/>
    <mergeCell ref="A68:I68"/>
    <mergeCell ref="A69:I69"/>
    <mergeCell ref="A70:I70"/>
    <mergeCell ref="A35:I35"/>
    <mergeCell ref="A36:I36"/>
    <mergeCell ref="A37:I37"/>
    <mergeCell ref="A1:I1"/>
    <mergeCell ref="A2:I2"/>
    <mergeCell ref="A3:I3"/>
    <mergeCell ref="B5:E5"/>
    <mergeCell ref="F5:I5"/>
    <mergeCell ref="A4:E4"/>
    <mergeCell ref="F4:I4"/>
  </mergeCells>
  <pageMargins left="0.7" right="0.7" top="0.75" bottom="0.75" header="0.3" footer="0.3"/>
  <pageSetup paperSize="9" scale="65" orientation="landscape" horizontalDpi="4294967295" verticalDpi="4294967295" r:id="rId1"/>
  <headerFooter differentOddEven="1" differentFirst="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48"/>
  <sheetViews>
    <sheetView rightToLeft="1" view="pageBreakPreview" topLeftCell="A30" zoomScale="93" zoomScaleNormal="80" zoomScaleSheetLayoutView="93" workbookViewId="0">
      <selection activeCell="A44" sqref="A44"/>
    </sheetView>
  </sheetViews>
  <sheetFormatPr defaultColWidth="9" defaultRowHeight="18.75"/>
  <cols>
    <col min="1" max="1" width="48.375" style="14" customWidth="1"/>
    <col min="2" max="2" width="12.25" style="14" bestFit="1" customWidth="1"/>
    <col min="3" max="3" width="9.625" style="14" bestFit="1" customWidth="1"/>
    <col min="4" max="4" width="14.375" style="14" bestFit="1" customWidth="1"/>
    <col min="5" max="5" width="16.5" style="14" bestFit="1" customWidth="1"/>
    <col min="6" max="6" width="14.375" style="14" bestFit="1" customWidth="1"/>
    <col min="7" max="8" width="16.25" style="14" bestFit="1" customWidth="1"/>
    <col min="9" max="9" width="14.125" style="14" bestFit="1" customWidth="1"/>
    <col min="10" max="10" width="16.25" style="14" bestFit="1" customWidth="1"/>
    <col min="11" max="11" width="17.25" style="92" bestFit="1" customWidth="1"/>
    <col min="12" max="16384" width="9" style="8"/>
  </cols>
  <sheetData>
    <row r="1" spans="1:10" ht="2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21">
      <c r="A2" s="110" t="s">
        <v>225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21">
      <c r="A3" s="110" t="s">
        <v>3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>
      <c r="A4" s="119" t="s">
        <v>251</v>
      </c>
      <c r="B4" s="119"/>
      <c r="C4" s="119"/>
      <c r="D4" s="119"/>
      <c r="E4" s="119"/>
    </row>
    <row r="5" spans="1:10" ht="16.5" customHeight="1">
      <c r="A5" s="17"/>
      <c r="B5" s="122"/>
      <c r="C5" s="122"/>
      <c r="D5" s="122"/>
      <c r="E5" s="152" t="s">
        <v>242</v>
      </c>
      <c r="F5" s="152"/>
      <c r="G5" s="152"/>
      <c r="H5" s="152" t="s">
        <v>243</v>
      </c>
      <c r="I5" s="152"/>
      <c r="J5" s="152"/>
    </row>
    <row r="6" spans="1:10" ht="38.25" customHeight="1" thickBot="1">
      <c r="A6" s="17" t="s">
        <v>228</v>
      </c>
      <c r="B6" s="20" t="s">
        <v>252</v>
      </c>
      <c r="C6" s="20" t="s">
        <v>77</v>
      </c>
      <c r="D6" s="20" t="s">
        <v>173</v>
      </c>
      <c r="E6" s="20" t="s">
        <v>253</v>
      </c>
      <c r="F6" s="20" t="s">
        <v>248</v>
      </c>
      <c r="G6" s="20" t="s">
        <v>254</v>
      </c>
      <c r="H6" s="20" t="s">
        <v>253</v>
      </c>
      <c r="I6" s="20" t="s">
        <v>248</v>
      </c>
      <c r="J6" s="20" t="s">
        <v>254</v>
      </c>
    </row>
    <row r="7" spans="1:10" ht="23.1" customHeight="1">
      <c r="A7" s="26" t="s">
        <v>113</v>
      </c>
      <c r="B7" s="17" t="s">
        <v>255</v>
      </c>
      <c r="C7" s="17" t="s">
        <v>115</v>
      </c>
      <c r="D7" s="17">
        <v>23</v>
      </c>
      <c r="E7" s="15">
        <v>2953274901</v>
      </c>
      <c r="F7" s="15">
        <v>0</v>
      </c>
      <c r="G7" s="15">
        <f>E7+F7</f>
        <v>2953274901</v>
      </c>
      <c r="H7" s="15">
        <v>14333429249</v>
      </c>
      <c r="I7" s="15">
        <v>0</v>
      </c>
      <c r="J7" s="15">
        <f>H7+I7</f>
        <v>14333429249</v>
      </c>
    </row>
    <row r="8" spans="1:10" ht="23.1" customHeight="1">
      <c r="A8" s="17" t="s">
        <v>110</v>
      </c>
      <c r="B8" s="17" t="s">
        <v>256</v>
      </c>
      <c r="C8" s="17" t="s">
        <v>112</v>
      </c>
      <c r="D8" s="17">
        <v>23</v>
      </c>
      <c r="E8" s="15">
        <v>10068370620</v>
      </c>
      <c r="F8" s="15">
        <v>0</v>
      </c>
      <c r="G8" s="15">
        <f t="shared" ref="G8:G38" si="0">E8+F8</f>
        <v>10068370620</v>
      </c>
      <c r="H8" s="15">
        <v>20316008522</v>
      </c>
      <c r="I8" s="15">
        <v>0</v>
      </c>
      <c r="J8" s="15">
        <f t="shared" ref="J8:J38" si="1">H8+I8</f>
        <v>20316008522</v>
      </c>
    </row>
    <row r="9" spans="1:10" ht="23.1" customHeight="1">
      <c r="A9" s="17" t="s">
        <v>81</v>
      </c>
      <c r="B9" s="17" t="s">
        <v>257</v>
      </c>
      <c r="C9" s="17" t="s">
        <v>84</v>
      </c>
      <c r="D9" s="17">
        <v>18</v>
      </c>
      <c r="E9" s="15">
        <v>3540585647</v>
      </c>
      <c r="F9" s="15">
        <v>0</v>
      </c>
      <c r="G9" s="15">
        <f t="shared" si="0"/>
        <v>3540585647</v>
      </c>
      <c r="H9" s="15">
        <v>5681781257</v>
      </c>
      <c r="I9" s="15">
        <v>0</v>
      </c>
      <c r="J9" s="15">
        <f t="shared" si="1"/>
        <v>5681781257</v>
      </c>
    </row>
    <row r="10" spans="1:10" ht="23.1" customHeight="1">
      <c r="A10" s="17" t="s">
        <v>97</v>
      </c>
      <c r="B10" s="17" t="s">
        <v>258</v>
      </c>
      <c r="C10" s="17" t="s">
        <v>99</v>
      </c>
      <c r="D10" s="17">
        <v>23</v>
      </c>
      <c r="E10" s="15">
        <v>2339846146</v>
      </c>
      <c r="F10" s="15">
        <v>0</v>
      </c>
      <c r="G10" s="15">
        <f t="shared" si="0"/>
        <v>2339846146</v>
      </c>
      <c r="H10" s="15">
        <v>7309736640</v>
      </c>
      <c r="I10" s="15">
        <v>0</v>
      </c>
      <c r="J10" s="15">
        <f t="shared" si="1"/>
        <v>7309736640</v>
      </c>
    </row>
    <row r="11" spans="1:10" ht="23.1" customHeight="1">
      <c r="A11" s="17" t="s">
        <v>116</v>
      </c>
      <c r="B11" s="17" t="s">
        <v>259</v>
      </c>
      <c r="C11" s="17" t="s">
        <v>119</v>
      </c>
      <c r="D11" s="17">
        <v>21</v>
      </c>
      <c r="E11" s="15">
        <v>17209533659</v>
      </c>
      <c r="F11" s="15">
        <v>0</v>
      </c>
      <c r="G11" s="15">
        <f t="shared" si="0"/>
        <v>17209533659</v>
      </c>
      <c r="H11" s="15">
        <v>34058848739</v>
      </c>
      <c r="I11" s="15">
        <v>0</v>
      </c>
      <c r="J11" s="15">
        <f t="shared" si="1"/>
        <v>34058848739</v>
      </c>
    </row>
    <row r="12" spans="1:10" ht="23.1" customHeight="1">
      <c r="A12" s="17" t="s">
        <v>100</v>
      </c>
      <c r="B12" s="17" t="s">
        <v>260</v>
      </c>
      <c r="C12" s="17" t="s">
        <v>102</v>
      </c>
      <c r="D12" s="17">
        <v>23</v>
      </c>
      <c r="E12" s="15">
        <v>10662998816</v>
      </c>
      <c r="F12" s="15">
        <v>0</v>
      </c>
      <c r="G12" s="15">
        <f t="shared" si="0"/>
        <v>10662998816</v>
      </c>
      <c r="H12" s="15">
        <v>24126926972</v>
      </c>
      <c r="I12" s="15">
        <v>0</v>
      </c>
      <c r="J12" s="15">
        <f t="shared" si="1"/>
        <v>24126926972</v>
      </c>
    </row>
    <row r="13" spans="1:10" ht="23.1" customHeight="1">
      <c r="A13" s="17" t="s">
        <v>107</v>
      </c>
      <c r="B13" s="17" t="s">
        <v>260</v>
      </c>
      <c r="C13" s="17" t="s">
        <v>109</v>
      </c>
      <c r="D13" s="17">
        <v>23</v>
      </c>
      <c r="E13" s="15">
        <v>14347109765</v>
      </c>
      <c r="F13" s="15">
        <v>0</v>
      </c>
      <c r="G13" s="15">
        <f t="shared" si="0"/>
        <v>14347109765</v>
      </c>
      <c r="H13" s="15">
        <v>28725973250</v>
      </c>
      <c r="I13" s="15">
        <v>0</v>
      </c>
      <c r="J13" s="15">
        <f t="shared" si="1"/>
        <v>28725973250</v>
      </c>
    </row>
    <row r="14" spans="1:10" ht="23.1" customHeight="1">
      <c r="A14" s="17" t="s">
        <v>106</v>
      </c>
      <c r="B14" s="17" t="s">
        <v>261</v>
      </c>
      <c r="C14" s="17" t="s">
        <v>105</v>
      </c>
      <c r="D14" s="17">
        <v>23</v>
      </c>
      <c r="E14" s="15">
        <v>-2607562672</v>
      </c>
      <c r="F14" s="15">
        <v>0</v>
      </c>
      <c r="G14" s="15">
        <f t="shared" si="0"/>
        <v>-2607562672</v>
      </c>
      <c r="H14" s="15">
        <v>125976707541</v>
      </c>
      <c r="I14" s="15">
        <v>0</v>
      </c>
      <c r="J14" s="15">
        <f t="shared" si="1"/>
        <v>125976707541</v>
      </c>
    </row>
    <row r="15" spans="1:10" ht="23.1" customHeight="1">
      <c r="A15" s="17" t="s">
        <v>103</v>
      </c>
      <c r="B15" s="17" t="s">
        <v>261</v>
      </c>
      <c r="C15" s="17" t="s">
        <v>105</v>
      </c>
      <c r="D15" s="17">
        <v>23</v>
      </c>
      <c r="E15" s="15">
        <v>10729983219</v>
      </c>
      <c r="F15" s="15">
        <v>0</v>
      </c>
      <c r="G15" s="15">
        <f t="shared" si="0"/>
        <v>10729983219</v>
      </c>
      <c r="H15" s="15">
        <v>28795861274</v>
      </c>
      <c r="I15" s="15">
        <v>0</v>
      </c>
      <c r="J15" s="15">
        <f t="shared" si="1"/>
        <v>28795861274</v>
      </c>
    </row>
    <row r="16" spans="1:10" ht="23.1" customHeight="1">
      <c r="A16" s="17" t="s">
        <v>94</v>
      </c>
      <c r="B16" s="17" t="s">
        <v>262</v>
      </c>
      <c r="C16" s="17" t="s">
        <v>96</v>
      </c>
      <c r="D16" s="17">
        <v>23</v>
      </c>
      <c r="E16" s="15">
        <v>10829953532</v>
      </c>
      <c r="F16" s="15">
        <v>0</v>
      </c>
      <c r="G16" s="15">
        <f t="shared" si="0"/>
        <v>10829953532</v>
      </c>
      <c r="H16" s="15">
        <v>27815502445</v>
      </c>
      <c r="I16" s="15">
        <v>0</v>
      </c>
      <c r="J16" s="15">
        <f t="shared" si="1"/>
        <v>27815502445</v>
      </c>
    </row>
    <row r="17" spans="1:10" ht="23.1" customHeight="1">
      <c r="A17" s="17" t="s">
        <v>85</v>
      </c>
      <c r="B17" s="17" t="s">
        <v>263</v>
      </c>
      <c r="C17" s="17" t="s">
        <v>87</v>
      </c>
      <c r="D17" s="17">
        <v>23</v>
      </c>
      <c r="E17" s="15">
        <v>5340175165</v>
      </c>
      <c r="F17" s="15">
        <v>0</v>
      </c>
      <c r="G17" s="15">
        <f t="shared" si="0"/>
        <v>5340175165</v>
      </c>
      <c r="H17" s="15">
        <v>10789888600</v>
      </c>
      <c r="I17" s="15">
        <v>0</v>
      </c>
      <c r="J17" s="15">
        <f t="shared" si="1"/>
        <v>10789888600</v>
      </c>
    </row>
    <row r="18" spans="1:10" ht="23.1" customHeight="1">
      <c r="A18" s="17" t="s">
        <v>91</v>
      </c>
      <c r="B18" s="17" t="s">
        <v>264</v>
      </c>
      <c r="C18" s="17" t="s">
        <v>93</v>
      </c>
      <c r="D18" s="17">
        <v>23</v>
      </c>
      <c r="E18" s="15">
        <v>2381828239</v>
      </c>
      <c r="F18" s="15">
        <v>0</v>
      </c>
      <c r="G18" s="15">
        <f t="shared" si="0"/>
        <v>2381828239</v>
      </c>
      <c r="H18" s="15">
        <v>4709920888</v>
      </c>
      <c r="I18" s="15">
        <v>0</v>
      </c>
      <c r="J18" s="15">
        <f t="shared" si="1"/>
        <v>4709920888</v>
      </c>
    </row>
    <row r="19" spans="1:10" ht="23.1" customHeight="1">
      <c r="A19" s="17" t="s">
        <v>88</v>
      </c>
      <c r="B19" s="17" t="s">
        <v>265</v>
      </c>
      <c r="C19" s="17" t="s">
        <v>90</v>
      </c>
      <c r="D19" s="17">
        <v>23</v>
      </c>
      <c r="E19" s="15">
        <v>19600801274</v>
      </c>
      <c r="F19" s="15">
        <v>0</v>
      </c>
      <c r="G19" s="15">
        <f t="shared" si="0"/>
        <v>19600801274</v>
      </c>
      <c r="H19" s="15">
        <v>30029214735</v>
      </c>
      <c r="I19" s="15">
        <v>0</v>
      </c>
      <c r="J19" s="15">
        <f t="shared" si="1"/>
        <v>30029214735</v>
      </c>
    </row>
    <row r="20" spans="1:10" ht="23.1" customHeight="1">
      <c r="A20" s="17" t="s">
        <v>222</v>
      </c>
      <c r="B20" s="17" t="s">
        <v>117</v>
      </c>
      <c r="C20" s="17" t="s">
        <v>117</v>
      </c>
      <c r="D20" s="17">
        <v>22.5</v>
      </c>
      <c r="E20" s="15">
        <v>961643835</v>
      </c>
      <c r="F20" s="15">
        <v>-16316607</v>
      </c>
      <c r="G20" s="15">
        <f t="shared" si="0"/>
        <v>945327228</v>
      </c>
      <c r="H20" s="15">
        <v>961643835</v>
      </c>
      <c r="I20" s="15">
        <v>-16316607</v>
      </c>
      <c r="J20" s="15">
        <f>H20+I20</f>
        <v>945327228</v>
      </c>
    </row>
    <row r="21" spans="1:10" ht="23.1" customHeight="1">
      <c r="A21" s="17" t="s">
        <v>220</v>
      </c>
      <c r="B21" s="17" t="s">
        <v>117</v>
      </c>
      <c r="C21" s="17" t="s">
        <v>117</v>
      </c>
      <c r="D21" s="17">
        <v>22.5</v>
      </c>
      <c r="E21" s="15">
        <v>7561643829</v>
      </c>
      <c r="F21" s="15">
        <v>-43256475</v>
      </c>
      <c r="G21" s="15">
        <f t="shared" si="0"/>
        <v>7518387354</v>
      </c>
      <c r="H21" s="15">
        <v>7561643829</v>
      </c>
      <c r="I21" s="15">
        <v>-43256475</v>
      </c>
      <c r="J21" s="15">
        <f t="shared" si="1"/>
        <v>7518387354</v>
      </c>
    </row>
    <row r="22" spans="1:10" ht="23.1" customHeight="1">
      <c r="A22" s="17" t="s">
        <v>210</v>
      </c>
      <c r="B22" s="17" t="s">
        <v>266</v>
      </c>
      <c r="C22" s="17" t="s">
        <v>490</v>
      </c>
      <c r="D22" s="17">
        <v>10</v>
      </c>
      <c r="E22" s="15">
        <v>3363287681</v>
      </c>
      <c r="F22" s="15">
        <v>-1335378</v>
      </c>
      <c r="G22" s="15">
        <f t="shared" si="0"/>
        <v>3361952303</v>
      </c>
      <c r="H22" s="15">
        <v>5099178097</v>
      </c>
      <c r="I22" s="15">
        <v>-21082777</v>
      </c>
      <c r="J22" s="15">
        <f t="shared" si="1"/>
        <v>5078095320</v>
      </c>
    </row>
    <row r="23" spans="1:10" ht="23.1" customHeight="1">
      <c r="A23" s="17" t="s">
        <v>218</v>
      </c>
      <c r="B23" s="17" t="s">
        <v>117</v>
      </c>
      <c r="C23" s="17" t="s">
        <v>117</v>
      </c>
      <c r="D23" s="17">
        <v>22.5</v>
      </c>
      <c r="E23" s="15">
        <v>19726027392</v>
      </c>
      <c r="F23" s="15">
        <v>-96801661</v>
      </c>
      <c r="G23" s="15">
        <f t="shared" si="0"/>
        <v>19629225731</v>
      </c>
      <c r="H23" s="15">
        <v>19726027392</v>
      </c>
      <c r="I23" s="15">
        <v>-96801661</v>
      </c>
      <c r="J23" s="15">
        <f t="shared" si="1"/>
        <v>19629225731</v>
      </c>
    </row>
    <row r="24" spans="1:10" ht="23.1" customHeight="1">
      <c r="A24" s="17" t="s">
        <v>205</v>
      </c>
      <c r="B24" s="17"/>
      <c r="C24" s="17"/>
      <c r="D24" s="17">
        <v>10</v>
      </c>
      <c r="E24" s="15">
        <v>19167477</v>
      </c>
      <c r="F24" s="15">
        <v>0</v>
      </c>
      <c r="G24" s="15">
        <f t="shared" si="0"/>
        <v>19167477</v>
      </c>
      <c r="H24" s="15">
        <v>28536747</v>
      </c>
      <c r="I24" s="15">
        <v>0</v>
      </c>
      <c r="J24" s="15">
        <f t="shared" si="1"/>
        <v>28536747</v>
      </c>
    </row>
    <row r="25" spans="1:10" ht="23.1" customHeight="1">
      <c r="A25" s="17" t="s">
        <v>204</v>
      </c>
      <c r="B25" s="17" t="s">
        <v>268</v>
      </c>
      <c r="C25" s="17" t="s">
        <v>491</v>
      </c>
      <c r="D25" s="17">
        <v>22.5</v>
      </c>
      <c r="E25" s="15">
        <v>0</v>
      </c>
      <c r="F25" s="15">
        <v>0</v>
      </c>
      <c r="G25" s="15">
        <f t="shared" si="0"/>
        <v>0</v>
      </c>
      <c r="H25" s="15">
        <v>2</v>
      </c>
      <c r="I25" s="15">
        <v>4690292</v>
      </c>
      <c r="J25" s="15">
        <f t="shared" si="1"/>
        <v>4690294</v>
      </c>
    </row>
    <row r="26" spans="1:10" ht="23.1" customHeight="1">
      <c r="A26" s="17" t="s">
        <v>203</v>
      </c>
      <c r="B26" s="17" t="s">
        <v>268</v>
      </c>
      <c r="C26" s="17" t="s">
        <v>491</v>
      </c>
      <c r="D26" s="17">
        <v>22.5</v>
      </c>
      <c r="E26" s="15">
        <v>0</v>
      </c>
      <c r="F26" s="15">
        <v>0</v>
      </c>
      <c r="G26" s="15">
        <f t="shared" si="0"/>
        <v>0</v>
      </c>
      <c r="H26" s="15">
        <v>424657535</v>
      </c>
      <c r="I26" s="15">
        <v>6229695</v>
      </c>
      <c r="J26" s="15">
        <f t="shared" si="1"/>
        <v>430887230</v>
      </c>
    </row>
    <row r="27" spans="1:10" ht="23.1" customHeight="1">
      <c r="A27" s="17" t="s">
        <v>201</v>
      </c>
      <c r="B27" s="17"/>
      <c r="C27" s="17"/>
      <c r="D27" s="17">
        <v>10</v>
      </c>
      <c r="E27" s="15">
        <v>20587</v>
      </c>
      <c r="F27" s="15">
        <v>0</v>
      </c>
      <c r="G27" s="15">
        <f t="shared" si="0"/>
        <v>20587</v>
      </c>
      <c r="H27" s="15">
        <v>20587</v>
      </c>
      <c r="I27" s="15">
        <v>0</v>
      </c>
      <c r="J27" s="15">
        <f t="shared" si="1"/>
        <v>20587</v>
      </c>
    </row>
    <row r="28" spans="1:10" ht="23.1" customHeight="1">
      <c r="A28" s="17" t="s">
        <v>199</v>
      </c>
      <c r="B28" s="17" t="s">
        <v>269</v>
      </c>
      <c r="C28" s="17" t="s">
        <v>492</v>
      </c>
      <c r="D28" s="17">
        <v>22.5</v>
      </c>
      <c r="E28" s="15">
        <v>4709589037</v>
      </c>
      <c r="F28" s="15">
        <v>12908785</v>
      </c>
      <c r="G28" s="15">
        <f t="shared" si="0"/>
        <v>4722497822</v>
      </c>
      <c r="H28" s="15">
        <v>13627397255</v>
      </c>
      <c r="I28" s="15">
        <v>12436677</v>
      </c>
      <c r="J28" s="15">
        <f t="shared" si="1"/>
        <v>13639833932</v>
      </c>
    </row>
    <row r="29" spans="1:10" ht="23.1" customHeight="1">
      <c r="A29" s="17" t="s">
        <v>197</v>
      </c>
      <c r="B29" s="17" t="s">
        <v>270</v>
      </c>
      <c r="C29" s="17" t="s">
        <v>493</v>
      </c>
      <c r="D29" s="17">
        <v>10</v>
      </c>
      <c r="E29" s="15">
        <v>6087</v>
      </c>
      <c r="F29" s="15">
        <v>0</v>
      </c>
      <c r="G29" s="15">
        <f t="shared" si="0"/>
        <v>6087</v>
      </c>
      <c r="H29" s="15">
        <v>6337</v>
      </c>
      <c r="I29" s="15">
        <v>0</v>
      </c>
      <c r="J29" s="15">
        <f t="shared" si="1"/>
        <v>6337</v>
      </c>
    </row>
    <row r="30" spans="1:10" ht="23.1" customHeight="1">
      <c r="A30" s="17" t="s">
        <v>216</v>
      </c>
      <c r="B30" s="17" t="s">
        <v>117</v>
      </c>
      <c r="C30" s="17" t="s">
        <v>117</v>
      </c>
      <c r="D30" s="17">
        <v>22.5</v>
      </c>
      <c r="E30" s="15">
        <v>12821917800</v>
      </c>
      <c r="F30" s="15">
        <v>-62921080</v>
      </c>
      <c r="G30" s="15">
        <f t="shared" si="0"/>
        <v>12758996720</v>
      </c>
      <c r="H30" s="15">
        <v>12821917800</v>
      </c>
      <c r="I30" s="15">
        <v>-62921080</v>
      </c>
      <c r="J30" s="15">
        <f t="shared" si="1"/>
        <v>12758996720</v>
      </c>
    </row>
    <row r="31" spans="1:10" ht="23.1" customHeight="1">
      <c r="A31" s="17" t="s">
        <v>214</v>
      </c>
      <c r="B31" s="17" t="s">
        <v>117</v>
      </c>
      <c r="C31" s="17" t="s">
        <v>117</v>
      </c>
      <c r="D31" s="17">
        <v>22.5</v>
      </c>
      <c r="E31" s="15">
        <v>15978082194</v>
      </c>
      <c r="F31" s="15">
        <v>-39301104</v>
      </c>
      <c r="G31" s="15">
        <f t="shared" si="0"/>
        <v>15938781090</v>
      </c>
      <c r="H31" s="15">
        <v>15978082194</v>
      </c>
      <c r="I31" s="15">
        <v>-39301104</v>
      </c>
      <c r="J31" s="15">
        <f t="shared" si="1"/>
        <v>15938781090</v>
      </c>
    </row>
    <row r="32" spans="1:10" ht="23.1" customHeight="1">
      <c r="A32" s="17" t="s">
        <v>195</v>
      </c>
      <c r="B32" s="17" t="s">
        <v>266</v>
      </c>
      <c r="C32" s="17" t="s">
        <v>490</v>
      </c>
      <c r="D32" s="17">
        <v>22.5</v>
      </c>
      <c r="E32" s="15">
        <v>9066438343</v>
      </c>
      <c r="F32" s="15">
        <v>-6814615</v>
      </c>
      <c r="G32" s="15">
        <f t="shared" si="0"/>
        <v>9059623728</v>
      </c>
      <c r="H32" s="15">
        <v>17840410933</v>
      </c>
      <c r="I32" s="15">
        <v>-30551044</v>
      </c>
      <c r="J32" s="15">
        <f t="shared" si="1"/>
        <v>17809859889</v>
      </c>
    </row>
    <row r="33" spans="1:10" ht="23.1" customHeight="1">
      <c r="A33" s="17" t="s">
        <v>193</v>
      </c>
      <c r="B33" s="17" t="s">
        <v>269</v>
      </c>
      <c r="C33" s="17" t="s">
        <v>492</v>
      </c>
      <c r="D33" s="17">
        <v>22.5</v>
      </c>
      <c r="E33" s="15">
        <v>10643835615</v>
      </c>
      <c r="F33" s="15">
        <v>0</v>
      </c>
      <c r="G33" s="15">
        <f t="shared" si="0"/>
        <v>10643835615</v>
      </c>
      <c r="H33" s="15">
        <v>10643835615</v>
      </c>
      <c r="I33" s="15">
        <v>0</v>
      </c>
      <c r="J33" s="15">
        <f t="shared" si="1"/>
        <v>10643835615</v>
      </c>
    </row>
    <row r="34" spans="1:10" ht="23.1" customHeight="1">
      <c r="A34" s="17" t="s">
        <v>191</v>
      </c>
      <c r="B34" s="17"/>
      <c r="C34" s="17"/>
      <c r="D34" s="17">
        <v>10</v>
      </c>
      <c r="E34" s="15">
        <v>25818</v>
      </c>
      <c r="F34" s="15">
        <v>0</v>
      </c>
      <c r="G34" s="15">
        <f t="shared" si="0"/>
        <v>25818</v>
      </c>
      <c r="H34" s="15">
        <v>32389</v>
      </c>
      <c r="I34" s="15">
        <v>0</v>
      </c>
      <c r="J34" s="15">
        <f t="shared" si="1"/>
        <v>32389</v>
      </c>
    </row>
    <row r="35" spans="1:10" ht="23.1" customHeight="1">
      <c r="A35" s="17" t="s">
        <v>189</v>
      </c>
      <c r="B35" s="17" t="s">
        <v>8</v>
      </c>
      <c r="C35" s="17" t="s">
        <v>494</v>
      </c>
      <c r="D35" s="17">
        <v>10</v>
      </c>
      <c r="E35" s="15">
        <v>40583</v>
      </c>
      <c r="F35" s="15">
        <v>0</v>
      </c>
      <c r="G35" s="15">
        <f t="shared" si="0"/>
        <v>40583</v>
      </c>
      <c r="H35" s="15">
        <v>81001</v>
      </c>
      <c r="I35" s="15">
        <v>0</v>
      </c>
      <c r="J35" s="15">
        <f t="shared" si="1"/>
        <v>81001</v>
      </c>
    </row>
    <row r="36" spans="1:10" ht="23.1" customHeight="1">
      <c r="A36" s="17" t="s">
        <v>212</v>
      </c>
      <c r="B36" s="17" t="s">
        <v>117</v>
      </c>
      <c r="C36" s="17" t="s">
        <v>117</v>
      </c>
      <c r="D36" s="17">
        <v>22.5</v>
      </c>
      <c r="E36" s="15">
        <v>22191780816</v>
      </c>
      <c r="F36" s="15">
        <v>-54584867</v>
      </c>
      <c r="G36" s="15">
        <f t="shared" si="0"/>
        <v>22137195949</v>
      </c>
      <c r="H36" s="15">
        <v>22191780816</v>
      </c>
      <c r="I36" s="15">
        <v>-54584867</v>
      </c>
      <c r="J36" s="15">
        <f t="shared" si="1"/>
        <v>22137195949</v>
      </c>
    </row>
    <row r="37" spans="1:10" ht="23.1" customHeight="1">
      <c r="A37" s="17" t="s">
        <v>187</v>
      </c>
      <c r="B37" s="17" t="s">
        <v>271</v>
      </c>
      <c r="C37" s="17" t="s">
        <v>495</v>
      </c>
      <c r="D37" s="17">
        <v>22.5</v>
      </c>
      <c r="E37" s="15">
        <v>0</v>
      </c>
      <c r="F37" s="15">
        <v>0</v>
      </c>
      <c r="G37" s="15">
        <f t="shared" si="0"/>
        <v>0</v>
      </c>
      <c r="H37" s="15">
        <v>312328772</v>
      </c>
      <c r="I37" s="15">
        <v>52702312</v>
      </c>
      <c r="J37" s="15">
        <f t="shared" si="1"/>
        <v>365031084</v>
      </c>
    </row>
    <row r="38" spans="1:10" ht="23.1" customHeight="1">
      <c r="A38" s="17" t="s">
        <v>184</v>
      </c>
      <c r="B38" s="17"/>
      <c r="C38" s="17"/>
      <c r="D38" s="17">
        <v>10</v>
      </c>
      <c r="E38" s="15">
        <v>24291</v>
      </c>
      <c r="F38" s="15">
        <v>0</v>
      </c>
      <c r="G38" s="15">
        <f t="shared" si="0"/>
        <v>24291</v>
      </c>
      <c r="H38" s="15">
        <v>33486</v>
      </c>
      <c r="I38" s="15">
        <v>0</v>
      </c>
      <c r="J38" s="15">
        <f t="shared" si="1"/>
        <v>33486</v>
      </c>
    </row>
    <row r="39" spans="1:10" ht="23.1" customHeight="1" thickBot="1">
      <c r="A39" s="17" t="s">
        <v>60</v>
      </c>
      <c r="B39" s="17"/>
      <c r="C39" s="17"/>
      <c r="D39" s="17"/>
      <c r="E39" s="44">
        <f t="shared" ref="E39:G39" si="2">SUM(E7:E38)</f>
        <v>214440429696</v>
      </c>
      <c r="F39" s="44">
        <f t="shared" si="2"/>
        <v>-308423002</v>
      </c>
      <c r="G39" s="44">
        <f t="shared" si="2"/>
        <v>214132006694</v>
      </c>
      <c r="H39" s="44">
        <f>SUM(H7:H38)</f>
        <v>489887414734</v>
      </c>
      <c r="I39" s="44">
        <f>SUM(I7:I38)</f>
        <v>-288756639</v>
      </c>
      <c r="J39" s="44">
        <f>SUM(J7:J38)</f>
        <v>489598658095</v>
      </c>
    </row>
    <row r="40" spans="1:10" ht="23.1" customHeight="1" thickTop="1">
      <c r="A40" s="11" t="s">
        <v>61</v>
      </c>
      <c r="B40" s="11"/>
      <c r="C40" s="11"/>
      <c r="D40" s="11"/>
      <c r="E40" s="13"/>
      <c r="F40" s="13"/>
      <c r="G40" s="13"/>
      <c r="H40" s="13"/>
      <c r="I40" s="13"/>
      <c r="J40" s="13"/>
    </row>
    <row r="41" spans="1:10">
      <c r="E41" s="12"/>
      <c r="F41" s="12"/>
      <c r="G41" s="12"/>
      <c r="I41" s="64"/>
      <c r="J41" s="12"/>
    </row>
    <row r="42" spans="1:10">
      <c r="G42" s="15"/>
      <c r="I42" s="67"/>
      <c r="J42" s="12"/>
    </row>
    <row r="43" spans="1:10">
      <c r="E43" s="12"/>
      <c r="F43" s="17"/>
      <c r="G43" s="12"/>
      <c r="J43" s="12"/>
    </row>
    <row r="44" spans="1:10">
      <c r="G44" s="15"/>
      <c r="J44" s="15"/>
    </row>
    <row r="45" spans="1:10">
      <c r="G45" s="15"/>
      <c r="J45" s="15"/>
    </row>
    <row r="46" spans="1:10">
      <c r="G46" s="15"/>
    </row>
    <row r="47" spans="1:10">
      <c r="G47" s="64"/>
    </row>
    <row r="48" spans="1:10">
      <c r="G48" s="64"/>
    </row>
  </sheetData>
  <mergeCells count="7">
    <mergeCell ref="A4:E4"/>
    <mergeCell ref="B5:D5"/>
    <mergeCell ref="E5:G5"/>
    <mergeCell ref="H5:J5"/>
    <mergeCell ref="A1:J1"/>
    <mergeCell ref="A2:J2"/>
    <mergeCell ref="A3:J3"/>
  </mergeCells>
  <pageMargins left="0.7" right="0.7" top="0.75" bottom="0.75" header="0.3" footer="0.3"/>
  <pageSetup paperSize="9" scale="55" orientation="landscape" horizontalDpi="4294967295" verticalDpi="4294967295" r:id="rId1"/>
  <headerFooter differentOddEven="1" differentFirst="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9"/>
  <sheetViews>
    <sheetView rightToLeft="1" tabSelected="1" view="pageBreakPreview" topLeftCell="A2" zoomScale="106" zoomScaleNormal="106" zoomScaleSheetLayoutView="106" workbookViewId="0">
      <selection activeCell="I24" sqref="I23:I24"/>
    </sheetView>
  </sheetViews>
  <sheetFormatPr defaultColWidth="13" defaultRowHeight="18.75"/>
  <cols>
    <col min="1" max="1" width="19.125" style="14" bestFit="1" customWidth="1"/>
    <col min="2" max="2" width="13" style="14" bestFit="1" customWidth="1"/>
    <col min="3" max="3" width="21.75" style="14" bestFit="1" customWidth="1"/>
    <col min="4" max="4" width="14.75" style="14" bestFit="1" customWidth="1"/>
    <col min="5" max="5" width="15.375" style="14" bestFit="1" customWidth="1"/>
    <col min="6" max="6" width="16.625" style="14" bestFit="1" customWidth="1"/>
    <col min="7" max="8" width="15.375" style="14" bestFit="1" customWidth="1"/>
    <col min="9" max="9" width="16.625" style="14" bestFit="1" customWidth="1"/>
    <col min="10" max="10" width="15.375" style="14" bestFit="1" customWidth="1"/>
    <col min="11" max="14" width="13" style="14" customWidth="1"/>
    <col min="15" max="16384" width="13" style="14"/>
  </cols>
  <sheetData>
    <row r="1" spans="1:13" ht="2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3" ht="21">
      <c r="A2" s="110" t="s">
        <v>225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3" ht="21">
      <c r="A3" s="110" t="s">
        <v>3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3">
      <c r="A4" s="119" t="s">
        <v>240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ht="20.25" customHeight="1">
      <c r="B5" s="122" t="s">
        <v>241</v>
      </c>
      <c r="C5" s="122"/>
      <c r="D5" s="122"/>
      <c r="E5" s="152" t="s">
        <v>242</v>
      </c>
      <c r="F5" s="152"/>
      <c r="G5" s="152"/>
      <c r="H5" s="152" t="s">
        <v>243</v>
      </c>
      <c r="I5" s="152"/>
      <c r="J5" s="152"/>
      <c r="K5" s="50"/>
      <c r="L5" s="50"/>
      <c r="M5" s="50"/>
    </row>
    <row r="6" spans="1:13" s="17" customFormat="1" ht="47.25" customHeight="1">
      <c r="A6" s="10" t="s">
        <v>63</v>
      </c>
      <c r="B6" s="10" t="s">
        <v>244</v>
      </c>
      <c r="C6" s="10" t="s">
        <v>245</v>
      </c>
      <c r="D6" s="10" t="s">
        <v>246</v>
      </c>
      <c r="E6" s="10" t="s">
        <v>247</v>
      </c>
      <c r="F6" s="10" t="s">
        <v>248</v>
      </c>
      <c r="G6" s="10" t="s">
        <v>249</v>
      </c>
      <c r="H6" s="10" t="s">
        <v>247</v>
      </c>
      <c r="I6" s="10" t="s">
        <v>248</v>
      </c>
      <c r="J6" s="10" t="s">
        <v>249</v>
      </c>
    </row>
    <row r="7" spans="1:13" ht="23.1" customHeight="1">
      <c r="A7" s="29" t="s">
        <v>24</v>
      </c>
      <c r="B7" s="17" t="s">
        <v>250</v>
      </c>
      <c r="C7" s="12">
        <v>134501625</v>
      </c>
      <c r="D7" s="12">
        <v>540</v>
      </c>
      <c r="E7" s="12">
        <v>72630877500</v>
      </c>
      <c r="F7" s="12">
        <v>-10217056929</v>
      </c>
      <c r="G7" s="12">
        <v>62413820571</v>
      </c>
      <c r="H7" s="12">
        <v>72630877500</v>
      </c>
      <c r="I7" s="12">
        <v>-10217056929</v>
      </c>
      <c r="J7" s="12">
        <v>62413820571</v>
      </c>
    </row>
    <row r="8" spans="1:13" ht="23.1" customHeight="1" thickBot="1">
      <c r="A8" s="11" t="s">
        <v>60</v>
      </c>
      <c r="B8" s="17"/>
      <c r="C8" s="13"/>
      <c r="D8" s="13"/>
      <c r="E8" s="44">
        <v>72630877500</v>
      </c>
      <c r="F8" s="44">
        <v>-10217056929</v>
      </c>
      <c r="G8" s="44">
        <v>62413820571</v>
      </c>
      <c r="H8" s="44">
        <v>72630877500</v>
      </c>
      <c r="I8" s="44">
        <v>-10217056929</v>
      </c>
      <c r="J8" s="44">
        <v>62413820571</v>
      </c>
      <c r="K8" s="67"/>
      <c r="L8" s="67"/>
    </row>
    <row r="9" spans="1:13" ht="23.1" customHeight="1" thickTop="1">
      <c r="A9" s="11" t="s">
        <v>61</v>
      </c>
      <c r="B9" s="48"/>
      <c r="C9" s="56"/>
      <c r="D9" s="56"/>
      <c r="E9" s="56"/>
      <c r="F9" s="56"/>
      <c r="G9" s="56"/>
      <c r="H9" s="56"/>
      <c r="I9" s="56"/>
      <c r="J9" s="56"/>
      <c r="K9" s="67"/>
      <c r="L9" s="67"/>
    </row>
  </sheetData>
  <mergeCells count="7">
    <mergeCell ref="B5:D5"/>
    <mergeCell ref="E5:G5"/>
    <mergeCell ref="H5:J5"/>
    <mergeCell ref="A4:M4"/>
    <mergeCell ref="A1:J1"/>
    <mergeCell ref="A2:J2"/>
    <mergeCell ref="A3:J3"/>
  </mergeCells>
  <pageMargins left="0.7" right="0.7" top="0.75" bottom="0.75" header="0.3" footer="0.3"/>
  <pageSetup paperSize="9" scale="74" orientation="landscape" horizontalDpi="4294967295" verticalDpi="4294967295" r:id="rId1"/>
  <headerFooter differentOddEven="1" differentFirst="1"/>
  <colBreaks count="1" manualBreakCount="1">
    <brk id="10" max="8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101"/>
  <sheetViews>
    <sheetView rightToLeft="1" view="pageBreakPreview" topLeftCell="A82" zoomScaleNormal="100" zoomScaleSheetLayoutView="100" workbookViewId="0">
      <selection activeCell="F99" sqref="F99"/>
    </sheetView>
  </sheetViews>
  <sheetFormatPr defaultColWidth="9" defaultRowHeight="18.75"/>
  <cols>
    <col min="1" max="1" width="35.625" style="11" bestFit="1" customWidth="1"/>
    <col min="2" max="2" width="11.25" style="14" bestFit="1" customWidth="1"/>
    <col min="3" max="4" width="16" style="14" bestFit="1" customWidth="1"/>
    <col min="5" max="5" width="11.25" style="14" bestFit="1" customWidth="1"/>
    <col min="6" max="6" width="16.125" style="14" bestFit="1" customWidth="1"/>
    <col min="7" max="7" width="10.25" style="14" bestFit="1" customWidth="1"/>
    <col min="8" max="8" width="16" style="14" bestFit="1" customWidth="1"/>
    <col min="9" max="9" width="12.625" style="14" bestFit="1" customWidth="1"/>
    <col min="10" max="10" width="10.25" style="14" customWidth="1"/>
    <col min="11" max="11" width="16.375" style="14" customWidth="1"/>
    <col min="12" max="12" width="16.125" style="14" bestFit="1" customWidth="1"/>
    <col min="13" max="13" width="9.375" style="14" customWidth="1"/>
    <col min="14" max="14" width="16" style="8" bestFit="1" customWidth="1"/>
    <col min="15" max="15" width="9" style="8"/>
    <col min="16" max="16" width="11.625" style="8" bestFit="1" customWidth="1"/>
    <col min="17" max="16384" width="9" style="8"/>
  </cols>
  <sheetData>
    <row r="1" spans="1:16" ht="19.5" customHeight="1">
      <c r="A1" s="110" t="s">
        <v>1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6" ht="19.5" customHeight="1">
      <c r="A2" s="110" t="s">
        <v>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6" ht="18" customHeight="1">
      <c r="A3" s="110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6">
      <c r="A4" s="119" t="s">
        <v>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6">
      <c r="A5" s="119" t="s">
        <v>5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6" ht="4.5" customHeight="1"/>
    <row r="7" spans="1:16" s="96" customFormat="1" ht="21.75" thickBot="1">
      <c r="A7" s="95"/>
      <c r="B7" s="117" t="s">
        <v>6</v>
      </c>
      <c r="C7" s="117"/>
      <c r="D7" s="117"/>
      <c r="E7" s="120" t="s">
        <v>7</v>
      </c>
      <c r="F7" s="120"/>
      <c r="G7" s="120"/>
      <c r="H7" s="120"/>
      <c r="I7" s="117" t="s">
        <v>8</v>
      </c>
      <c r="J7" s="117"/>
      <c r="K7" s="117"/>
      <c r="L7" s="117"/>
      <c r="M7" s="117"/>
    </row>
    <row r="8" spans="1:16" s="96" customFormat="1" ht="21">
      <c r="A8" s="111" t="s">
        <v>9</v>
      </c>
      <c r="B8" s="118" t="s">
        <v>10</v>
      </c>
      <c r="C8" s="118" t="s">
        <v>11</v>
      </c>
      <c r="D8" s="116" t="s">
        <v>12</v>
      </c>
      <c r="E8" s="113" t="s">
        <v>13</v>
      </c>
      <c r="F8" s="113"/>
      <c r="G8" s="110" t="s">
        <v>14</v>
      </c>
      <c r="H8" s="110"/>
      <c r="I8" s="116" t="s">
        <v>10</v>
      </c>
      <c r="J8" s="114" t="s">
        <v>15</v>
      </c>
      <c r="K8" s="114" t="s">
        <v>11</v>
      </c>
      <c r="L8" s="116" t="s">
        <v>12</v>
      </c>
      <c r="M8" s="114" t="s">
        <v>16</v>
      </c>
    </row>
    <row r="9" spans="1:16" s="96" customFormat="1" ht="21.75" thickBot="1">
      <c r="A9" s="112"/>
      <c r="B9" s="117"/>
      <c r="C9" s="117"/>
      <c r="D9" s="117"/>
      <c r="E9" s="19" t="s">
        <v>10</v>
      </c>
      <c r="F9" s="19" t="s">
        <v>17</v>
      </c>
      <c r="G9" s="19" t="s">
        <v>10</v>
      </c>
      <c r="H9" s="19" t="s">
        <v>18</v>
      </c>
      <c r="I9" s="117"/>
      <c r="J9" s="115"/>
      <c r="K9" s="115"/>
      <c r="L9" s="117"/>
      <c r="M9" s="115"/>
    </row>
    <row r="10" spans="1:16" ht="24.75" customHeight="1">
      <c r="A10" s="29" t="s">
        <v>19</v>
      </c>
      <c r="B10" s="15">
        <v>0</v>
      </c>
      <c r="C10" s="15">
        <v>0</v>
      </c>
      <c r="D10" s="15">
        <v>0</v>
      </c>
      <c r="E10" s="15">
        <v>518</v>
      </c>
      <c r="F10" s="15">
        <v>3039270</v>
      </c>
      <c r="G10" s="15">
        <v>518</v>
      </c>
      <c r="H10" s="15">
        <v>3104960</v>
      </c>
      <c r="I10" s="15">
        <v>0</v>
      </c>
      <c r="J10" s="15">
        <v>0</v>
      </c>
      <c r="K10" s="15">
        <v>0</v>
      </c>
      <c r="L10" s="15">
        <v>0</v>
      </c>
      <c r="M10" s="52">
        <f>L10/$P$12*100</f>
        <v>0</v>
      </c>
    </row>
    <row r="11" spans="1:16" ht="24.75" customHeight="1">
      <c r="A11" s="11" t="s">
        <v>20</v>
      </c>
      <c r="B11" s="15">
        <v>0</v>
      </c>
      <c r="C11" s="15">
        <v>0</v>
      </c>
      <c r="D11" s="15">
        <v>0</v>
      </c>
      <c r="E11" s="15">
        <v>300000</v>
      </c>
      <c r="F11" s="15">
        <v>3739092014</v>
      </c>
      <c r="G11" s="15">
        <v>0</v>
      </c>
      <c r="H11" s="15">
        <v>0</v>
      </c>
      <c r="I11" s="15">
        <v>300000</v>
      </c>
      <c r="J11" s="15">
        <v>18270</v>
      </c>
      <c r="K11" s="15">
        <v>3739092014</v>
      </c>
      <c r="L11" s="15">
        <v>5448388050</v>
      </c>
      <c r="M11" s="52">
        <f>L11/$P$12*100</f>
        <v>2.8248032368970617E-2</v>
      </c>
    </row>
    <row r="12" spans="1:16" ht="24.75" customHeight="1">
      <c r="A12" s="11" t="s">
        <v>21</v>
      </c>
      <c r="B12" s="15">
        <v>5600000</v>
      </c>
      <c r="C12" s="15">
        <v>26927365338</v>
      </c>
      <c r="D12" s="15">
        <v>27020664721</v>
      </c>
      <c r="E12" s="15">
        <v>3600000</v>
      </c>
      <c r="F12" s="15">
        <v>19309902857</v>
      </c>
      <c r="G12" s="15">
        <v>9200000</v>
      </c>
      <c r="H12" s="15">
        <v>53845700561</v>
      </c>
      <c r="I12" s="15">
        <v>0</v>
      </c>
      <c r="J12" s="15">
        <v>0</v>
      </c>
      <c r="K12" s="15">
        <v>0</v>
      </c>
      <c r="L12" s="15">
        <v>0</v>
      </c>
      <c r="M12" s="52">
        <f t="shared" ref="M12:M85" si="0">L12/$P$12*100</f>
        <v>0</v>
      </c>
      <c r="P12" s="8">
        <v>19287672779591</v>
      </c>
    </row>
    <row r="13" spans="1:16" ht="24.75" customHeight="1">
      <c r="A13" s="11" t="s">
        <v>22</v>
      </c>
      <c r="B13" s="15">
        <v>19650891</v>
      </c>
      <c r="C13" s="15">
        <v>107931454137</v>
      </c>
      <c r="D13" s="15">
        <v>90442272763</v>
      </c>
      <c r="E13" s="15">
        <v>0</v>
      </c>
      <c r="F13" s="15">
        <v>0</v>
      </c>
      <c r="G13" s="15">
        <v>19650891</v>
      </c>
      <c r="H13" s="15">
        <v>98615859042</v>
      </c>
      <c r="I13" s="15">
        <v>0</v>
      </c>
      <c r="J13" s="15">
        <v>0</v>
      </c>
      <c r="K13" s="15">
        <v>0</v>
      </c>
      <c r="L13" s="15">
        <v>0</v>
      </c>
      <c r="M13" s="52">
        <f t="shared" si="0"/>
        <v>0</v>
      </c>
    </row>
    <row r="14" spans="1:16" ht="24.75" customHeight="1">
      <c r="A14" s="11" t="s">
        <v>23</v>
      </c>
      <c r="B14" s="15">
        <v>37819572</v>
      </c>
      <c r="C14" s="15">
        <v>161957589446</v>
      </c>
      <c r="D14" s="15">
        <v>175528933160</v>
      </c>
      <c r="E14" s="15">
        <v>40404555</v>
      </c>
      <c r="F14" s="15">
        <v>231200408870</v>
      </c>
      <c r="G14" s="15">
        <v>618127</v>
      </c>
      <c r="H14" s="15">
        <v>3063462203</v>
      </c>
      <c r="I14" s="15">
        <v>77600000</v>
      </c>
      <c r="J14" s="15">
        <v>5790</v>
      </c>
      <c r="K14" s="15">
        <v>390485252458</v>
      </c>
      <c r="L14" s="15">
        <v>446630641200</v>
      </c>
      <c r="M14" s="52">
        <f t="shared" si="0"/>
        <v>2.3156274284816591</v>
      </c>
    </row>
    <row r="15" spans="1:16" ht="24.75" customHeight="1">
      <c r="A15" s="11" t="s">
        <v>24</v>
      </c>
      <c r="B15" s="15">
        <v>134500625</v>
      </c>
      <c r="C15" s="15">
        <v>653186329174</v>
      </c>
      <c r="D15" s="15">
        <v>696578804129</v>
      </c>
      <c r="E15" s="15">
        <v>1000</v>
      </c>
      <c r="F15" s="15">
        <v>5444936</v>
      </c>
      <c r="G15" s="15">
        <v>200000</v>
      </c>
      <c r="H15" s="15">
        <v>967409467</v>
      </c>
      <c r="I15" s="15">
        <v>134301625</v>
      </c>
      <c r="J15" s="15">
        <v>4866</v>
      </c>
      <c r="K15" s="15">
        <v>652220496961</v>
      </c>
      <c r="L15" s="15">
        <v>649623312594</v>
      </c>
      <c r="M15" s="52">
        <f t="shared" si="0"/>
        <v>3.3680751432147402</v>
      </c>
    </row>
    <row r="16" spans="1:16" ht="24.75" customHeight="1">
      <c r="A16" s="11" t="s">
        <v>25</v>
      </c>
      <c r="B16" s="15">
        <v>33522</v>
      </c>
      <c r="C16" s="15">
        <v>4398906504</v>
      </c>
      <c r="D16" s="15">
        <v>4410238715</v>
      </c>
      <c r="E16" s="15">
        <v>0</v>
      </c>
      <c r="F16" s="15">
        <v>0</v>
      </c>
      <c r="G16" s="15">
        <v>0</v>
      </c>
      <c r="H16" s="15">
        <v>0</v>
      </c>
      <c r="I16" s="15">
        <v>33522</v>
      </c>
      <c r="J16" s="15">
        <v>139250</v>
      </c>
      <c r="K16" s="15">
        <v>4398906504</v>
      </c>
      <c r="L16" s="15">
        <v>4640164268</v>
      </c>
      <c r="M16" s="52">
        <f t="shared" si="0"/>
        <v>2.4057667926168518E-2</v>
      </c>
    </row>
    <row r="17" spans="1:13" ht="24.75" customHeight="1">
      <c r="A17" s="11" t="s">
        <v>26</v>
      </c>
      <c r="B17" s="15">
        <v>0</v>
      </c>
      <c r="C17" s="15">
        <v>0</v>
      </c>
      <c r="D17" s="15">
        <v>0</v>
      </c>
      <c r="E17" s="15">
        <v>9338100</v>
      </c>
      <c r="F17" s="15">
        <v>41433383871</v>
      </c>
      <c r="G17" s="15">
        <v>9338100</v>
      </c>
      <c r="H17" s="15">
        <v>45137047309</v>
      </c>
      <c r="I17" s="15">
        <v>0</v>
      </c>
      <c r="J17" s="15">
        <v>0</v>
      </c>
      <c r="K17" s="15">
        <v>0</v>
      </c>
      <c r="L17" s="15">
        <v>0</v>
      </c>
      <c r="M17" s="52">
        <f t="shared" si="0"/>
        <v>0</v>
      </c>
    </row>
    <row r="18" spans="1:13" ht="24.75" customHeight="1">
      <c r="A18" s="11" t="s">
        <v>27</v>
      </c>
      <c r="B18" s="15">
        <v>0</v>
      </c>
      <c r="C18" s="15">
        <v>0</v>
      </c>
      <c r="D18" s="15">
        <v>0</v>
      </c>
      <c r="E18" s="15">
        <v>1800000</v>
      </c>
      <c r="F18" s="15">
        <v>11007986124</v>
      </c>
      <c r="G18" s="15">
        <v>1800000</v>
      </c>
      <c r="H18" s="15">
        <v>11766569949</v>
      </c>
      <c r="I18" s="15">
        <v>0</v>
      </c>
      <c r="J18" s="15">
        <v>0</v>
      </c>
      <c r="K18" s="15">
        <v>0</v>
      </c>
      <c r="L18" s="15">
        <v>0</v>
      </c>
      <c r="M18" s="52">
        <f t="shared" si="0"/>
        <v>0</v>
      </c>
    </row>
    <row r="19" spans="1:13" ht="24.75" customHeight="1">
      <c r="A19" s="11" t="s">
        <v>28</v>
      </c>
      <c r="B19" s="15">
        <v>3900000</v>
      </c>
      <c r="C19" s="15">
        <v>36957878865</v>
      </c>
      <c r="D19" s="15">
        <v>39116861550</v>
      </c>
      <c r="E19" s="15">
        <v>0</v>
      </c>
      <c r="F19" s="15">
        <v>0</v>
      </c>
      <c r="G19" s="15">
        <v>3900000</v>
      </c>
      <c r="H19" s="15">
        <v>39728970464</v>
      </c>
      <c r="I19" s="15">
        <v>0</v>
      </c>
      <c r="J19" s="15">
        <v>0</v>
      </c>
      <c r="K19" s="15">
        <v>0</v>
      </c>
      <c r="L19" s="15">
        <v>0</v>
      </c>
      <c r="M19" s="52">
        <f t="shared" si="0"/>
        <v>0</v>
      </c>
    </row>
    <row r="20" spans="1:13" ht="24.75" customHeight="1">
      <c r="A20" s="11" t="s">
        <v>29</v>
      </c>
      <c r="B20" s="15">
        <v>0</v>
      </c>
      <c r="C20" s="15">
        <v>0</v>
      </c>
      <c r="D20" s="15">
        <v>0</v>
      </c>
      <c r="E20" s="15">
        <v>10000000</v>
      </c>
      <c r="F20" s="15">
        <v>20238764010</v>
      </c>
      <c r="G20" s="15">
        <v>10000000</v>
      </c>
      <c r="H20" s="15">
        <v>20392273783</v>
      </c>
      <c r="I20" s="15">
        <v>0</v>
      </c>
      <c r="J20" s="15">
        <v>0</v>
      </c>
      <c r="K20" s="15">
        <v>0</v>
      </c>
      <c r="L20" s="15">
        <v>0</v>
      </c>
      <c r="M20" s="52">
        <f t="shared" si="0"/>
        <v>0</v>
      </c>
    </row>
    <row r="21" spans="1:13" ht="24.75" customHeight="1">
      <c r="A21" s="11" t="s">
        <v>30</v>
      </c>
      <c r="B21" s="15">
        <v>0</v>
      </c>
      <c r="C21" s="15">
        <v>0</v>
      </c>
      <c r="D21" s="15">
        <v>0</v>
      </c>
      <c r="E21" s="15">
        <v>1024644</v>
      </c>
      <c r="F21" s="15">
        <v>6143925500</v>
      </c>
      <c r="G21" s="15">
        <v>1024644</v>
      </c>
      <c r="H21" s="15">
        <v>6699158705</v>
      </c>
      <c r="I21" s="15">
        <v>0</v>
      </c>
      <c r="J21" s="15">
        <v>0</v>
      </c>
      <c r="K21" s="15">
        <v>0</v>
      </c>
      <c r="L21" s="15">
        <v>0</v>
      </c>
      <c r="M21" s="52">
        <f t="shared" si="0"/>
        <v>0</v>
      </c>
    </row>
    <row r="22" spans="1:13" ht="24.75" customHeight="1">
      <c r="A22" s="11" t="s">
        <v>31</v>
      </c>
      <c r="B22" s="15">
        <v>7215000</v>
      </c>
      <c r="C22" s="15">
        <v>10283976605</v>
      </c>
      <c r="D22" s="15">
        <v>11152570020</v>
      </c>
      <c r="E22" s="15">
        <v>1939181</v>
      </c>
      <c r="F22" s="15">
        <v>3025840171</v>
      </c>
      <c r="G22" s="15">
        <v>0</v>
      </c>
      <c r="H22" s="15">
        <v>0</v>
      </c>
      <c r="I22" s="15">
        <v>9154181</v>
      </c>
      <c r="J22" s="15">
        <v>1640</v>
      </c>
      <c r="K22" s="15">
        <v>13309816776</v>
      </c>
      <c r="L22" s="15">
        <v>14923530345</v>
      </c>
      <c r="M22" s="52">
        <f t="shared" si="0"/>
        <v>7.7373411066943953E-2</v>
      </c>
    </row>
    <row r="23" spans="1:13" ht="24.75" customHeight="1">
      <c r="A23" s="11" t="s">
        <v>32</v>
      </c>
      <c r="B23" s="15">
        <v>27600000</v>
      </c>
      <c r="C23" s="15">
        <v>53578404143</v>
      </c>
      <c r="D23" s="15">
        <v>59425899481</v>
      </c>
      <c r="E23" s="15">
        <v>8849662</v>
      </c>
      <c r="F23" s="15">
        <v>0</v>
      </c>
      <c r="G23" s="15">
        <v>4000900</v>
      </c>
      <c r="H23" s="15">
        <v>10186630327</v>
      </c>
      <c r="I23" s="15">
        <v>32448762</v>
      </c>
      <c r="J23" s="15">
        <v>1818.1818181846197</v>
      </c>
      <c r="K23" s="15">
        <v>45811670914</v>
      </c>
      <c r="L23" s="15">
        <v>58646712488</v>
      </c>
      <c r="M23" s="52">
        <f t="shared" si="0"/>
        <v>0.30406318666944754</v>
      </c>
    </row>
    <row r="24" spans="1:13" ht="24.75" customHeight="1">
      <c r="A24" s="11" t="s">
        <v>33</v>
      </c>
      <c r="B24" s="15">
        <v>12800000</v>
      </c>
      <c r="C24" s="15">
        <v>57615967101</v>
      </c>
      <c r="D24" s="15">
        <v>62219577600</v>
      </c>
      <c r="E24" s="15">
        <v>4453290</v>
      </c>
      <c r="F24" s="15">
        <v>22345535630</v>
      </c>
      <c r="G24" s="15">
        <v>17178947</v>
      </c>
      <c r="H24" s="15">
        <v>87525451251</v>
      </c>
      <c r="I24" s="15">
        <v>74343</v>
      </c>
      <c r="J24" s="15">
        <v>4810</v>
      </c>
      <c r="K24" s="15">
        <v>344547504</v>
      </c>
      <c r="L24" s="15">
        <v>355462174</v>
      </c>
      <c r="M24" s="52">
        <f t="shared" si="0"/>
        <v>1.8429500441138117E-3</v>
      </c>
    </row>
    <row r="25" spans="1:13" ht="24.75" customHeight="1">
      <c r="A25" s="11" t="s">
        <v>34</v>
      </c>
      <c r="B25" s="15">
        <v>11400000</v>
      </c>
      <c r="C25" s="15">
        <v>35269639671</v>
      </c>
      <c r="D25" s="15">
        <v>28545736231</v>
      </c>
      <c r="E25" s="15">
        <v>0</v>
      </c>
      <c r="F25" s="15">
        <v>0</v>
      </c>
      <c r="G25" s="15">
        <v>11400000</v>
      </c>
      <c r="H25" s="15">
        <v>30819074684</v>
      </c>
      <c r="I25" s="15">
        <v>0</v>
      </c>
      <c r="J25" s="15">
        <v>0</v>
      </c>
      <c r="K25" s="15">
        <v>0</v>
      </c>
      <c r="L25" s="15">
        <v>0</v>
      </c>
      <c r="M25" s="52">
        <f t="shared" si="0"/>
        <v>0</v>
      </c>
    </row>
    <row r="26" spans="1:13" ht="24.75" customHeight="1">
      <c r="A26" s="11" t="s">
        <v>35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16035000</v>
      </c>
      <c r="H26" s="15">
        <v>74843814352</v>
      </c>
      <c r="I26" s="15">
        <v>0</v>
      </c>
      <c r="J26" s="15">
        <v>0</v>
      </c>
      <c r="K26" s="15">
        <v>0</v>
      </c>
      <c r="L26" s="15">
        <v>0</v>
      </c>
      <c r="M26" s="52">
        <f t="shared" si="0"/>
        <v>0</v>
      </c>
    </row>
    <row r="27" spans="1:13" ht="24.75" customHeight="1">
      <c r="A27" s="11" t="s">
        <v>36</v>
      </c>
      <c r="B27" s="15">
        <v>0</v>
      </c>
      <c r="C27" s="15">
        <v>0</v>
      </c>
      <c r="D27" s="15">
        <v>0</v>
      </c>
      <c r="E27" s="15">
        <v>80000000</v>
      </c>
      <c r="F27" s="15">
        <v>0</v>
      </c>
      <c r="G27" s="15">
        <v>80000000</v>
      </c>
      <c r="H27" s="15">
        <v>129926811019</v>
      </c>
      <c r="I27" s="15">
        <v>0</v>
      </c>
      <c r="J27" s="15">
        <v>0</v>
      </c>
      <c r="K27" s="15">
        <v>0</v>
      </c>
      <c r="L27" s="15">
        <v>0</v>
      </c>
      <c r="M27" s="52">
        <f t="shared" si="0"/>
        <v>0</v>
      </c>
    </row>
    <row r="28" spans="1:13" ht="24.75" customHeight="1">
      <c r="A28" s="11" t="s">
        <v>37</v>
      </c>
      <c r="B28" s="15">
        <v>6278136</v>
      </c>
      <c r="C28" s="15">
        <v>23996617637</v>
      </c>
      <c r="D28" s="15">
        <v>25587202476</v>
      </c>
      <c r="E28" s="15">
        <v>0</v>
      </c>
      <c r="F28" s="15">
        <v>0</v>
      </c>
      <c r="G28" s="15">
        <v>6278136</v>
      </c>
      <c r="H28" s="15">
        <v>28904332370</v>
      </c>
      <c r="I28" s="15">
        <v>0</v>
      </c>
      <c r="J28" s="15">
        <v>0</v>
      </c>
      <c r="K28" s="15">
        <v>0</v>
      </c>
      <c r="L28" s="15">
        <v>0</v>
      </c>
      <c r="M28" s="52">
        <f t="shared" si="0"/>
        <v>0</v>
      </c>
    </row>
    <row r="29" spans="1:13" ht="24.75" customHeight="1">
      <c r="A29" s="11" t="s">
        <v>38</v>
      </c>
      <c r="B29" s="15">
        <v>1410010</v>
      </c>
      <c r="C29" s="15">
        <v>12667594503</v>
      </c>
      <c r="D29" s="15">
        <v>13539653459</v>
      </c>
      <c r="E29" s="15">
        <v>2146015</v>
      </c>
      <c r="F29" s="15">
        <v>139629456</v>
      </c>
      <c r="G29" s="15">
        <v>0</v>
      </c>
      <c r="H29" s="15">
        <v>0</v>
      </c>
      <c r="I29" s="15">
        <v>3556025</v>
      </c>
      <c r="J29" s="15">
        <v>4575</v>
      </c>
      <c r="K29" s="15">
        <v>12807223959</v>
      </c>
      <c r="L29" s="15">
        <v>16172014934</v>
      </c>
      <c r="M29" s="52">
        <f t="shared" si="0"/>
        <v>8.3846377522083473E-2</v>
      </c>
    </row>
    <row r="30" spans="1:13" ht="21.75" customHeight="1">
      <c r="A30" s="11" t="s">
        <v>39</v>
      </c>
      <c r="B30" s="15">
        <v>115597</v>
      </c>
      <c r="C30" s="15">
        <v>292707081</v>
      </c>
      <c r="D30" s="15">
        <v>201091101</v>
      </c>
      <c r="E30" s="15">
        <v>0</v>
      </c>
      <c r="F30" s="15">
        <v>0</v>
      </c>
      <c r="G30" s="15">
        <v>0</v>
      </c>
      <c r="H30" s="15">
        <v>0</v>
      </c>
      <c r="I30" s="15">
        <v>115597</v>
      </c>
      <c r="J30" s="15">
        <v>2223</v>
      </c>
      <c r="K30" s="15">
        <v>292707081</v>
      </c>
      <c r="L30" s="15">
        <v>255443150</v>
      </c>
      <c r="M30" s="52">
        <f t="shared" si="0"/>
        <v>1.3243855436530106E-3</v>
      </c>
    </row>
    <row r="31" spans="1:13" ht="21.75" customHeight="1">
      <c r="A31" s="11" t="s">
        <v>40</v>
      </c>
      <c r="B31" s="15">
        <v>4720907</v>
      </c>
      <c r="C31" s="15">
        <v>33640799443</v>
      </c>
      <c r="D31" s="15">
        <v>34069855803</v>
      </c>
      <c r="E31" s="15">
        <v>1104933</v>
      </c>
      <c r="F31" s="15">
        <v>9100690823</v>
      </c>
      <c r="G31" s="15">
        <v>0</v>
      </c>
      <c r="H31" s="15">
        <v>0</v>
      </c>
      <c r="I31" s="15">
        <v>5825840</v>
      </c>
      <c r="J31" s="15">
        <v>8190</v>
      </c>
      <c r="K31" s="15">
        <v>42741490266</v>
      </c>
      <c r="L31" s="15">
        <v>47429733508</v>
      </c>
      <c r="M31" s="52">
        <f t="shared" si="0"/>
        <v>0.24590697929190897</v>
      </c>
    </row>
    <row r="32" spans="1:13" ht="21.75" customHeight="1">
      <c r="A32" s="11" t="s">
        <v>41</v>
      </c>
      <c r="B32" s="15">
        <v>20000000</v>
      </c>
      <c r="C32" s="15">
        <v>29933006247</v>
      </c>
      <c r="D32" s="15">
        <v>28827450000</v>
      </c>
      <c r="E32" s="15">
        <v>140562844</v>
      </c>
      <c r="F32" s="15">
        <v>262182173679</v>
      </c>
      <c r="G32" s="15">
        <v>0</v>
      </c>
      <c r="H32" s="15">
        <v>0</v>
      </c>
      <c r="I32" s="15">
        <v>160562844</v>
      </c>
      <c r="J32" s="15">
        <v>1930</v>
      </c>
      <c r="K32" s="15">
        <v>292115179926</v>
      </c>
      <c r="L32" s="15">
        <v>308042465505</v>
      </c>
      <c r="M32" s="52">
        <f t="shared" si="0"/>
        <v>1.5970950410925215</v>
      </c>
    </row>
    <row r="33" spans="1:13" ht="21.75" customHeight="1">
      <c r="A33" s="11" t="s">
        <v>42</v>
      </c>
      <c r="B33" s="15">
        <v>7079249</v>
      </c>
      <c r="C33" s="15">
        <v>49616951289</v>
      </c>
      <c r="D33" s="15">
        <v>38985686178</v>
      </c>
      <c r="E33" s="15">
        <v>0</v>
      </c>
      <c r="F33" s="15">
        <v>0</v>
      </c>
      <c r="G33" s="15">
        <v>5966799</v>
      </c>
      <c r="H33" s="15">
        <v>34504001832</v>
      </c>
      <c r="I33" s="15">
        <v>1112450</v>
      </c>
      <c r="J33" s="15">
        <v>6220</v>
      </c>
      <c r="K33" s="15">
        <v>7796925558</v>
      </c>
      <c r="L33" s="15">
        <v>6878268340</v>
      </c>
      <c r="M33" s="52">
        <f t="shared" si="0"/>
        <v>3.5661473618933175E-2</v>
      </c>
    </row>
    <row r="34" spans="1:13" ht="21.75" customHeight="1">
      <c r="A34" s="11" t="s">
        <v>43</v>
      </c>
      <c r="B34" s="15">
        <v>0</v>
      </c>
      <c r="C34" s="15">
        <v>0</v>
      </c>
      <c r="D34" s="15">
        <v>0</v>
      </c>
      <c r="E34" s="15">
        <v>17200000</v>
      </c>
      <c r="F34" s="15">
        <v>63016761316</v>
      </c>
      <c r="G34" s="15">
        <v>200000</v>
      </c>
      <c r="H34" s="15">
        <v>753489907</v>
      </c>
      <c r="I34" s="15">
        <v>17000000</v>
      </c>
      <c r="J34" s="15">
        <v>3458</v>
      </c>
      <c r="K34" s="15">
        <v>62278676031</v>
      </c>
      <c r="L34" s="15">
        <v>58436223300</v>
      </c>
      <c r="M34" s="52">
        <f t="shared" si="0"/>
        <v>0.30297187207485982</v>
      </c>
    </row>
    <row r="35" spans="1:13" ht="21.75" customHeight="1">
      <c r="A35" s="11" t="s">
        <v>44</v>
      </c>
      <c r="B35" s="15">
        <v>647537</v>
      </c>
      <c r="C35" s="15">
        <v>3616396883</v>
      </c>
      <c r="D35" s="15">
        <v>2395792430</v>
      </c>
      <c r="E35" s="15">
        <v>8004000</v>
      </c>
      <c r="F35" s="15">
        <v>32078040731</v>
      </c>
      <c r="G35" s="15">
        <v>0</v>
      </c>
      <c r="H35" s="15">
        <v>0</v>
      </c>
      <c r="I35" s="15">
        <v>8651537</v>
      </c>
      <c r="J35" s="15">
        <v>4813</v>
      </c>
      <c r="K35" s="15">
        <v>35694437614</v>
      </c>
      <c r="L35" s="15">
        <v>41392090491</v>
      </c>
      <c r="M35" s="52">
        <f t="shared" si="0"/>
        <v>0.21460386104641149</v>
      </c>
    </row>
    <row r="36" spans="1:13" ht="21.75" customHeight="1">
      <c r="A36" s="11" t="s">
        <v>45</v>
      </c>
      <c r="B36" s="15">
        <v>101000</v>
      </c>
      <c r="C36" s="15">
        <v>1922460989</v>
      </c>
      <c r="D36" s="15">
        <v>2143519719</v>
      </c>
      <c r="E36" s="15">
        <v>0</v>
      </c>
      <c r="F36" s="15">
        <v>0</v>
      </c>
      <c r="G36" s="15">
        <v>0</v>
      </c>
      <c r="H36" s="15">
        <v>0</v>
      </c>
      <c r="I36" s="15">
        <v>101000</v>
      </c>
      <c r="J36" s="15">
        <v>36250</v>
      </c>
      <c r="K36" s="15">
        <v>1922460989</v>
      </c>
      <c r="L36" s="15">
        <v>3639465564</v>
      </c>
      <c r="M36" s="52">
        <f t="shared" si="0"/>
        <v>1.8869386709271907E-2</v>
      </c>
    </row>
    <row r="37" spans="1:13" ht="21.75" customHeight="1">
      <c r="A37" s="11" t="s">
        <v>46</v>
      </c>
      <c r="B37" s="15">
        <v>0</v>
      </c>
      <c r="C37" s="15">
        <v>0</v>
      </c>
      <c r="D37" s="15">
        <v>0</v>
      </c>
      <c r="E37" s="15">
        <v>575801</v>
      </c>
      <c r="F37" s="15">
        <v>8241595350</v>
      </c>
      <c r="G37" s="15">
        <v>279398</v>
      </c>
      <c r="H37" s="15">
        <v>4117443489</v>
      </c>
      <c r="I37" s="15">
        <v>296403</v>
      </c>
      <c r="J37" s="15">
        <v>14600</v>
      </c>
      <c r="K37" s="15">
        <v>4242496256</v>
      </c>
      <c r="L37" s="15">
        <v>4301735275</v>
      </c>
      <c r="M37" s="52">
        <f t="shared" si="0"/>
        <v>2.2303029111691616E-2</v>
      </c>
    </row>
    <row r="38" spans="1:13" ht="21.75" customHeight="1">
      <c r="A38" s="11" t="s">
        <v>47</v>
      </c>
      <c r="B38" s="15">
        <v>2886828</v>
      </c>
      <c r="C38" s="15">
        <v>104592900833</v>
      </c>
      <c r="D38" s="15">
        <v>127010769789</v>
      </c>
      <c r="E38" s="15">
        <v>0</v>
      </c>
      <c r="F38" s="15">
        <v>0</v>
      </c>
      <c r="G38" s="15">
        <v>2886828</v>
      </c>
      <c r="H38" s="15">
        <v>149696143018</v>
      </c>
      <c r="I38" s="15">
        <v>0</v>
      </c>
      <c r="J38" s="15">
        <v>0</v>
      </c>
      <c r="K38" s="15">
        <v>0</v>
      </c>
      <c r="L38" s="15">
        <v>0</v>
      </c>
      <c r="M38" s="52">
        <f t="shared" si="0"/>
        <v>0</v>
      </c>
    </row>
    <row r="39" spans="1:13" ht="21.75" customHeight="1">
      <c r="A39" s="11" t="s">
        <v>48</v>
      </c>
      <c r="B39" s="15">
        <v>28100000</v>
      </c>
      <c r="C39" s="15">
        <v>50095531789</v>
      </c>
      <c r="D39" s="15">
        <v>48770677531</v>
      </c>
      <c r="E39" s="15">
        <v>412744000</v>
      </c>
      <c r="F39" s="15">
        <v>935154467681</v>
      </c>
      <c r="G39" s="15">
        <v>0</v>
      </c>
      <c r="H39" s="15">
        <v>0</v>
      </c>
      <c r="I39" s="15">
        <v>466000000</v>
      </c>
      <c r="J39" s="15">
        <v>2216</v>
      </c>
      <c r="K39" s="15">
        <v>1041928646670</v>
      </c>
      <c r="L39" s="15">
        <v>1026511696800</v>
      </c>
      <c r="M39" s="52">
        <f t="shared" si="0"/>
        <v>5.3221127739484979</v>
      </c>
    </row>
    <row r="40" spans="1:13" ht="21.75" customHeight="1">
      <c r="A40" s="11" t="s">
        <v>49</v>
      </c>
      <c r="B40" s="15">
        <v>489503401</v>
      </c>
      <c r="C40" s="15">
        <v>1056121421962</v>
      </c>
      <c r="D40" s="15">
        <v>1125484649387</v>
      </c>
      <c r="E40" s="15">
        <v>73696599</v>
      </c>
      <c r="F40" s="15">
        <v>238518456342</v>
      </c>
      <c r="G40" s="15">
        <v>0</v>
      </c>
      <c r="H40" s="15">
        <v>0</v>
      </c>
      <c r="I40" s="15">
        <v>303178000</v>
      </c>
      <c r="J40" s="15">
        <v>3242</v>
      </c>
      <c r="K40" s="15">
        <v>696921748978</v>
      </c>
      <c r="L40" s="15">
        <v>977054802698</v>
      </c>
      <c r="M40" s="52">
        <f t="shared" si="0"/>
        <v>5.0656956588970026</v>
      </c>
    </row>
    <row r="41" spans="1:13" ht="21.75" customHeight="1">
      <c r="A41" s="11" t="s">
        <v>50</v>
      </c>
      <c r="B41" s="15">
        <v>9060000</v>
      </c>
      <c r="C41" s="15">
        <v>6618669395</v>
      </c>
      <c r="D41" s="15">
        <v>6196191988</v>
      </c>
      <c r="E41" s="15">
        <v>0</v>
      </c>
      <c r="F41" s="15">
        <v>0</v>
      </c>
      <c r="G41" s="15">
        <v>9060000</v>
      </c>
      <c r="H41" s="15">
        <v>6552304932</v>
      </c>
      <c r="I41" s="15">
        <v>0</v>
      </c>
      <c r="J41" s="15">
        <v>0</v>
      </c>
      <c r="K41" s="15">
        <v>0</v>
      </c>
      <c r="L41" s="15">
        <v>0</v>
      </c>
      <c r="M41" s="52">
        <f t="shared" si="0"/>
        <v>0</v>
      </c>
    </row>
    <row r="42" spans="1:13" ht="21.75" customHeight="1">
      <c r="A42" s="11" t="s">
        <v>51</v>
      </c>
      <c r="B42" s="15">
        <v>836976662</v>
      </c>
      <c r="C42" s="15">
        <v>2178453352786</v>
      </c>
      <c r="D42" s="15">
        <v>2462710086553</v>
      </c>
      <c r="E42" s="15">
        <v>51021338</v>
      </c>
      <c r="F42" s="15">
        <v>172165443375</v>
      </c>
      <c r="G42" s="15">
        <v>6810000</v>
      </c>
      <c r="H42" s="15">
        <v>22989155799</v>
      </c>
      <c r="I42" s="15">
        <v>888000000</v>
      </c>
      <c r="J42" s="15">
        <v>3450</v>
      </c>
      <c r="K42" s="15">
        <v>2355330812378</v>
      </c>
      <c r="L42" s="15">
        <v>3045371580000</v>
      </c>
      <c r="M42" s="52">
        <f t="shared" si="0"/>
        <v>15.789212181276843</v>
      </c>
    </row>
    <row r="43" spans="1:13" ht="21.75" customHeight="1">
      <c r="A43" s="11" t="s">
        <v>52</v>
      </c>
      <c r="B43" s="15">
        <v>2000</v>
      </c>
      <c r="C43" s="15">
        <v>16805576</v>
      </c>
      <c r="D43" s="15">
        <v>16898850</v>
      </c>
      <c r="E43" s="15">
        <v>0</v>
      </c>
      <c r="F43" s="15">
        <v>0</v>
      </c>
      <c r="G43" s="15">
        <v>2000</v>
      </c>
      <c r="H43" s="15">
        <v>20278627</v>
      </c>
      <c r="I43" s="15">
        <v>0</v>
      </c>
      <c r="J43" s="15">
        <v>0</v>
      </c>
      <c r="K43" s="15">
        <v>0</v>
      </c>
      <c r="L43" s="15">
        <v>0</v>
      </c>
      <c r="M43" s="52">
        <f t="shared" si="0"/>
        <v>0</v>
      </c>
    </row>
    <row r="44" spans="1:13" ht="21.75" customHeight="1">
      <c r="A44" s="11" t="s">
        <v>53</v>
      </c>
      <c r="B44" s="15">
        <v>859181938</v>
      </c>
      <c r="C44" s="15">
        <v>954231547454</v>
      </c>
      <c r="D44" s="15">
        <v>943747135046</v>
      </c>
      <c r="E44" s="15">
        <v>435486062</v>
      </c>
      <c r="F44" s="15">
        <v>555098292202</v>
      </c>
      <c r="G44" s="15">
        <v>0</v>
      </c>
      <c r="H44" s="15">
        <v>0</v>
      </c>
      <c r="I44" s="15">
        <v>1295550000</v>
      </c>
      <c r="J44" s="15">
        <v>1420</v>
      </c>
      <c r="K44" s="15">
        <v>1510485634506</v>
      </c>
      <c r="L44" s="15">
        <v>1828734898050</v>
      </c>
      <c r="M44" s="52">
        <f t="shared" si="0"/>
        <v>9.4813662537092203</v>
      </c>
    </row>
    <row r="45" spans="1:13" ht="21.75" customHeight="1">
      <c r="A45" s="11" t="s">
        <v>54</v>
      </c>
      <c r="B45" s="15">
        <v>963000</v>
      </c>
      <c r="C45" s="15">
        <v>2271370030</v>
      </c>
      <c r="D45" s="15">
        <v>2423808023</v>
      </c>
      <c r="E45" s="15">
        <v>200000</v>
      </c>
      <c r="F45" s="15">
        <v>558306427</v>
      </c>
      <c r="G45" s="15">
        <v>1163000</v>
      </c>
      <c r="H45" s="15">
        <v>3319384502</v>
      </c>
      <c r="I45" s="15">
        <v>0</v>
      </c>
      <c r="J45" s="15">
        <v>0</v>
      </c>
      <c r="K45" s="15">
        <v>0</v>
      </c>
      <c r="L45" s="15">
        <v>0</v>
      </c>
      <c r="M45" s="52">
        <f t="shared" si="0"/>
        <v>0</v>
      </c>
    </row>
    <row r="46" spans="1:13" ht="21.75" customHeight="1">
      <c r="A46" s="11" t="s">
        <v>55</v>
      </c>
      <c r="B46" s="15">
        <v>5300000</v>
      </c>
      <c r="C46" s="15">
        <v>32560938254</v>
      </c>
      <c r="D46" s="15">
        <v>34297707150</v>
      </c>
      <c r="E46" s="15">
        <v>0</v>
      </c>
      <c r="F46" s="15">
        <v>0</v>
      </c>
      <c r="G46" s="15">
        <v>800000</v>
      </c>
      <c r="H46" s="15">
        <v>5399679765</v>
      </c>
      <c r="I46" s="15">
        <v>4396000</v>
      </c>
      <c r="J46" s="15">
        <v>7890</v>
      </c>
      <c r="K46" s="15">
        <v>27007148031</v>
      </c>
      <c r="L46" s="15">
        <v>34478067584</v>
      </c>
      <c r="M46" s="52">
        <f t="shared" si="0"/>
        <v>0.17875701220150583</v>
      </c>
    </row>
    <row r="47" spans="1:13" ht="21.75" customHeight="1">
      <c r="A47" s="11" t="s">
        <v>56</v>
      </c>
      <c r="B47" s="15">
        <v>0</v>
      </c>
      <c r="C47" s="15">
        <v>0</v>
      </c>
      <c r="D47" s="15">
        <v>0</v>
      </c>
      <c r="E47" s="15">
        <v>188</v>
      </c>
      <c r="F47" s="15">
        <v>2762399</v>
      </c>
      <c r="G47" s="15">
        <v>0</v>
      </c>
      <c r="H47" s="15">
        <v>0</v>
      </c>
      <c r="I47" s="15">
        <v>188</v>
      </c>
      <c r="J47" s="15">
        <v>14715</v>
      </c>
      <c r="K47" s="15">
        <v>2762400</v>
      </c>
      <c r="L47" s="15">
        <v>2749964</v>
      </c>
      <c r="M47" s="52">
        <f t="shared" si="0"/>
        <v>1.4257624708927242E-5</v>
      </c>
    </row>
    <row r="48" spans="1:13" ht="21.75" customHeight="1">
      <c r="A48" s="11" t="s">
        <v>57</v>
      </c>
      <c r="B48" s="15">
        <v>106911000</v>
      </c>
      <c r="C48" s="15">
        <v>264976660546</v>
      </c>
      <c r="D48" s="15">
        <v>265580923998</v>
      </c>
      <c r="E48" s="15">
        <v>5000</v>
      </c>
      <c r="F48" s="15">
        <v>14708633</v>
      </c>
      <c r="G48" s="15">
        <v>48286871</v>
      </c>
      <c r="H48" s="15">
        <v>136676401944</v>
      </c>
      <c r="I48" s="15">
        <v>53362129</v>
      </c>
      <c r="J48" s="15">
        <v>2831</v>
      </c>
      <c r="K48" s="15">
        <v>132258349336</v>
      </c>
      <c r="L48" s="15">
        <v>150169331489</v>
      </c>
      <c r="M48" s="52">
        <f t="shared" si="0"/>
        <v>0.77857672724466653</v>
      </c>
    </row>
    <row r="49" spans="1:14" ht="21.75" customHeight="1">
      <c r="A49" s="11" t="s">
        <v>58</v>
      </c>
      <c r="B49" s="15">
        <v>486804823</v>
      </c>
      <c r="C49" s="15">
        <v>196576710969</v>
      </c>
      <c r="D49" s="15">
        <v>202273683742</v>
      </c>
      <c r="E49" s="15">
        <v>675995177</v>
      </c>
      <c r="F49" s="15">
        <v>330681879441</v>
      </c>
      <c r="G49" s="15">
        <v>0</v>
      </c>
      <c r="H49" s="15">
        <v>0</v>
      </c>
      <c r="I49" s="15">
        <v>778266000</v>
      </c>
      <c r="J49" s="15">
        <v>532</v>
      </c>
      <c r="K49" s="15">
        <v>352895970179</v>
      </c>
      <c r="L49" s="15">
        <v>411573988805</v>
      </c>
      <c r="M49" s="52">
        <f t="shared" si="0"/>
        <v>2.1338706515204966</v>
      </c>
    </row>
    <row r="50" spans="1:14" ht="21.75" customHeight="1">
      <c r="A50" s="11" t="s">
        <v>59</v>
      </c>
      <c r="B50" s="15">
        <v>0</v>
      </c>
      <c r="C50" s="15">
        <v>0</v>
      </c>
      <c r="D50" s="15">
        <v>0</v>
      </c>
      <c r="E50" s="15">
        <v>80000000</v>
      </c>
      <c r="F50" s="15">
        <v>119375039040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52">
        <f t="shared" si="0"/>
        <v>0</v>
      </c>
    </row>
    <row r="51" spans="1:14" ht="26.25" customHeight="1" thickBot="1">
      <c r="A51" s="11" t="s">
        <v>496</v>
      </c>
      <c r="B51" s="15"/>
      <c r="C51" s="27">
        <f>SUM(C10:C50)</f>
        <v>6150309954650</v>
      </c>
      <c r="D51" s="27">
        <f>SUM(D10:D50)</f>
        <v>6558704341593</v>
      </c>
      <c r="E51" s="15"/>
      <c r="F51" s="27">
        <f>SUM(F10:F50)</f>
        <v>3084781570148</v>
      </c>
      <c r="G51" s="15"/>
      <c r="H51" s="27">
        <f>SUM(H10:H50)</f>
        <v>1006453954261</v>
      </c>
      <c r="I51" s="15"/>
      <c r="J51" s="15"/>
      <c r="K51" s="27">
        <f>SUM(K10:K50)</f>
        <v>7687032453289</v>
      </c>
      <c r="L51" s="27">
        <f>SUM(L10:L50)</f>
        <v>9140712766576</v>
      </c>
      <c r="M51" s="53">
        <f t="shared" ref="M51" si="1">SUM(M10:M50)</f>
        <v>47.391475742206318</v>
      </c>
      <c r="N51" s="89">
        <f>L51-K51</f>
        <v>1453680313287</v>
      </c>
    </row>
    <row r="52" spans="1:14" ht="19.5" thickTop="1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52"/>
    </row>
    <row r="53" spans="1:14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52"/>
    </row>
    <row r="54" spans="1:14" ht="21">
      <c r="A54" s="110" t="s">
        <v>1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</row>
    <row r="55" spans="1:14" ht="21">
      <c r="A55" s="110" t="s">
        <v>2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</row>
    <row r="56" spans="1:14" ht="21">
      <c r="A56" s="110" t="s">
        <v>3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</row>
    <row r="57" spans="1:14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52"/>
    </row>
    <row r="58" spans="1:14" ht="19.5" thickBot="1">
      <c r="A58" s="30"/>
      <c r="B58" s="121" t="s">
        <v>6</v>
      </c>
      <c r="C58" s="121"/>
      <c r="D58" s="121"/>
      <c r="E58" s="122" t="s">
        <v>7</v>
      </c>
      <c r="F58" s="122"/>
      <c r="G58" s="122"/>
      <c r="H58" s="122"/>
      <c r="I58" s="121" t="s">
        <v>8</v>
      </c>
      <c r="J58" s="121"/>
      <c r="K58" s="121"/>
      <c r="L58" s="121"/>
      <c r="M58" s="121"/>
    </row>
    <row r="59" spans="1:14">
      <c r="A59" s="123" t="s">
        <v>9</v>
      </c>
      <c r="B59" s="125" t="s">
        <v>10</v>
      </c>
      <c r="C59" s="125" t="s">
        <v>11</v>
      </c>
      <c r="D59" s="126" t="s">
        <v>12</v>
      </c>
      <c r="E59" s="127" t="s">
        <v>13</v>
      </c>
      <c r="F59" s="127"/>
      <c r="G59" s="128" t="s">
        <v>14</v>
      </c>
      <c r="H59" s="128"/>
      <c r="I59" s="126" t="s">
        <v>10</v>
      </c>
      <c r="J59" s="126" t="s">
        <v>15</v>
      </c>
      <c r="K59" s="126" t="s">
        <v>11</v>
      </c>
      <c r="L59" s="126" t="s">
        <v>12</v>
      </c>
      <c r="M59" s="126" t="s">
        <v>16</v>
      </c>
    </row>
    <row r="60" spans="1:14" ht="19.5" thickBot="1">
      <c r="A60" s="124"/>
      <c r="B60" s="121"/>
      <c r="C60" s="121"/>
      <c r="D60" s="121"/>
      <c r="E60" s="10" t="s">
        <v>10</v>
      </c>
      <c r="F60" s="10" t="s">
        <v>17</v>
      </c>
      <c r="G60" s="10" t="s">
        <v>10</v>
      </c>
      <c r="H60" s="10" t="s">
        <v>18</v>
      </c>
      <c r="I60" s="121"/>
      <c r="J60" s="121"/>
      <c r="K60" s="121"/>
      <c r="L60" s="121"/>
      <c r="M60" s="121"/>
    </row>
    <row r="61" spans="1:14">
      <c r="A61" s="11" t="s">
        <v>497</v>
      </c>
      <c r="B61" s="15"/>
      <c r="C61" s="15">
        <f>C51</f>
        <v>6150309954650</v>
      </c>
      <c r="D61" s="15">
        <f>D51</f>
        <v>6558704341593</v>
      </c>
      <c r="E61" s="15"/>
      <c r="F61" s="15">
        <f>F51</f>
        <v>3084781570148</v>
      </c>
      <c r="G61" s="15"/>
      <c r="H61" s="15">
        <f>H51</f>
        <v>1006453954261</v>
      </c>
      <c r="I61" s="15"/>
      <c r="J61" s="15"/>
      <c r="K61" s="15">
        <f>K51</f>
        <v>7687032453289</v>
      </c>
      <c r="L61" s="15">
        <f>L51</f>
        <v>9140712766576</v>
      </c>
      <c r="M61" s="52">
        <f>M51</f>
        <v>47.391475742206318</v>
      </c>
    </row>
    <row r="62" spans="1:14">
      <c r="A62" s="11" t="s">
        <v>120</v>
      </c>
      <c r="B62" s="15">
        <v>2679000</v>
      </c>
      <c r="C62" s="15">
        <v>9982911774</v>
      </c>
      <c r="D62" s="15">
        <v>11356035069</v>
      </c>
      <c r="E62" s="15">
        <v>23000</v>
      </c>
      <c r="F62" s="15">
        <v>140803888</v>
      </c>
      <c r="G62" s="15">
        <v>1000</v>
      </c>
      <c r="H62" s="15">
        <v>3729164</v>
      </c>
      <c r="I62" s="15">
        <v>2701000</v>
      </c>
      <c r="J62" s="15">
        <v>9999</v>
      </c>
      <c r="K62" s="15">
        <v>10119986498</v>
      </c>
      <c r="L62" s="15">
        <v>27000344625</v>
      </c>
      <c r="M62" s="52">
        <f t="shared" si="0"/>
        <v>0.13998757099182055</v>
      </c>
    </row>
    <row r="63" spans="1:14">
      <c r="A63" s="11" t="s">
        <v>121</v>
      </c>
      <c r="B63" s="15">
        <v>0</v>
      </c>
      <c r="C63" s="15">
        <v>0</v>
      </c>
      <c r="D63" s="15">
        <v>0</v>
      </c>
      <c r="E63" s="15">
        <v>1889000</v>
      </c>
      <c r="F63" s="15">
        <v>1743369943</v>
      </c>
      <c r="G63" s="15">
        <v>1889000</v>
      </c>
      <c r="H63" s="15">
        <v>1743369943</v>
      </c>
      <c r="I63" s="15">
        <v>0</v>
      </c>
      <c r="J63" s="15">
        <v>0</v>
      </c>
      <c r="K63" s="15">
        <v>0</v>
      </c>
      <c r="L63" s="15">
        <v>0</v>
      </c>
      <c r="M63" s="52">
        <f t="shared" si="0"/>
        <v>0</v>
      </c>
    </row>
    <row r="64" spans="1:14">
      <c r="A64" s="11" t="s">
        <v>122</v>
      </c>
      <c r="B64" s="15">
        <v>712000</v>
      </c>
      <c r="C64" s="15">
        <v>334726167</v>
      </c>
      <c r="D64" s="15">
        <v>329571115</v>
      </c>
      <c r="E64" s="15">
        <v>0</v>
      </c>
      <c r="F64" s="15">
        <v>0</v>
      </c>
      <c r="G64" s="15">
        <v>712000</v>
      </c>
      <c r="H64" s="15">
        <v>334726167</v>
      </c>
      <c r="I64" s="15">
        <v>0</v>
      </c>
      <c r="J64" s="15">
        <v>0</v>
      </c>
      <c r="K64" s="15">
        <v>0</v>
      </c>
      <c r="L64" s="15">
        <v>0</v>
      </c>
      <c r="M64" s="52">
        <f t="shared" si="0"/>
        <v>0</v>
      </c>
    </row>
    <row r="65" spans="1:19">
      <c r="A65" s="11" t="s">
        <v>123</v>
      </c>
      <c r="B65" s="15">
        <v>0</v>
      </c>
      <c r="C65" s="15">
        <v>0</v>
      </c>
      <c r="D65" s="15">
        <v>0</v>
      </c>
      <c r="E65" s="15">
        <v>6253000</v>
      </c>
      <c r="F65" s="15">
        <v>2773787044</v>
      </c>
      <c r="G65" s="15">
        <v>6253000</v>
      </c>
      <c r="H65" s="15">
        <v>2773787044</v>
      </c>
      <c r="I65" s="15">
        <v>0</v>
      </c>
      <c r="J65" s="15">
        <v>0</v>
      </c>
      <c r="K65" s="15">
        <v>0</v>
      </c>
      <c r="L65" s="15">
        <v>0</v>
      </c>
      <c r="M65" s="52">
        <f t="shared" si="0"/>
        <v>0</v>
      </c>
    </row>
    <row r="66" spans="1:19">
      <c r="A66" s="11" t="s">
        <v>124</v>
      </c>
      <c r="B66" s="15">
        <v>0</v>
      </c>
      <c r="C66" s="15">
        <v>0</v>
      </c>
      <c r="D66" s="15">
        <v>0</v>
      </c>
      <c r="E66" s="15">
        <v>369000</v>
      </c>
      <c r="F66" s="15">
        <v>97360057</v>
      </c>
      <c r="G66" s="15">
        <v>369000</v>
      </c>
      <c r="H66" s="15">
        <v>97360057</v>
      </c>
      <c r="I66" s="15">
        <v>0</v>
      </c>
      <c r="J66" s="15">
        <v>0</v>
      </c>
      <c r="K66" s="15">
        <v>0</v>
      </c>
      <c r="L66" s="15">
        <v>0</v>
      </c>
      <c r="M66" s="52">
        <f t="shared" si="0"/>
        <v>0</v>
      </c>
    </row>
    <row r="67" spans="1:19" s="24" customFormat="1">
      <c r="A67" s="11" t="s">
        <v>125</v>
      </c>
      <c r="B67" s="15">
        <v>5002000</v>
      </c>
      <c r="C67" s="15">
        <v>190676026</v>
      </c>
      <c r="D67" s="15">
        <v>10001425</v>
      </c>
      <c r="E67" s="15">
        <v>0</v>
      </c>
      <c r="F67" s="15">
        <v>0</v>
      </c>
      <c r="G67" s="15">
        <v>5002000</v>
      </c>
      <c r="H67" s="15">
        <v>190676026</v>
      </c>
      <c r="I67" s="15">
        <v>0</v>
      </c>
      <c r="J67" s="15">
        <v>0</v>
      </c>
      <c r="K67" s="15">
        <v>0</v>
      </c>
      <c r="L67" s="15">
        <v>0</v>
      </c>
      <c r="M67" s="52">
        <f t="shared" si="0"/>
        <v>0</v>
      </c>
      <c r="N67" s="13"/>
      <c r="O67" s="12"/>
      <c r="P67" s="13"/>
      <c r="Q67" s="13"/>
      <c r="R67" s="13"/>
      <c r="S67" s="13"/>
    </row>
    <row r="68" spans="1:19" s="24" customFormat="1">
      <c r="A68" s="11" t="s">
        <v>126</v>
      </c>
      <c r="B68" s="15">
        <v>7400000</v>
      </c>
      <c r="C68" s="15">
        <v>584950554</v>
      </c>
      <c r="D68" s="15">
        <v>22194284</v>
      </c>
      <c r="E68" s="15">
        <v>0</v>
      </c>
      <c r="F68" s="15">
        <v>0</v>
      </c>
      <c r="G68" s="15">
        <v>7400000</v>
      </c>
      <c r="H68" s="15">
        <v>584950554</v>
      </c>
      <c r="I68" s="15">
        <v>0</v>
      </c>
      <c r="J68" s="15">
        <v>0</v>
      </c>
      <c r="K68" s="15">
        <v>0</v>
      </c>
      <c r="L68" s="15">
        <v>0</v>
      </c>
      <c r="M68" s="52">
        <f t="shared" si="0"/>
        <v>0</v>
      </c>
      <c r="N68" s="13"/>
      <c r="O68" s="12"/>
      <c r="P68" s="13"/>
      <c r="Q68" s="13"/>
      <c r="R68" s="13"/>
      <c r="S68" s="13"/>
    </row>
    <row r="69" spans="1:19" s="24" customFormat="1">
      <c r="A69" s="11" t="s">
        <v>127</v>
      </c>
      <c r="B69" s="15">
        <v>0</v>
      </c>
      <c r="C69" s="15">
        <v>0</v>
      </c>
      <c r="D69" s="15">
        <v>0</v>
      </c>
      <c r="E69" s="15">
        <v>882000</v>
      </c>
      <c r="F69" s="15">
        <v>332143983</v>
      </c>
      <c r="G69" s="15">
        <v>882000</v>
      </c>
      <c r="H69" s="15">
        <v>332143983</v>
      </c>
      <c r="I69" s="15">
        <v>0</v>
      </c>
      <c r="J69" s="15">
        <v>0</v>
      </c>
      <c r="K69" s="15">
        <v>0</v>
      </c>
      <c r="L69" s="15">
        <v>0</v>
      </c>
      <c r="M69" s="52">
        <f t="shared" si="0"/>
        <v>0</v>
      </c>
      <c r="N69" s="13"/>
      <c r="O69" s="12"/>
      <c r="P69" s="13"/>
      <c r="Q69" s="13"/>
      <c r="R69" s="13"/>
      <c r="S69" s="13"/>
    </row>
    <row r="70" spans="1:19" s="24" customFormat="1">
      <c r="A70" s="11" t="s">
        <v>128</v>
      </c>
      <c r="B70" s="15">
        <v>130000</v>
      </c>
      <c r="C70" s="15">
        <v>99425347</v>
      </c>
      <c r="D70" s="15">
        <v>120868869</v>
      </c>
      <c r="E70" s="15">
        <v>0</v>
      </c>
      <c r="F70" s="15">
        <v>0</v>
      </c>
      <c r="G70" s="15">
        <v>0</v>
      </c>
      <c r="H70" s="15">
        <v>0</v>
      </c>
      <c r="I70" s="15">
        <v>130000</v>
      </c>
      <c r="J70" s="15">
        <v>7100</v>
      </c>
      <c r="K70" s="15">
        <v>99425347</v>
      </c>
      <c r="L70" s="15">
        <v>922762328</v>
      </c>
      <c r="M70" s="52">
        <f t="shared" si="0"/>
        <v>4.7842077089591071E-3</v>
      </c>
      <c r="N70" s="13"/>
      <c r="O70" s="12"/>
      <c r="P70" s="13"/>
      <c r="Q70" s="13"/>
      <c r="R70" s="13"/>
      <c r="S70" s="13"/>
    </row>
    <row r="71" spans="1:19" s="24" customFormat="1">
      <c r="A71" s="11" t="s">
        <v>129</v>
      </c>
      <c r="B71" s="15">
        <v>0</v>
      </c>
      <c r="C71" s="15">
        <v>0</v>
      </c>
      <c r="D71" s="15">
        <v>0</v>
      </c>
      <c r="E71" s="15">
        <v>4301000</v>
      </c>
      <c r="F71" s="15">
        <v>11071622544</v>
      </c>
      <c r="G71" s="15">
        <v>31000</v>
      </c>
      <c r="H71" s="15">
        <v>79800116</v>
      </c>
      <c r="I71" s="15">
        <v>4270000</v>
      </c>
      <c r="J71" s="15">
        <v>4080</v>
      </c>
      <c r="K71" s="15">
        <v>10991822428</v>
      </c>
      <c r="L71" s="15">
        <v>17417113938</v>
      </c>
      <c r="M71" s="52">
        <f t="shared" si="0"/>
        <v>9.0301790874582302E-2</v>
      </c>
      <c r="N71" s="13"/>
      <c r="O71" s="12"/>
      <c r="P71" s="13"/>
      <c r="Q71" s="13"/>
      <c r="R71" s="13"/>
      <c r="S71" s="13"/>
    </row>
    <row r="72" spans="1:19" s="24" customFormat="1">
      <c r="A72" s="11" t="s">
        <v>130</v>
      </c>
      <c r="B72" s="15">
        <v>0</v>
      </c>
      <c r="C72" s="15">
        <v>0</v>
      </c>
      <c r="D72" s="15">
        <v>0</v>
      </c>
      <c r="E72" s="15">
        <v>3003000</v>
      </c>
      <c r="F72" s="15">
        <v>6290203593</v>
      </c>
      <c r="G72" s="15">
        <v>301000</v>
      </c>
      <c r="H72" s="15">
        <v>630344969</v>
      </c>
      <c r="I72" s="15">
        <v>2702000</v>
      </c>
      <c r="J72" s="15">
        <v>4333</v>
      </c>
      <c r="K72" s="15">
        <v>5659858624</v>
      </c>
      <c r="L72" s="15">
        <v>11704751252</v>
      </c>
      <c r="M72" s="52">
        <f t="shared" si="0"/>
        <v>6.0685140119056923E-2</v>
      </c>
      <c r="N72" s="13"/>
      <c r="O72" s="12"/>
      <c r="P72" s="13"/>
      <c r="Q72" s="13"/>
      <c r="R72" s="13"/>
      <c r="S72" s="13"/>
    </row>
    <row r="73" spans="1:19" s="24" customFormat="1">
      <c r="A73" s="11" t="s">
        <v>131</v>
      </c>
      <c r="B73" s="15">
        <v>0</v>
      </c>
      <c r="C73" s="15">
        <v>0</v>
      </c>
      <c r="D73" s="15">
        <v>0</v>
      </c>
      <c r="E73" s="15">
        <v>5401000</v>
      </c>
      <c r="F73" s="15">
        <v>9115323815</v>
      </c>
      <c r="G73" s="15">
        <v>1000</v>
      </c>
      <c r="H73" s="15">
        <v>1687467</v>
      </c>
      <c r="I73" s="15">
        <v>5400000</v>
      </c>
      <c r="J73" s="15">
        <v>3000</v>
      </c>
      <c r="K73" s="15">
        <v>9113636348</v>
      </c>
      <c r="L73" s="15">
        <v>16195828500</v>
      </c>
      <c r="M73" s="52">
        <f t="shared" si="0"/>
        <v>8.3969842733631422E-2</v>
      </c>
      <c r="N73" s="13"/>
      <c r="O73" s="12"/>
      <c r="P73" s="13"/>
      <c r="Q73" s="13"/>
      <c r="R73" s="13"/>
      <c r="S73" s="13"/>
    </row>
    <row r="74" spans="1:19" s="24" customFormat="1">
      <c r="A74" s="11" t="s">
        <v>132</v>
      </c>
      <c r="B74" s="15">
        <v>0</v>
      </c>
      <c r="C74" s="15">
        <v>0</v>
      </c>
      <c r="D74" s="15">
        <v>0</v>
      </c>
      <c r="E74" s="15">
        <v>556000</v>
      </c>
      <c r="F74" s="15">
        <v>528441716</v>
      </c>
      <c r="G74" s="15">
        <v>556000</v>
      </c>
      <c r="H74" s="15">
        <v>528441716</v>
      </c>
      <c r="I74" s="15">
        <v>0</v>
      </c>
      <c r="J74" s="15">
        <v>0</v>
      </c>
      <c r="K74" s="15">
        <v>0</v>
      </c>
      <c r="L74" s="15">
        <v>0</v>
      </c>
      <c r="M74" s="52">
        <f t="shared" si="0"/>
        <v>0</v>
      </c>
      <c r="N74" s="13"/>
      <c r="O74" s="12"/>
      <c r="P74" s="13"/>
      <c r="Q74" s="13"/>
      <c r="R74" s="13"/>
      <c r="S74" s="13"/>
    </row>
    <row r="75" spans="1:19" s="24" customFormat="1">
      <c r="A75" s="11" t="s">
        <v>133</v>
      </c>
      <c r="B75" s="15">
        <v>1000000</v>
      </c>
      <c r="C75" s="15">
        <v>301077498</v>
      </c>
      <c r="D75" s="15">
        <v>779799150</v>
      </c>
      <c r="E75" s="15">
        <v>0</v>
      </c>
      <c r="F75" s="15">
        <v>0</v>
      </c>
      <c r="G75" s="15">
        <v>1000000</v>
      </c>
      <c r="H75" s="15">
        <v>301077498</v>
      </c>
      <c r="I75" s="15">
        <v>0</v>
      </c>
      <c r="J75" s="15">
        <v>0</v>
      </c>
      <c r="K75" s="15">
        <v>0</v>
      </c>
      <c r="L75" s="15">
        <v>0</v>
      </c>
      <c r="M75" s="52">
        <f t="shared" si="0"/>
        <v>0</v>
      </c>
      <c r="N75" s="13"/>
      <c r="O75" s="12"/>
      <c r="P75" s="13"/>
      <c r="Q75" s="13"/>
      <c r="R75" s="13"/>
      <c r="S75" s="13"/>
    </row>
    <row r="76" spans="1:19" s="24" customFormat="1">
      <c r="A76" s="11" t="s">
        <v>134</v>
      </c>
      <c r="B76" s="15">
        <v>0</v>
      </c>
      <c r="C76" s="15">
        <v>0</v>
      </c>
      <c r="D76" s="15">
        <v>0</v>
      </c>
      <c r="E76" s="15">
        <v>7000000</v>
      </c>
      <c r="F76" s="15">
        <v>310579936</v>
      </c>
      <c r="G76" s="15">
        <v>0</v>
      </c>
      <c r="H76" s="15">
        <v>0</v>
      </c>
      <c r="I76" s="15">
        <v>7000000</v>
      </c>
      <c r="J76" s="15">
        <v>5</v>
      </c>
      <c r="K76" s="15">
        <v>310579936</v>
      </c>
      <c r="L76" s="15">
        <v>34990988</v>
      </c>
      <c r="M76" s="52">
        <f t="shared" si="0"/>
        <v>1.8141632948597748E-4</v>
      </c>
      <c r="N76" s="13"/>
      <c r="O76" s="12"/>
      <c r="P76" s="13"/>
      <c r="Q76" s="13"/>
      <c r="R76" s="13"/>
      <c r="S76" s="13"/>
    </row>
    <row r="77" spans="1:19" s="24" customFormat="1">
      <c r="A77" s="11" t="s">
        <v>135</v>
      </c>
      <c r="B77" s="15">
        <v>2500000</v>
      </c>
      <c r="C77" s="15">
        <v>12628219374</v>
      </c>
      <c r="D77" s="15">
        <v>14571246938</v>
      </c>
      <c r="E77" s="15">
        <v>4000</v>
      </c>
      <c r="F77" s="15">
        <v>33808617</v>
      </c>
      <c r="G77" s="15">
        <v>0</v>
      </c>
      <c r="H77" s="15">
        <v>0</v>
      </c>
      <c r="I77" s="15">
        <v>2504000</v>
      </c>
      <c r="J77" s="15">
        <v>11500</v>
      </c>
      <c r="K77" s="15">
        <v>12662027991</v>
      </c>
      <c r="L77" s="15">
        <v>28788585030</v>
      </c>
      <c r="M77" s="52">
        <f t="shared" si="0"/>
        <v>0.14925898712084262</v>
      </c>
      <c r="N77" s="13"/>
      <c r="O77" s="12"/>
      <c r="P77" s="13"/>
      <c r="Q77" s="13"/>
      <c r="R77" s="13"/>
      <c r="S77" s="13"/>
    </row>
    <row r="78" spans="1:19" s="24" customFormat="1">
      <c r="A78" s="11" t="s">
        <v>136</v>
      </c>
      <c r="B78" s="15">
        <v>0</v>
      </c>
      <c r="C78" s="15">
        <v>0</v>
      </c>
      <c r="D78" s="15">
        <v>0</v>
      </c>
      <c r="E78" s="15">
        <v>2000000</v>
      </c>
      <c r="F78" s="15">
        <v>3200816000</v>
      </c>
      <c r="G78" s="15">
        <v>2000000</v>
      </c>
      <c r="H78" s="15">
        <v>3200816000</v>
      </c>
      <c r="I78" s="15">
        <v>0</v>
      </c>
      <c r="J78" s="15">
        <v>0</v>
      </c>
      <c r="K78" s="15">
        <v>0</v>
      </c>
      <c r="L78" s="15">
        <v>0</v>
      </c>
      <c r="M78" s="52">
        <f t="shared" si="0"/>
        <v>0</v>
      </c>
      <c r="N78" s="13"/>
      <c r="O78" s="12"/>
      <c r="P78" s="13"/>
      <c r="Q78" s="13"/>
      <c r="R78" s="13"/>
      <c r="S78" s="13"/>
    </row>
    <row r="79" spans="1:19" s="24" customFormat="1">
      <c r="A79" s="11" t="s">
        <v>137</v>
      </c>
      <c r="B79" s="15">
        <v>0</v>
      </c>
      <c r="C79" s="15">
        <v>0</v>
      </c>
      <c r="D79" s="15">
        <v>0</v>
      </c>
      <c r="E79" s="15">
        <v>13419000</v>
      </c>
      <c r="F79" s="15">
        <v>1427616420</v>
      </c>
      <c r="G79" s="15">
        <v>0</v>
      </c>
      <c r="H79" s="15">
        <v>0</v>
      </c>
      <c r="I79" s="15">
        <v>13419000</v>
      </c>
      <c r="J79" s="15">
        <v>6</v>
      </c>
      <c r="K79" s="15">
        <v>1427616420</v>
      </c>
      <c r="L79" s="15">
        <v>80493270</v>
      </c>
      <c r="M79" s="52">
        <f t="shared" si="0"/>
        <v>4.1733013059601934E-4</v>
      </c>
      <c r="N79" s="13"/>
      <c r="O79" s="12"/>
      <c r="P79" s="13"/>
      <c r="Q79" s="13"/>
      <c r="R79" s="13"/>
      <c r="S79" s="13"/>
    </row>
    <row r="80" spans="1:19" s="24" customFormat="1">
      <c r="A80" s="11" t="s">
        <v>138</v>
      </c>
      <c r="B80" s="15">
        <v>0</v>
      </c>
      <c r="C80" s="15">
        <v>0</v>
      </c>
      <c r="D80" s="15">
        <v>0</v>
      </c>
      <c r="E80" s="15">
        <v>5852000</v>
      </c>
      <c r="F80" s="15">
        <v>583350174</v>
      </c>
      <c r="G80" s="15">
        <v>5852000</v>
      </c>
      <c r="H80" s="15">
        <v>583350174</v>
      </c>
      <c r="I80" s="15">
        <v>0</v>
      </c>
      <c r="J80" s="15">
        <v>0</v>
      </c>
      <c r="K80" s="15">
        <v>0</v>
      </c>
      <c r="L80" s="15">
        <v>0</v>
      </c>
      <c r="M80" s="52">
        <f t="shared" si="0"/>
        <v>0</v>
      </c>
      <c r="N80" s="13"/>
      <c r="O80" s="12"/>
      <c r="P80" s="13"/>
      <c r="Q80" s="13"/>
      <c r="R80" s="13"/>
      <c r="S80" s="13"/>
    </row>
    <row r="81" spans="1:19" s="24" customFormat="1">
      <c r="A81" s="11" t="s">
        <v>139</v>
      </c>
      <c r="B81" s="15">
        <v>0</v>
      </c>
      <c r="C81" s="15">
        <v>0</v>
      </c>
      <c r="D81" s="15">
        <v>0</v>
      </c>
      <c r="E81" s="15">
        <v>14485000</v>
      </c>
      <c r="F81" s="15">
        <v>2928947612</v>
      </c>
      <c r="G81" s="15">
        <v>100000</v>
      </c>
      <c r="H81" s="15">
        <v>20005150</v>
      </c>
      <c r="I81" s="15">
        <v>14385000</v>
      </c>
      <c r="J81" s="15">
        <v>65</v>
      </c>
      <c r="K81" s="15">
        <v>2908942462</v>
      </c>
      <c r="L81" s="15">
        <v>934784233</v>
      </c>
      <c r="M81" s="52">
        <f t="shared" si="0"/>
        <v>4.8465371830090868E-3</v>
      </c>
      <c r="N81" s="13"/>
      <c r="O81" s="12"/>
      <c r="P81" s="13"/>
      <c r="Q81" s="13"/>
      <c r="R81" s="13"/>
      <c r="S81" s="13"/>
    </row>
    <row r="82" spans="1:19" s="24" customFormat="1">
      <c r="A82" s="11" t="s">
        <v>140</v>
      </c>
      <c r="B82" s="15">
        <v>0</v>
      </c>
      <c r="C82" s="15">
        <v>0</v>
      </c>
      <c r="D82" s="15">
        <v>0</v>
      </c>
      <c r="E82" s="15">
        <v>1622000</v>
      </c>
      <c r="F82" s="15">
        <v>676613709</v>
      </c>
      <c r="G82" s="15">
        <v>1622000</v>
      </c>
      <c r="H82" s="15">
        <v>676613709</v>
      </c>
      <c r="I82" s="15">
        <v>0</v>
      </c>
      <c r="J82" s="15">
        <v>0</v>
      </c>
      <c r="K82" s="15">
        <v>0</v>
      </c>
      <c r="L82" s="15">
        <v>0</v>
      </c>
      <c r="M82" s="52">
        <f t="shared" si="0"/>
        <v>0</v>
      </c>
      <c r="N82" s="13"/>
      <c r="O82" s="12"/>
      <c r="P82" s="13"/>
      <c r="Q82" s="13"/>
      <c r="R82" s="13"/>
      <c r="S82" s="13"/>
    </row>
    <row r="83" spans="1:19" s="24" customFormat="1">
      <c r="A83" s="11" t="s">
        <v>141</v>
      </c>
      <c r="B83" s="15">
        <v>0</v>
      </c>
      <c r="C83" s="15">
        <v>0</v>
      </c>
      <c r="D83" s="15">
        <v>0</v>
      </c>
      <c r="E83" s="15">
        <v>120000</v>
      </c>
      <c r="F83" s="15">
        <v>22205716</v>
      </c>
      <c r="G83" s="15">
        <v>120000</v>
      </c>
      <c r="H83" s="15">
        <v>22205716</v>
      </c>
      <c r="I83" s="15">
        <v>0</v>
      </c>
      <c r="J83" s="15">
        <v>0</v>
      </c>
      <c r="K83" s="15">
        <v>0</v>
      </c>
      <c r="L83" s="15">
        <v>0</v>
      </c>
      <c r="M83" s="52">
        <f t="shared" si="0"/>
        <v>0</v>
      </c>
      <c r="N83" s="13"/>
      <c r="O83" s="12"/>
      <c r="P83" s="13"/>
      <c r="Q83" s="13"/>
      <c r="R83" s="13"/>
      <c r="S83" s="13"/>
    </row>
    <row r="84" spans="1:19" s="24" customFormat="1">
      <c r="A84" s="11" t="s">
        <v>142</v>
      </c>
      <c r="B84" s="15">
        <v>0</v>
      </c>
      <c r="C84" s="15">
        <v>0</v>
      </c>
      <c r="D84" s="15">
        <v>0</v>
      </c>
      <c r="E84" s="15">
        <v>23418000</v>
      </c>
      <c r="F84" s="15">
        <v>735880816</v>
      </c>
      <c r="G84" s="15">
        <v>23418000</v>
      </c>
      <c r="H84" s="15">
        <v>735880816</v>
      </c>
      <c r="I84" s="15">
        <v>0</v>
      </c>
      <c r="J84" s="15">
        <v>0</v>
      </c>
      <c r="K84" s="15">
        <v>0</v>
      </c>
      <c r="L84" s="15">
        <v>0</v>
      </c>
      <c r="M84" s="52">
        <f t="shared" si="0"/>
        <v>0</v>
      </c>
      <c r="N84" s="13"/>
      <c r="O84" s="12"/>
      <c r="P84" s="13"/>
      <c r="Q84" s="13"/>
      <c r="R84" s="13"/>
      <c r="S84" s="13"/>
    </row>
    <row r="85" spans="1:19" s="24" customFormat="1">
      <c r="A85" s="11" t="s">
        <v>143</v>
      </c>
      <c r="B85" s="15">
        <v>2001000</v>
      </c>
      <c r="C85" s="15">
        <v>580848078</v>
      </c>
      <c r="D85" s="15">
        <v>2000484743</v>
      </c>
      <c r="E85" s="15">
        <v>3000</v>
      </c>
      <c r="F85" s="15">
        <v>5001275</v>
      </c>
      <c r="G85" s="15">
        <v>1000</v>
      </c>
      <c r="H85" s="15">
        <v>290733</v>
      </c>
      <c r="I85" s="15">
        <v>2003000</v>
      </c>
      <c r="J85" s="15">
        <v>2000</v>
      </c>
      <c r="K85" s="15">
        <v>585558620</v>
      </c>
      <c r="L85" s="15">
        <v>4004968455</v>
      </c>
      <c r="M85" s="52">
        <f t="shared" si="0"/>
        <v>2.0764394443884414E-2</v>
      </c>
      <c r="N85" s="13"/>
      <c r="O85" s="12"/>
      <c r="P85" s="13"/>
      <c r="Q85" s="13"/>
      <c r="R85" s="13"/>
      <c r="S85" s="13"/>
    </row>
    <row r="86" spans="1:19" s="24" customFormat="1">
      <c r="A86" s="11" t="s">
        <v>144</v>
      </c>
      <c r="B86" s="15">
        <v>3000000</v>
      </c>
      <c r="C86" s="15">
        <v>300076497</v>
      </c>
      <c r="D86" s="15">
        <v>554857088</v>
      </c>
      <c r="E86" s="15">
        <v>3000</v>
      </c>
      <c r="F86" s="15">
        <v>1546390</v>
      </c>
      <c r="G86" s="15">
        <v>0</v>
      </c>
      <c r="H86" s="15">
        <v>0</v>
      </c>
      <c r="I86" s="15">
        <v>3003000</v>
      </c>
      <c r="J86" s="15">
        <v>1300</v>
      </c>
      <c r="K86" s="15">
        <v>301622887</v>
      </c>
      <c r="L86" s="15">
        <v>3902894746</v>
      </c>
      <c r="M86" s="52">
        <f t="shared" ref="M86:M94" si="2">L86/$P$12*100</f>
        <v>2.0235177103013681E-2</v>
      </c>
      <c r="N86" s="13"/>
      <c r="O86" s="12"/>
      <c r="P86" s="13"/>
      <c r="Q86" s="13"/>
      <c r="R86" s="13"/>
      <c r="S86" s="13"/>
    </row>
    <row r="87" spans="1:19" s="24" customFormat="1">
      <c r="A87" s="11" t="s">
        <v>145</v>
      </c>
      <c r="B87" s="15">
        <v>0</v>
      </c>
      <c r="C87" s="15">
        <v>0</v>
      </c>
      <c r="D87" s="15">
        <v>0</v>
      </c>
      <c r="E87" s="15">
        <v>1000</v>
      </c>
      <c r="F87" s="15">
        <v>1150292</v>
      </c>
      <c r="G87" s="15">
        <v>1000</v>
      </c>
      <c r="H87" s="15">
        <v>1150292</v>
      </c>
      <c r="I87" s="15">
        <v>0</v>
      </c>
      <c r="J87" s="15">
        <v>0</v>
      </c>
      <c r="K87" s="15">
        <v>0</v>
      </c>
      <c r="L87" s="15">
        <v>0</v>
      </c>
      <c r="M87" s="52">
        <f t="shared" si="2"/>
        <v>0</v>
      </c>
      <c r="N87" s="13"/>
      <c r="O87" s="12"/>
      <c r="P87" s="13"/>
      <c r="Q87" s="13"/>
      <c r="R87" s="13"/>
      <c r="S87" s="13"/>
    </row>
    <row r="88" spans="1:19" s="24" customFormat="1">
      <c r="A88" s="11" t="s">
        <v>146</v>
      </c>
      <c r="B88" s="15">
        <v>2000</v>
      </c>
      <c r="C88" s="15">
        <v>1350343</v>
      </c>
      <c r="D88" s="15">
        <v>1599588</v>
      </c>
      <c r="E88" s="15">
        <v>1005000</v>
      </c>
      <c r="F88" s="15">
        <v>954993460</v>
      </c>
      <c r="G88" s="15">
        <v>1007000</v>
      </c>
      <c r="H88" s="15">
        <v>956343803</v>
      </c>
      <c r="I88" s="15">
        <v>0</v>
      </c>
      <c r="J88" s="15">
        <v>0</v>
      </c>
      <c r="K88" s="15">
        <v>0</v>
      </c>
      <c r="L88" s="15">
        <v>0</v>
      </c>
      <c r="M88" s="52">
        <f t="shared" si="2"/>
        <v>0</v>
      </c>
      <c r="N88" s="13"/>
      <c r="O88" s="12"/>
      <c r="P88" s="13"/>
      <c r="Q88" s="13"/>
      <c r="R88" s="13"/>
      <c r="S88" s="13"/>
    </row>
    <row r="89" spans="1:19" s="24" customFormat="1">
      <c r="A89" s="11" t="s">
        <v>147</v>
      </c>
      <c r="B89" s="15">
        <v>10949000</v>
      </c>
      <c r="C89" s="15">
        <v>2736692497</v>
      </c>
      <c r="D89" s="15">
        <v>4925781286</v>
      </c>
      <c r="E89" s="15">
        <v>4102000</v>
      </c>
      <c r="F89" s="15">
        <v>3091578145</v>
      </c>
      <c r="G89" s="15">
        <v>15051000</v>
      </c>
      <c r="H89" s="15">
        <v>5828270642</v>
      </c>
      <c r="I89" s="15">
        <v>0</v>
      </c>
      <c r="J89" s="15">
        <v>0</v>
      </c>
      <c r="K89" s="15">
        <v>0</v>
      </c>
      <c r="L89" s="15">
        <v>0</v>
      </c>
      <c r="M89" s="52">
        <f t="shared" si="2"/>
        <v>0</v>
      </c>
      <c r="N89" s="13"/>
      <c r="O89" s="12"/>
      <c r="P89" s="13"/>
      <c r="Q89" s="13"/>
      <c r="R89" s="13"/>
      <c r="S89" s="13"/>
    </row>
    <row r="90" spans="1:19" s="24" customFormat="1">
      <c r="A90" s="11" t="s">
        <v>148</v>
      </c>
      <c r="B90" s="15">
        <v>1781000</v>
      </c>
      <c r="C90" s="15">
        <v>778350358</v>
      </c>
      <c r="D90" s="15">
        <v>3115947438</v>
      </c>
      <c r="E90" s="15">
        <v>1000</v>
      </c>
      <c r="F90" s="15">
        <v>2589663</v>
      </c>
      <c r="G90" s="15">
        <v>1782000</v>
      </c>
      <c r="H90" s="15">
        <v>780940021</v>
      </c>
      <c r="I90" s="15">
        <v>0</v>
      </c>
      <c r="J90" s="15">
        <v>0</v>
      </c>
      <c r="K90" s="15">
        <v>0</v>
      </c>
      <c r="L90" s="15">
        <v>0</v>
      </c>
      <c r="M90" s="52">
        <f t="shared" si="2"/>
        <v>0</v>
      </c>
      <c r="N90" s="13"/>
      <c r="O90" s="12"/>
      <c r="P90" s="13"/>
      <c r="Q90" s="13"/>
      <c r="R90" s="13"/>
      <c r="S90" s="13"/>
    </row>
    <row r="91" spans="1:19" s="24" customFormat="1">
      <c r="A91" s="11" t="s">
        <v>149</v>
      </c>
      <c r="B91" s="15">
        <v>380000</v>
      </c>
      <c r="C91" s="15">
        <v>437112527</v>
      </c>
      <c r="D91" s="15">
        <v>626838548</v>
      </c>
      <c r="E91" s="15">
        <v>0</v>
      </c>
      <c r="F91" s="15">
        <v>0</v>
      </c>
      <c r="G91" s="15">
        <v>0</v>
      </c>
      <c r="H91" s="15">
        <v>0</v>
      </c>
      <c r="I91" s="15">
        <v>380000</v>
      </c>
      <c r="J91" s="15">
        <v>5250</v>
      </c>
      <c r="K91" s="15">
        <v>437112527</v>
      </c>
      <c r="L91" s="15">
        <v>1994486288</v>
      </c>
      <c r="M91" s="52">
        <f t="shared" si="2"/>
        <v>1.0340730635530274E-2</v>
      </c>
      <c r="N91" s="13"/>
      <c r="O91" s="12"/>
      <c r="P91" s="13"/>
      <c r="Q91" s="13"/>
      <c r="R91" s="13"/>
      <c r="S91" s="13"/>
    </row>
    <row r="92" spans="1:19" s="24" customFormat="1">
      <c r="A92" s="11" t="s">
        <v>150</v>
      </c>
      <c r="B92" s="15">
        <v>4630000</v>
      </c>
      <c r="C92" s="15">
        <v>2667431682</v>
      </c>
      <c r="D92" s="15">
        <v>2689337319</v>
      </c>
      <c r="E92" s="15">
        <v>5000</v>
      </c>
      <c r="F92" s="15">
        <v>7208841</v>
      </c>
      <c r="G92" s="15">
        <v>39000</v>
      </c>
      <c r="H92" s="15">
        <v>22478538</v>
      </c>
      <c r="I92" s="15">
        <v>4596000</v>
      </c>
      <c r="J92" s="15">
        <v>3350</v>
      </c>
      <c r="K92" s="15">
        <v>2652161985</v>
      </c>
      <c r="L92" s="15">
        <v>15392635376</v>
      </c>
      <c r="M92" s="52">
        <f t="shared" si="2"/>
        <v>7.9805560535470693E-2</v>
      </c>
      <c r="N92" s="13"/>
      <c r="O92" s="12"/>
      <c r="P92" s="13"/>
      <c r="Q92" s="13"/>
      <c r="R92" s="13"/>
      <c r="S92" s="13"/>
    </row>
    <row r="93" spans="1:19" s="24" customFormat="1">
      <c r="A93" s="11" t="s">
        <v>151</v>
      </c>
      <c r="B93" s="15">
        <v>3000000</v>
      </c>
      <c r="C93" s="15">
        <v>2700688500</v>
      </c>
      <c r="D93" s="15">
        <v>2699304750</v>
      </c>
      <c r="E93" s="15">
        <v>2000</v>
      </c>
      <c r="F93" s="15">
        <v>3800969</v>
      </c>
      <c r="G93" s="15">
        <v>1000</v>
      </c>
      <c r="H93" s="15">
        <v>900896</v>
      </c>
      <c r="I93" s="15">
        <v>3001000</v>
      </c>
      <c r="J93" s="15">
        <v>2700</v>
      </c>
      <c r="K93" s="15">
        <v>2703588573</v>
      </c>
      <c r="L93" s="15">
        <v>8100613555</v>
      </c>
      <c r="M93" s="52">
        <f t="shared" si="2"/>
        <v>4.1998916341900817E-2</v>
      </c>
      <c r="N93" s="13"/>
      <c r="O93" s="12"/>
      <c r="P93" s="13"/>
      <c r="Q93" s="13"/>
      <c r="R93" s="13"/>
      <c r="S93" s="13"/>
    </row>
    <row r="94" spans="1:19" s="24" customFormat="1">
      <c r="A94" s="11" t="s">
        <v>152</v>
      </c>
      <c r="B94" s="15">
        <v>35000</v>
      </c>
      <c r="C94" s="15">
        <v>28007140</v>
      </c>
      <c r="D94" s="15">
        <v>31491889</v>
      </c>
      <c r="E94" s="15">
        <v>0</v>
      </c>
      <c r="F94" s="15">
        <v>0</v>
      </c>
      <c r="G94" s="15">
        <v>0</v>
      </c>
      <c r="H94" s="15">
        <v>0</v>
      </c>
      <c r="I94" s="15">
        <v>35000</v>
      </c>
      <c r="J94" s="15">
        <v>750</v>
      </c>
      <c r="K94" s="15">
        <v>28007140</v>
      </c>
      <c r="L94" s="15">
        <v>26243242</v>
      </c>
      <c r="M94" s="52">
        <f t="shared" si="2"/>
        <v>1.3606225229914178E-4</v>
      </c>
      <c r="N94" s="13"/>
      <c r="O94" s="12"/>
      <c r="P94" s="13"/>
      <c r="Q94" s="13"/>
      <c r="R94" s="13"/>
      <c r="S94" s="13"/>
    </row>
    <row r="95" spans="1:19" s="24" customFormat="1" ht="19.5" thickBot="1">
      <c r="A95" s="11" t="s">
        <v>60</v>
      </c>
      <c r="B95" s="15"/>
      <c r="C95" s="27">
        <f>SUM(C61:C94)</f>
        <v>6184662499012</v>
      </c>
      <c r="D95" s="27">
        <f>SUM(D61:D94)</f>
        <v>6602539701092</v>
      </c>
      <c r="E95" s="15"/>
      <c r="F95" s="27">
        <f>SUM(F61:F94)</f>
        <v>3130862314766</v>
      </c>
      <c r="G95" s="15"/>
      <c r="H95" s="27">
        <f>SUM(H61:H94)</f>
        <v>1026885295455</v>
      </c>
      <c r="I95" s="27">
        <f>SUM(I62:I94)</f>
        <v>65529000</v>
      </c>
      <c r="J95" s="15"/>
      <c r="K95" s="27">
        <f>SUM(K61:K94)</f>
        <v>7747034401075</v>
      </c>
      <c r="L95" s="27">
        <f>SUM(L61:L94)</f>
        <v>9277214262402</v>
      </c>
      <c r="M95" s="53">
        <f>SUM(M61:M94)</f>
        <v>48.099189406710401</v>
      </c>
      <c r="N95" s="13"/>
      <c r="O95" s="12"/>
      <c r="P95" s="13"/>
      <c r="Q95" s="13"/>
      <c r="R95" s="13"/>
      <c r="S95" s="13"/>
    </row>
    <row r="96" spans="1:19" s="24" customFormat="1" ht="19.5" thickTop="1">
      <c r="A96" s="94"/>
      <c r="B96" s="11" t="s">
        <v>117</v>
      </c>
      <c r="C96" s="11"/>
      <c r="D96" s="17"/>
      <c r="E96" s="17"/>
      <c r="F96" s="13">
        <v>0</v>
      </c>
      <c r="G96" s="13">
        <v>0</v>
      </c>
      <c r="I96" s="13"/>
      <c r="J96" s="13"/>
      <c r="K96" s="12"/>
      <c r="L96" s="13"/>
      <c r="M96" s="12"/>
      <c r="N96" s="13"/>
      <c r="O96" s="12"/>
      <c r="P96" s="13"/>
      <c r="Q96" s="13"/>
      <c r="R96" s="13"/>
      <c r="S96" s="13"/>
    </row>
    <row r="97" spans="1:19" s="24" customFormat="1">
      <c r="A97" s="94"/>
      <c r="B97" s="11" t="s">
        <v>117</v>
      </c>
      <c r="C97" s="11"/>
      <c r="D97" s="17"/>
      <c r="E97" s="17"/>
      <c r="F97" s="13">
        <v>0</v>
      </c>
      <c r="G97" s="13">
        <v>0</v>
      </c>
      <c r="I97" s="13"/>
      <c r="J97" s="13"/>
      <c r="K97" s="12"/>
      <c r="L97" s="12"/>
      <c r="M97" s="12"/>
      <c r="N97" s="13"/>
      <c r="O97" s="12"/>
      <c r="P97" s="13"/>
      <c r="Q97" s="13"/>
      <c r="R97" s="13"/>
      <c r="S97" s="13"/>
    </row>
    <row r="98" spans="1:19" s="24" customFormat="1">
      <c r="A98" s="94"/>
      <c r="B98" s="11" t="s">
        <v>117</v>
      </c>
      <c r="C98" s="11"/>
      <c r="D98" s="17"/>
      <c r="E98" s="17"/>
      <c r="F98" s="13">
        <v>0</v>
      </c>
      <c r="G98" s="13">
        <v>0</v>
      </c>
      <c r="I98" s="13"/>
      <c r="J98" s="13"/>
      <c r="K98" s="12"/>
      <c r="L98" s="12"/>
      <c r="M98" s="12"/>
      <c r="N98" s="13"/>
      <c r="O98" s="12"/>
      <c r="P98" s="13"/>
      <c r="Q98" s="13"/>
      <c r="R98" s="13"/>
      <c r="S98" s="13"/>
    </row>
    <row r="99" spans="1:19" s="24" customFormat="1">
      <c r="A99" s="94"/>
      <c r="B99" s="11" t="s">
        <v>117</v>
      </c>
      <c r="C99" s="11"/>
      <c r="D99" s="17"/>
      <c r="E99" s="17"/>
      <c r="F99" s="13">
        <v>0</v>
      </c>
      <c r="G99" s="13">
        <v>0</v>
      </c>
      <c r="I99" s="13"/>
      <c r="J99" s="13"/>
      <c r="K99" s="67"/>
      <c r="L99" s="12"/>
      <c r="M99" s="12"/>
      <c r="N99" s="13"/>
      <c r="O99" s="12"/>
      <c r="P99" s="13"/>
      <c r="Q99" s="13"/>
      <c r="R99" s="13"/>
      <c r="S99" s="13"/>
    </row>
    <row r="100" spans="1:19">
      <c r="J100" s="79"/>
      <c r="K100" s="25"/>
      <c r="L100" s="12"/>
    </row>
    <row r="101" spans="1:19">
      <c r="K101" s="25"/>
      <c r="L101" s="25"/>
    </row>
  </sheetData>
  <mergeCells count="36">
    <mergeCell ref="B58:D58"/>
    <mergeCell ref="E58:H58"/>
    <mergeCell ref="I58:M58"/>
    <mergeCell ref="A59:A60"/>
    <mergeCell ref="B59:B60"/>
    <mergeCell ref="C59:C60"/>
    <mergeCell ref="D59:D60"/>
    <mergeCell ref="E59:F59"/>
    <mergeCell ref="G59:H59"/>
    <mergeCell ref="I59:I60"/>
    <mergeCell ref="J59:J60"/>
    <mergeCell ref="K59:K60"/>
    <mergeCell ref="L59:L60"/>
    <mergeCell ref="M59:M60"/>
    <mergeCell ref="A54:M54"/>
    <mergeCell ref="A55:M55"/>
    <mergeCell ref="A56:M56"/>
    <mergeCell ref="L8:L9"/>
    <mergeCell ref="J8:J9"/>
    <mergeCell ref="M8:M9"/>
    <mergeCell ref="A1:M1"/>
    <mergeCell ref="A2:M2"/>
    <mergeCell ref="A3:M3"/>
    <mergeCell ref="A8:A9"/>
    <mergeCell ref="E8:F8"/>
    <mergeCell ref="G8:H8"/>
    <mergeCell ref="K8:K9"/>
    <mergeCell ref="I8:I9"/>
    <mergeCell ref="C8:C9"/>
    <mergeCell ref="B8:B9"/>
    <mergeCell ref="A5:M5"/>
    <mergeCell ref="A4:M4"/>
    <mergeCell ref="E7:H7"/>
    <mergeCell ref="B7:D7"/>
    <mergeCell ref="I7:M7"/>
    <mergeCell ref="D8:D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landscape" horizontalDpi="4294967295" verticalDpi="4294967295" r:id="rId1"/>
  <headerFooter differentOddEven="1" differentFirst="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75D6-2E5B-4472-B6BD-4DE6934855E1}">
  <sheetPr>
    <tabColor rgb="FF92D050"/>
  </sheetPr>
  <dimension ref="A1:G12"/>
  <sheetViews>
    <sheetView rightToLeft="1" view="pageBreakPreview" zoomScale="106" zoomScaleNormal="120" zoomScaleSheetLayoutView="106" workbookViewId="0">
      <selection activeCell="D15" sqref="D15"/>
    </sheetView>
  </sheetViews>
  <sheetFormatPr defaultColWidth="13" defaultRowHeight="18.75"/>
  <cols>
    <col min="1" max="1" width="34.25" style="17" bestFit="1" customWidth="1"/>
    <col min="2" max="8" width="13" style="17" customWidth="1"/>
    <col min="9" max="16384" width="13" style="17"/>
  </cols>
  <sheetData>
    <row r="1" spans="1:7" ht="21">
      <c r="A1" s="110" t="s">
        <v>0</v>
      </c>
      <c r="B1" s="110"/>
      <c r="C1" s="110"/>
      <c r="D1" s="110"/>
      <c r="E1" s="110"/>
      <c r="F1" s="110"/>
      <c r="G1" s="110"/>
    </row>
    <row r="2" spans="1:7" ht="21">
      <c r="A2" s="110" t="s">
        <v>2</v>
      </c>
      <c r="B2" s="110"/>
      <c r="C2" s="110"/>
      <c r="D2" s="110"/>
      <c r="E2" s="110"/>
      <c r="F2" s="110"/>
      <c r="G2" s="110"/>
    </row>
    <row r="3" spans="1:7" ht="21">
      <c r="A3" s="110" t="s">
        <v>3</v>
      </c>
      <c r="B3" s="110"/>
      <c r="C3" s="110"/>
      <c r="D3" s="110"/>
      <c r="E3" s="110"/>
      <c r="F3" s="110"/>
      <c r="G3" s="110"/>
    </row>
    <row r="4" spans="1:7" s="16" customFormat="1" ht="24" customHeight="1">
      <c r="A4" s="119" t="s">
        <v>62</v>
      </c>
      <c r="B4" s="119"/>
      <c r="C4" s="119"/>
      <c r="D4" s="119"/>
    </row>
    <row r="5" spans="1:7" ht="21.75" thickBot="1">
      <c r="A5" s="18"/>
      <c r="B5" s="19"/>
      <c r="C5" s="19"/>
      <c r="D5" s="19"/>
    </row>
    <row r="6" spans="1:7" ht="21.75" thickBot="1">
      <c r="A6" s="18"/>
      <c r="B6" s="116" t="s">
        <v>6</v>
      </c>
      <c r="C6" s="116"/>
      <c r="D6" s="116"/>
      <c r="E6" s="116" t="s">
        <v>8</v>
      </c>
      <c r="F6" s="116"/>
      <c r="G6" s="116"/>
    </row>
    <row r="7" spans="1:7" ht="19.5" thickBot="1">
      <c r="A7" s="20" t="s">
        <v>63</v>
      </c>
      <c r="B7" s="20" t="s">
        <v>64</v>
      </c>
      <c r="C7" s="20" t="s">
        <v>65</v>
      </c>
      <c r="D7" s="20" t="s">
        <v>66</v>
      </c>
      <c r="E7" s="20" t="s">
        <v>64</v>
      </c>
      <c r="F7" s="20" t="s">
        <v>65</v>
      </c>
      <c r="G7" s="20" t="s">
        <v>66</v>
      </c>
    </row>
    <row r="8" spans="1:7" ht="23.1" customHeight="1">
      <c r="A8" s="46" t="s">
        <v>67</v>
      </c>
      <c r="B8" s="15">
        <v>271000000</v>
      </c>
      <c r="C8" s="12">
        <v>3268</v>
      </c>
      <c r="D8" s="17" t="s">
        <v>68</v>
      </c>
      <c r="E8" s="12">
        <v>271000000</v>
      </c>
      <c r="F8" s="12">
        <v>3268</v>
      </c>
      <c r="G8" s="17" t="s">
        <v>68</v>
      </c>
    </row>
    <row r="9" spans="1:7" ht="23.1" customHeight="1">
      <c r="A9" s="29" t="s">
        <v>69</v>
      </c>
      <c r="B9" s="15">
        <v>0</v>
      </c>
      <c r="C9" s="12">
        <v>19084</v>
      </c>
      <c r="D9" s="17" t="s">
        <v>70</v>
      </c>
      <c r="E9" s="12">
        <v>188</v>
      </c>
      <c r="F9" s="12">
        <v>19084</v>
      </c>
      <c r="G9" s="17" t="s">
        <v>70</v>
      </c>
    </row>
    <row r="10" spans="1:7" ht="23.1" customHeight="1">
      <c r="A10" s="11" t="s">
        <v>60</v>
      </c>
      <c r="B10" s="12"/>
      <c r="C10" s="13"/>
      <c r="E10" s="12"/>
      <c r="F10" s="13"/>
    </row>
    <row r="11" spans="1:7" ht="23.1" customHeight="1">
      <c r="A11" s="11" t="s">
        <v>61</v>
      </c>
      <c r="B11" s="21"/>
      <c r="C11" s="22"/>
      <c r="D11" s="23"/>
      <c r="E11" s="21"/>
      <c r="F11" s="22"/>
      <c r="G11" s="23"/>
    </row>
    <row r="12" spans="1:7">
      <c r="A12" s="23"/>
      <c r="B12" s="9"/>
      <c r="C12" s="9"/>
      <c r="D12" s="9"/>
      <c r="E12" s="9"/>
      <c r="F12" s="9"/>
      <c r="G12" s="9"/>
    </row>
  </sheetData>
  <mergeCells count="6">
    <mergeCell ref="A1:G1"/>
    <mergeCell ref="A2:G2"/>
    <mergeCell ref="A3:G3"/>
    <mergeCell ref="B6:D6"/>
    <mergeCell ref="E6:G6"/>
    <mergeCell ref="A4:D4"/>
  </mergeCells>
  <pageMargins left="0.7" right="0.7" top="0.75" bottom="0.75" header="0.3" footer="0.3"/>
  <pageSetup paperSize="9" scale="58" orientation="portrait" r:id="rId1"/>
  <headerFooter differentOddEven="1" differentFirst="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33"/>
  <sheetViews>
    <sheetView rightToLeft="1" view="pageBreakPreview" topLeftCell="A16" zoomScale="96" zoomScaleNormal="100" zoomScaleSheetLayoutView="96" workbookViewId="0">
      <selection activeCell="G31" sqref="G31"/>
    </sheetView>
  </sheetViews>
  <sheetFormatPr defaultColWidth="9" defaultRowHeight="18.75"/>
  <cols>
    <col min="1" max="1" width="34.25" style="17" customWidth="1"/>
    <col min="2" max="2" width="8.875" style="17" customWidth="1"/>
    <col min="3" max="3" width="9.75" style="17" customWidth="1"/>
    <col min="4" max="4" width="11.375" style="17" bestFit="1" customWidth="1"/>
    <col min="5" max="5" width="9.625" style="17" bestFit="1" customWidth="1"/>
    <col min="6" max="6" width="9.875" style="17" bestFit="1" customWidth="1"/>
    <col min="7" max="7" width="9.125" style="17" customWidth="1"/>
    <col min="8" max="9" width="15.5" style="17" bestFit="1" customWidth="1"/>
    <col min="10" max="10" width="7.5" style="17" customWidth="1"/>
    <col min="11" max="11" width="15.25" style="17" customWidth="1"/>
    <col min="12" max="12" width="9.25" style="17" bestFit="1" customWidth="1"/>
    <col min="13" max="13" width="15.875" style="17" customWidth="1"/>
    <col min="14" max="14" width="11.125" style="17" customWidth="1"/>
    <col min="15" max="15" width="10.375" style="17" customWidth="1"/>
    <col min="16" max="16" width="16" style="17" customWidth="1"/>
    <col min="17" max="17" width="15.5" style="17" customWidth="1"/>
    <col min="18" max="18" width="8.875" style="17" customWidth="1"/>
    <col min="19" max="19" width="9" style="17" customWidth="1"/>
    <col min="20" max="16384" width="9" style="17"/>
  </cols>
  <sheetData>
    <row r="1" spans="1:18" ht="21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21">
      <c r="A2" s="110" t="s">
        <v>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</row>
    <row r="3" spans="1:18" ht="21">
      <c r="A3" s="110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18">
      <c r="A4" s="119" t="s">
        <v>71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6" spans="1:18" ht="18" customHeight="1" thickBot="1">
      <c r="A6" s="121" t="s">
        <v>72</v>
      </c>
      <c r="B6" s="121"/>
      <c r="C6" s="121"/>
      <c r="D6" s="121"/>
      <c r="E6" s="121"/>
      <c r="F6" s="121"/>
      <c r="G6" s="121" t="s">
        <v>6</v>
      </c>
      <c r="H6" s="121"/>
      <c r="I6" s="121"/>
      <c r="J6" s="122" t="s">
        <v>7</v>
      </c>
      <c r="K6" s="122"/>
      <c r="L6" s="122"/>
      <c r="M6" s="122"/>
      <c r="N6" s="121" t="s">
        <v>8</v>
      </c>
      <c r="O6" s="121"/>
      <c r="P6" s="121"/>
      <c r="Q6" s="121"/>
      <c r="R6" s="121"/>
    </row>
    <row r="7" spans="1:18" ht="26.25" customHeight="1">
      <c r="A7" s="125" t="s">
        <v>73</v>
      </c>
      <c r="B7" s="129" t="s">
        <v>74</v>
      </c>
      <c r="C7" s="131" t="s">
        <v>75</v>
      </c>
      <c r="D7" s="126" t="s">
        <v>76</v>
      </c>
      <c r="E7" s="127" t="s">
        <v>77</v>
      </c>
      <c r="F7" s="128" t="s">
        <v>78</v>
      </c>
      <c r="G7" s="126" t="s">
        <v>10</v>
      </c>
      <c r="H7" s="126" t="s">
        <v>11</v>
      </c>
      <c r="I7" s="126" t="s">
        <v>12</v>
      </c>
      <c r="J7" s="128" t="s">
        <v>13</v>
      </c>
      <c r="K7" s="128"/>
      <c r="L7" s="128" t="s">
        <v>14</v>
      </c>
      <c r="M7" s="128"/>
      <c r="N7" s="126" t="s">
        <v>10</v>
      </c>
      <c r="O7" s="133" t="s">
        <v>79</v>
      </c>
      <c r="P7" s="126" t="s">
        <v>11</v>
      </c>
      <c r="Q7" s="126" t="s">
        <v>12</v>
      </c>
      <c r="R7" s="133" t="s">
        <v>80</v>
      </c>
    </row>
    <row r="8" spans="1:18" ht="40.5" customHeight="1" thickBot="1">
      <c r="A8" s="121"/>
      <c r="B8" s="130"/>
      <c r="C8" s="130"/>
      <c r="D8" s="121"/>
      <c r="E8" s="122"/>
      <c r="F8" s="122"/>
      <c r="G8" s="121"/>
      <c r="H8" s="121"/>
      <c r="I8" s="121"/>
      <c r="J8" s="10" t="s">
        <v>10</v>
      </c>
      <c r="K8" s="10" t="s">
        <v>17</v>
      </c>
      <c r="L8" s="10" t="s">
        <v>10</v>
      </c>
      <c r="M8" s="10" t="s">
        <v>18</v>
      </c>
      <c r="N8" s="121"/>
      <c r="O8" s="134"/>
      <c r="P8" s="121"/>
      <c r="Q8" s="121"/>
      <c r="R8" s="134"/>
    </row>
    <row r="9" spans="1:18" ht="23.1" customHeight="1">
      <c r="A9" s="29" t="s">
        <v>81</v>
      </c>
      <c r="B9" s="17" t="s">
        <v>82</v>
      </c>
      <c r="C9" s="17" t="s">
        <v>82</v>
      </c>
      <c r="D9" s="17" t="s">
        <v>83</v>
      </c>
      <c r="E9" s="17" t="s">
        <v>84</v>
      </c>
      <c r="F9" s="12">
        <v>1000000</v>
      </c>
      <c r="G9" s="12">
        <v>200000</v>
      </c>
      <c r="H9" s="12">
        <v>200031250000</v>
      </c>
      <c r="I9" s="12">
        <v>199963750000</v>
      </c>
      <c r="J9" s="15">
        <v>0</v>
      </c>
      <c r="K9" s="15">
        <v>0</v>
      </c>
      <c r="L9" s="15">
        <v>0</v>
      </c>
      <c r="M9" s="15">
        <v>0</v>
      </c>
      <c r="N9" s="12">
        <v>200000</v>
      </c>
      <c r="O9" s="12">
        <v>1000000</v>
      </c>
      <c r="P9" s="12">
        <v>200031250000</v>
      </c>
      <c r="Q9" s="12">
        <v>199963750000</v>
      </c>
      <c r="R9" s="13">
        <f>Q9/19287672779591*100</f>
        <v>1.0367437911513568</v>
      </c>
    </row>
    <row r="10" spans="1:18" ht="23.1" customHeight="1">
      <c r="A10" s="11" t="s">
        <v>85</v>
      </c>
      <c r="B10" s="17" t="s">
        <v>82</v>
      </c>
      <c r="C10" s="17" t="s">
        <v>82</v>
      </c>
      <c r="D10" s="17" t="s">
        <v>86</v>
      </c>
      <c r="E10" s="17" t="s">
        <v>87</v>
      </c>
      <c r="F10" s="12">
        <v>1000000</v>
      </c>
      <c r="G10" s="12">
        <v>250000</v>
      </c>
      <c r="H10" s="12">
        <v>250040312500</v>
      </c>
      <c r="I10" s="12">
        <v>249954687500</v>
      </c>
      <c r="J10" s="15">
        <v>0</v>
      </c>
      <c r="K10" s="15">
        <v>0</v>
      </c>
      <c r="L10" s="15">
        <v>0</v>
      </c>
      <c r="M10" s="15">
        <v>0</v>
      </c>
      <c r="N10" s="12">
        <v>250000</v>
      </c>
      <c r="O10" s="12">
        <v>1000000</v>
      </c>
      <c r="P10" s="12">
        <v>250040312500</v>
      </c>
      <c r="Q10" s="12">
        <v>249954687500</v>
      </c>
      <c r="R10" s="13">
        <f t="shared" ref="R10:R22" si="0">Q10/19287672779591*100</f>
        <v>1.2959297389391959</v>
      </c>
    </row>
    <row r="11" spans="1:18" ht="23.1" customHeight="1">
      <c r="A11" s="11" t="s">
        <v>88</v>
      </c>
      <c r="B11" s="17" t="s">
        <v>82</v>
      </c>
      <c r="C11" s="17" t="s">
        <v>82</v>
      </c>
      <c r="D11" s="17" t="s">
        <v>89</v>
      </c>
      <c r="E11" s="17" t="s">
        <v>90</v>
      </c>
      <c r="F11" s="12">
        <v>1000000</v>
      </c>
      <c r="G11" s="12">
        <v>750000</v>
      </c>
      <c r="H11" s="12">
        <v>750117812500</v>
      </c>
      <c r="I11" s="12">
        <v>749864062500</v>
      </c>
      <c r="J11" s="15">
        <v>0</v>
      </c>
      <c r="K11" s="15">
        <v>0</v>
      </c>
      <c r="L11" s="15">
        <v>0</v>
      </c>
      <c r="M11" s="15">
        <v>0</v>
      </c>
      <c r="N11" s="12">
        <v>750000</v>
      </c>
      <c r="O11" s="12">
        <v>1000000</v>
      </c>
      <c r="P11" s="12">
        <v>750117812500</v>
      </c>
      <c r="Q11" s="12">
        <v>749864062500</v>
      </c>
      <c r="R11" s="13">
        <f>Q11/19287672779591*100</f>
        <v>3.887789216817588</v>
      </c>
    </row>
    <row r="12" spans="1:18" ht="23.1" customHeight="1">
      <c r="A12" s="11" t="s">
        <v>91</v>
      </c>
      <c r="B12" s="17" t="s">
        <v>82</v>
      </c>
      <c r="C12" s="17" t="s">
        <v>82</v>
      </c>
      <c r="D12" s="17" t="s">
        <v>92</v>
      </c>
      <c r="E12" s="17" t="s">
        <v>93</v>
      </c>
      <c r="F12" s="12">
        <v>1000000</v>
      </c>
      <c r="G12" s="12">
        <v>100000</v>
      </c>
      <c r="H12" s="12">
        <v>100015625000</v>
      </c>
      <c r="I12" s="12">
        <v>99981875000</v>
      </c>
      <c r="J12" s="15">
        <v>0</v>
      </c>
      <c r="K12" s="15">
        <v>0</v>
      </c>
      <c r="L12" s="15">
        <v>0</v>
      </c>
      <c r="M12" s="15">
        <v>0</v>
      </c>
      <c r="N12" s="12">
        <v>100000</v>
      </c>
      <c r="O12" s="12">
        <v>1000000</v>
      </c>
      <c r="P12" s="12">
        <v>100015625000</v>
      </c>
      <c r="Q12" s="12">
        <v>99981875000</v>
      </c>
      <c r="R12" s="13">
        <f t="shared" si="0"/>
        <v>0.51837189557567842</v>
      </c>
    </row>
    <row r="13" spans="1:18" ht="23.1" customHeight="1">
      <c r="A13" s="11" t="s">
        <v>94</v>
      </c>
      <c r="B13" s="17" t="s">
        <v>82</v>
      </c>
      <c r="C13" s="17" t="s">
        <v>82</v>
      </c>
      <c r="D13" s="17" t="s">
        <v>95</v>
      </c>
      <c r="E13" s="17" t="s">
        <v>96</v>
      </c>
      <c r="F13" s="12">
        <v>1000000</v>
      </c>
      <c r="G13" s="12">
        <v>454000</v>
      </c>
      <c r="H13" s="12">
        <v>454015390743</v>
      </c>
      <c r="I13" s="12">
        <v>453917712500</v>
      </c>
      <c r="J13" s="15">
        <v>0</v>
      </c>
      <c r="K13" s="15">
        <v>0</v>
      </c>
      <c r="L13" s="15">
        <v>0</v>
      </c>
      <c r="M13" s="15">
        <v>0</v>
      </c>
      <c r="N13" s="12">
        <v>454000</v>
      </c>
      <c r="O13" s="12">
        <v>1000000</v>
      </c>
      <c r="P13" s="12">
        <v>454015390743</v>
      </c>
      <c r="Q13" s="12">
        <v>453917712500</v>
      </c>
      <c r="R13" s="13">
        <f t="shared" si="0"/>
        <v>2.3534084059135796</v>
      </c>
    </row>
    <row r="14" spans="1:18" ht="23.1" customHeight="1">
      <c r="A14" s="11" t="s">
        <v>97</v>
      </c>
      <c r="B14" s="17" t="s">
        <v>82</v>
      </c>
      <c r="C14" s="17" t="s">
        <v>82</v>
      </c>
      <c r="D14" s="17" t="s">
        <v>98</v>
      </c>
      <c r="E14" s="17" t="s">
        <v>99</v>
      </c>
      <c r="F14" s="12">
        <v>1000000</v>
      </c>
      <c r="G14" s="12">
        <v>90000</v>
      </c>
      <c r="H14" s="12">
        <v>90016312500</v>
      </c>
      <c r="I14" s="12">
        <v>89983687500</v>
      </c>
      <c r="J14" s="15">
        <v>0</v>
      </c>
      <c r="K14" s="15">
        <v>0</v>
      </c>
      <c r="L14" s="15">
        <v>0</v>
      </c>
      <c r="M14" s="15">
        <v>0</v>
      </c>
      <c r="N14" s="12">
        <v>90000</v>
      </c>
      <c r="O14" s="12">
        <v>1000000</v>
      </c>
      <c r="P14" s="12">
        <v>90016312500</v>
      </c>
      <c r="Q14" s="12">
        <v>89983687500</v>
      </c>
      <c r="R14" s="13">
        <f t="shared" si="0"/>
        <v>0.46653470601811053</v>
      </c>
    </row>
    <row r="15" spans="1:18" ht="23.1" customHeight="1">
      <c r="A15" s="11" t="s">
        <v>100</v>
      </c>
      <c r="B15" s="17" t="s">
        <v>82</v>
      </c>
      <c r="C15" s="17" t="s">
        <v>82</v>
      </c>
      <c r="D15" s="17" t="s">
        <v>101</v>
      </c>
      <c r="E15" s="17" t="s">
        <v>102</v>
      </c>
      <c r="F15" s="12">
        <v>1000000</v>
      </c>
      <c r="G15" s="12">
        <v>525000</v>
      </c>
      <c r="H15" s="12">
        <v>525016153846</v>
      </c>
      <c r="I15" s="12">
        <v>524904843750</v>
      </c>
      <c r="J15" s="15">
        <v>0</v>
      </c>
      <c r="K15" s="15">
        <v>0</v>
      </c>
      <c r="L15" s="15">
        <v>310000</v>
      </c>
      <c r="M15" s="15">
        <v>310009538461</v>
      </c>
      <c r="N15" s="12">
        <v>215000</v>
      </c>
      <c r="O15" s="12">
        <v>1000000</v>
      </c>
      <c r="P15" s="12">
        <f>H15-M15</f>
        <v>215006615385</v>
      </c>
      <c r="Q15" s="12">
        <v>214961031250</v>
      </c>
      <c r="R15" s="13">
        <f t="shared" si="0"/>
        <v>1.1144995754877085</v>
      </c>
    </row>
    <row r="16" spans="1:18" ht="23.1" customHeight="1">
      <c r="A16" s="11" t="s">
        <v>103</v>
      </c>
      <c r="B16" s="17" t="s">
        <v>82</v>
      </c>
      <c r="C16" s="17" t="s">
        <v>82</v>
      </c>
      <c r="D16" s="17" t="s">
        <v>104</v>
      </c>
      <c r="E16" s="17" t="s">
        <v>105</v>
      </c>
      <c r="F16" s="12">
        <v>1000000</v>
      </c>
      <c r="G16" s="12">
        <v>379000</v>
      </c>
      <c r="H16" s="12">
        <v>379053897941</v>
      </c>
      <c r="I16" s="12">
        <v>378931306250</v>
      </c>
      <c r="J16" s="15">
        <v>0</v>
      </c>
      <c r="K16" s="15">
        <v>0</v>
      </c>
      <c r="L16" s="15">
        <v>0</v>
      </c>
      <c r="M16" s="15">
        <v>0</v>
      </c>
      <c r="N16" s="12">
        <v>379000</v>
      </c>
      <c r="O16" s="12">
        <v>1000000</v>
      </c>
      <c r="P16" s="12">
        <v>379053897941</v>
      </c>
      <c r="Q16" s="12">
        <v>378931306250</v>
      </c>
      <c r="R16" s="13">
        <f t="shared" si="0"/>
        <v>1.964629484231821</v>
      </c>
    </row>
    <row r="17" spans="1:18" ht="23.1" customHeight="1">
      <c r="A17" s="11" t="s">
        <v>106</v>
      </c>
      <c r="B17" s="17" t="s">
        <v>82</v>
      </c>
      <c r="C17" s="17" t="s">
        <v>82</v>
      </c>
      <c r="D17" s="17" t="s">
        <v>104</v>
      </c>
      <c r="E17" s="17" t="s">
        <v>105</v>
      </c>
      <c r="F17" s="12">
        <v>1000000</v>
      </c>
      <c r="G17" s="12">
        <v>2500000</v>
      </c>
      <c r="H17" s="12">
        <v>2500000000000</v>
      </c>
      <c r="I17" s="12">
        <v>2499546875000</v>
      </c>
      <c r="J17" s="15">
        <v>0</v>
      </c>
      <c r="K17" s="15">
        <v>0</v>
      </c>
      <c r="L17" s="15">
        <v>2500000</v>
      </c>
      <c r="M17" s="15">
        <v>2500000000000</v>
      </c>
      <c r="N17" s="15">
        <v>0</v>
      </c>
      <c r="O17" s="15">
        <v>0</v>
      </c>
      <c r="P17" s="15">
        <f>H17-M17</f>
        <v>0</v>
      </c>
      <c r="Q17" s="15">
        <v>0</v>
      </c>
      <c r="R17" s="15">
        <f t="shared" si="0"/>
        <v>0</v>
      </c>
    </row>
    <row r="18" spans="1:18" ht="23.1" customHeight="1">
      <c r="A18" s="11" t="s">
        <v>107</v>
      </c>
      <c r="B18" s="17" t="s">
        <v>82</v>
      </c>
      <c r="C18" s="17" t="s">
        <v>82</v>
      </c>
      <c r="D18" s="17" t="s">
        <v>108</v>
      </c>
      <c r="E18" s="17" t="s">
        <v>109</v>
      </c>
      <c r="F18" s="12">
        <v>1000000</v>
      </c>
      <c r="G18" s="12">
        <v>500000</v>
      </c>
      <c r="H18" s="12">
        <v>500000000000</v>
      </c>
      <c r="I18" s="12">
        <v>499909375000</v>
      </c>
      <c r="J18" s="15">
        <v>0</v>
      </c>
      <c r="K18" s="15">
        <v>0</v>
      </c>
      <c r="L18" s="15">
        <v>0</v>
      </c>
      <c r="M18" s="15">
        <v>0</v>
      </c>
      <c r="N18" s="12">
        <v>500000</v>
      </c>
      <c r="O18" s="12">
        <v>1000000</v>
      </c>
      <c r="P18" s="12">
        <v>500000000000</v>
      </c>
      <c r="Q18" s="12">
        <v>499909375000</v>
      </c>
      <c r="R18" s="13">
        <f t="shared" si="0"/>
        <v>2.5918594778783919</v>
      </c>
    </row>
    <row r="19" spans="1:18" ht="23.1" customHeight="1">
      <c r="A19" s="11" t="s">
        <v>110</v>
      </c>
      <c r="B19" s="17" t="s">
        <v>82</v>
      </c>
      <c r="C19" s="17" t="s">
        <v>82</v>
      </c>
      <c r="D19" s="17" t="s">
        <v>111</v>
      </c>
      <c r="E19" s="17" t="s">
        <v>112</v>
      </c>
      <c r="F19" s="12">
        <v>1000000</v>
      </c>
      <c r="G19" s="12">
        <v>350000</v>
      </c>
      <c r="H19" s="12">
        <v>350010370370</v>
      </c>
      <c r="I19" s="12">
        <v>349936562500</v>
      </c>
      <c r="J19" s="15">
        <v>0</v>
      </c>
      <c r="K19" s="15">
        <v>0</v>
      </c>
      <c r="L19" s="15">
        <v>0</v>
      </c>
      <c r="M19" s="15">
        <v>0</v>
      </c>
      <c r="N19" s="12">
        <v>350000</v>
      </c>
      <c r="O19" s="12">
        <v>1000000</v>
      </c>
      <c r="P19" s="12">
        <v>350010370370</v>
      </c>
      <c r="Q19" s="12">
        <v>349936562500</v>
      </c>
      <c r="R19" s="13">
        <f t="shared" si="0"/>
        <v>1.8143016345148744</v>
      </c>
    </row>
    <row r="20" spans="1:18" ht="23.1" customHeight="1">
      <c r="A20" s="11" t="s">
        <v>113</v>
      </c>
      <c r="B20" s="17" t="s">
        <v>82</v>
      </c>
      <c r="C20" s="17" t="s">
        <v>82</v>
      </c>
      <c r="D20" s="17" t="s">
        <v>114</v>
      </c>
      <c r="E20" s="17" t="s">
        <v>115</v>
      </c>
      <c r="F20" s="12">
        <v>1000000</v>
      </c>
      <c r="G20" s="12">
        <v>111000</v>
      </c>
      <c r="H20" s="12">
        <v>111004984233</v>
      </c>
      <c r="I20" s="12">
        <v>110979881250</v>
      </c>
      <c r="J20" s="15">
        <v>0</v>
      </c>
      <c r="K20" s="15">
        <v>0</v>
      </c>
      <c r="L20" s="15">
        <v>0</v>
      </c>
      <c r="M20" s="15">
        <v>0</v>
      </c>
      <c r="N20" s="12">
        <v>111000</v>
      </c>
      <c r="O20" s="12">
        <v>1000000</v>
      </c>
      <c r="P20" s="12">
        <v>111004984233</v>
      </c>
      <c r="Q20" s="12">
        <v>110979881250</v>
      </c>
      <c r="R20" s="13">
        <f t="shared" si="0"/>
        <v>0.57539280408900306</v>
      </c>
    </row>
    <row r="21" spans="1:18" ht="23.1" customHeight="1">
      <c r="A21" s="11" t="s">
        <v>116</v>
      </c>
      <c r="B21" s="17" t="s">
        <v>117</v>
      </c>
      <c r="D21" s="17" t="s">
        <v>118</v>
      </c>
      <c r="E21" s="17" t="s">
        <v>119</v>
      </c>
      <c r="F21" s="12">
        <v>1000000</v>
      </c>
      <c r="G21" s="12">
        <v>1000000</v>
      </c>
      <c r="H21" s="12">
        <v>1000000000000</v>
      </c>
      <c r="I21" s="12">
        <v>1000000000000</v>
      </c>
      <c r="J21" s="15">
        <v>0</v>
      </c>
      <c r="K21" s="15">
        <v>0</v>
      </c>
      <c r="L21" s="15">
        <v>0</v>
      </c>
      <c r="M21" s="15">
        <v>0</v>
      </c>
      <c r="N21" s="12">
        <v>1000000</v>
      </c>
      <c r="O21" s="12">
        <v>1000000</v>
      </c>
      <c r="P21" s="12">
        <v>1000000000000</v>
      </c>
      <c r="Q21" s="12">
        <v>1000000000000</v>
      </c>
      <c r="R21" s="13">
        <f t="shared" si="0"/>
        <v>5.1846586751416535</v>
      </c>
    </row>
    <row r="22" spans="1:18" ht="23.1" customHeight="1">
      <c r="A22" s="97" t="s">
        <v>475</v>
      </c>
      <c r="B22" s="17" t="s">
        <v>476</v>
      </c>
      <c r="C22" s="17" t="s">
        <v>476</v>
      </c>
      <c r="D22" s="17" t="s">
        <v>476</v>
      </c>
      <c r="E22" s="17" t="s">
        <v>476</v>
      </c>
      <c r="F22" s="17" t="s">
        <v>476</v>
      </c>
      <c r="G22" s="21">
        <v>75865</v>
      </c>
      <c r="H22" s="21">
        <v>372100429970</v>
      </c>
      <c r="I22" s="21">
        <v>462446555531</v>
      </c>
      <c r="J22" s="49">
        <v>35736</v>
      </c>
      <c r="K22" s="49">
        <v>219996402779</v>
      </c>
      <c r="L22" s="15">
        <v>0</v>
      </c>
      <c r="M22" s="15">
        <v>0</v>
      </c>
      <c r="N22" s="42">
        <v>111601</v>
      </c>
      <c r="O22" s="21">
        <v>5305480</v>
      </c>
      <c r="P22" s="21">
        <f>H22+K22</f>
        <v>592096832749</v>
      </c>
      <c r="Q22" s="21">
        <v>730448442065</v>
      </c>
      <c r="R22" s="13">
        <f t="shared" si="0"/>
        <v>3.7871258518960076</v>
      </c>
    </row>
    <row r="23" spans="1:18" ht="19.5" thickBot="1">
      <c r="A23" s="17" t="s">
        <v>60</v>
      </c>
      <c r="G23" s="12"/>
      <c r="H23" s="44">
        <f>SUM(H9:H22)</f>
        <v>7581422539603</v>
      </c>
      <c r="I23" s="44">
        <f>SUM(I9:I22)</f>
        <v>7670321174281</v>
      </c>
      <c r="K23" s="27">
        <f>SUM(K9:K22)</f>
        <v>219996402779</v>
      </c>
      <c r="M23" s="27">
        <f>SUM(M9:M22)</f>
        <v>2810009538461</v>
      </c>
      <c r="N23" s="12"/>
      <c r="O23" s="12"/>
      <c r="P23" s="44">
        <f>SUM(P9:P22)</f>
        <v>4991409403921</v>
      </c>
      <c r="Q23" s="44">
        <f>SUM(Q9:Q22)</f>
        <v>5128832373315</v>
      </c>
      <c r="R23" s="43">
        <f>SUM(R9:R22)</f>
        <v>26.591245257654968</v>
      </c>
    </row>
    <row r="24" spans="1:18" ht="19.5" thickTop="1"/>
    <row r="26" spans="1:18">
      <c r="O26" s="12"/>
      <c r="P26" s="12"/>
      <c r="Q26" s="12"/>
    </row>
    <row r="27" spans="1:18">
      <c r="O27" s="12"/>
      <c r="P27" s="132"/>
      <c r="Q27" s="132"/>
    </row>
    <row r="28" spans="1:18">
      <c r="N28" s="42"/>
      <c r="O28" s="99"/>
      <c r="P28" s="98"/>
      <c r="Q28" s="98"/>
      <c r="R28" s="51"/>
    </row>
    <row r="29" spans="1:18">
      <c r="O29" s="99"/>
      <c r="P29" s="98"/>
      <c r="Q29" s="98"/>
      <c r="R29" s="51"/>
    </row>
    <row r="30" spans="1:18">
      <c r="O30" s="99"/>
      <c r="P30" s="98"/>
      <c r="Q30" s="98"/>
      <c r="R30" s="51"/>
    </row>
    <row r="31" spans="1:18">
      <c r="N31" s="42"/>
      <c r="O31" s="99"/>
      <c r="P31" s="98"/>
      <c r="Q31" s="98"/>
      <c r="R31" s="51"/>
    </row>
    <row r="32" spans="1:18">
      <c r="N32" s="42"/>
      <c r="O32" s="12"/>
      <c r="P32" s="51"/>
      <c r="Q32" s="51"/>
      <c r="R32" s="51"/>
    </row>
    <row r="33" spans="15:15">
      <c r="O33" s="12"/>
    </row>
  </sheetData>
  <mergeCells count="25">
    <mergeCell ref="P27:Q27"/>
    <mergeCell ref="Q7:Q8"/>
    <mergeCell ref="R7:R8"/>
    <mergeCell ref="N7:N8"/>
    <mergeCell ref="P7:P8"/>
    <mergeCell ref="O7:O8"/>
    <mergeCell ref="J7:K7"/>
    <mergeCell ref="L7:M7"/>
    <mergeCell ref="G6:I6"/>
    <mergeCell ref="A6:F6"/>
    <mergeCell ref="I7:I8"/>
    <mergeCell ref="B7:B8"/>
    <mergeCell ref="C7:C8"/>
    <mergeCell ref="F7:F8"/>
    <mergeCell ref="E7:E8"/>
    <mergeCell ref="D7:D8"/>
    <mergeCell ref="A7:A8"/>
    <mergeCell ref="G7:G8"/>
    <mergeCell ref="H7:H8"/>
    <mergeCell ref="A1:R1"/>
    <mergeCell ref="A2:R2"/>
    <mergeCell ref="A3:R3"/>
    <mergeCell ref="A4:R4"/>
    <mergeCell ref="J6:M6"/>
    <mergeCell ref="N6:R6"/>
  </mergeCells>
  <pageMargins left="0.7" right="0.7" top="0.75" bottom="0.75" header="0.3" footer="0.3"/>
  <pageSetup paperSize="9" scale="47" orientation="landscape" horizontalDpi="4294967295" verticalDpi="4294967295" r:id="rId1"/>
  <headerFooter differentOddEven="1" differentFirst="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761-D497-4617-B199-0147A8047883}">
  <sheetPr>
    <tabColor rgb="FF92D050"/>
  </sheetPr>
  <dimension ref="A1:G24"/>
  <sheetViews>
    <sheetView rightToLeft="1" view="pageBreakPreview" topLeftCell="A16" zoomScale="124" zoomScaleNormal="100" zoomScaleSheetLayoutView="124" workbookViewId="0">
      <selection activeCell="D26" sqref="D26"/>
    </sheetView>
  </sheetViews>
  <sheetFormatPr defaultRowHeight="18.75"/>
  <cols>
    <col min="1" max="1" width="36.5" style="14" customWidth="1"/>
    <col min="2" max="2" width="9.5" style="14" bestFit="1" customWidth="1"/>
    <col min="3" max="4" width="10.125" style="14" bestFit="1" customWidth="1"/>
    <col min="5" max="5" width="8.75" style="14" bestFit="1" customWidth="1"/>
    <col min="6" max="6" width="17.625" style="14" bestFit="1" customWidth="1"/>
    <col min="7" max="7" width="8.25" style="14" bestFit="1" customWidth="1"/>
    <col min="8" max="8" width="10.125" style="8" bestFit="1" customWidth="1"/>
    <col min="9" max="16384" width="9" style="8"/>
  </cols>
  <sheetData>
    <row r="1" spans="1:7" ht="21">
      <c r="A1" s="110" t="s">
        <v>0</v>
      </c>
      <c r="B1" s="110"/>
      <c r="C1" s="110"/>
      <c r="D1" s="110"/>
      <c r="E1" s="110"/>
      <c r="F1" s="110"/>
      <c r="G1" s="110"/>
    </row>
    <row r="2" spans="1:7" ht="21">
      <c r="A2" s="110" t="s">
        <v>2</v>
      </c>
      <c r="B2" s="110"/>
      <c r="C2" s="110"/>
      <c r="D2" s="110"/>
      <c r="E2" s="110"/>
      <c r="F2" s="110"/>
      <c r="G2" s="110"/>
    </row>
    <row r="3" spans="1:7" ht="21">
      <c r="A3" s="110" t="s">
        <v>3</v>
      </c>
      <c r="B3" s="110"/>
      <c r="C3" s="110"/>
      <c r="D3" s="110"/>
      <c r="E3" s="110"/>
      <c r="F3" s="110"/>
      <c r="G3" s="110"/>
    </row>
    <row r="4" spans="1:7" ht="21">
      <c r="A4" s="135" t="s">
        <v>153</v>
      </c>
      <c r="B4" s="135"/>
      <c r="C4" s="135"/>
      <c r="D4" s="135"/>
      <c r="E4" s="135"/>
      <c r="F4" s="135"/>
      <c r="G4" s="135"/>
    </row>
    <row r="5" spans="1:7" ht="21">
      <c r="A5" s="135" t="s">
        <v>154</v>
      </c>
      <c r="B5" s="135"/>
      <c r="C5" s="135"/>
      <c r="D5" s="135"/>
      <c r="E5" s="135"/>
      <c r="F5" s="135"/>
      <c r="G5" s="135"/>
    </row>
    <row r="6" spans="1:7" ht="21.75" thickBot="1">
      <c r="B6" s="115" t="s">
        <v>155</v>
      </c>
      <c r="C6" s="115"/>
      <c r="D6" s="115"/>
      <c r="E6" s="115"/>
      <c r="F6" s="115"/>
      <c r="G6" s="115"/>
    </row>
    <row r="7" spans="1:7" ht="14.45" customHeight="1">
      <c r="A7" s="125" t="s">
        <v>156</v>
      </c>
      <c r="B7" s="128" t="s">
        <v>10</v>
      </c>
      <c r="C7" s="136" t="s">
        <v>157</v>
      </c>
      <c r="D7" s="136" t="s">
        <v>158</v>
      </c>
      <c r="E7" s="136" t="s">
        <v>159</v>
      </c>
      <c r="F7" s="133" t="s">
        <v>160</v>
      </c>
      <c r="G7" s="133" t="s">
        <v>161</v>
      </c>
    </row>
    <row r="8" spans="1:7" ht="27" customHeight="1" thickBot="1">
      <c r="A8" s="121"/>
      <c r="B8" s="122"/>
      <c r="C8" s="134"/>
      <c r="D8" s="134"/>
      <c r="E8" s="134"/>
      <c r="F8" s="134"/>
      <c r="G8" s="134"/>
    </row>
    <row r="9" spans="1:7" ht="23.1" customHeight="1">
      <c r="A9" s="29" t="s">
        <v>162</v>
      </c>
      <c r="B9" s="15">
        <v>500000</v>
      </c>
      <c r="C9" s="15">
        <v>1000000</v>
      </c>
      <c r="D9" s="15">
        <v>1000000</v>
      </c>
      <c r="E9" s="15">
        <v>0</v>
      </c>
      <c r="F9" s="15">
        <v>499909375000</v>
      </c>
      <c r="G9" s="17" t="s">
        <v>709</v>
      </c>
    </row>
    <row r="10" spans="1:7" ht="23.1" customHeight="1">
      <c r="A10" s="11" t="s">
        <v>163</v>
      </c>
      <c r="B10" s="15">
        <v>215000</v>
      </c>
      <c r="C10" s="15">
        <v>1000000</v>
      </c>
      <c r="D10" s="15">
        <v>1000000</v>
      </c>
      <c r="E10" s="15">
        <v>0</v>
      </c>
      <c r="F10" s="15">
        <v>214961031250</v>
      </c>
      <c r="G10" s="17" t="s">
        <v>709</v>
      </c>
    </row>
    <row r="11" spans="1:7" ht="23.1" customHeight="1">
      <c r="A11" s="11" t="s">
        <v>164</v>
      </c>
      <c r="B11" s="15">
        <v>250000</v>
      </c>
      <c r="C11" s="15">
        <v>1000000</v>
      </c>
      <c r="D11" s="15">
        <v>1000000</v>
      </c>
      <c r="E11" s="15">
        <v>0</v>
      </c>
      <c r="F11" s="15">
        <v>249954687500</v>
      </c>
      <c r="G11" s="17" t="s">
        <v>709</v>
      </c>
    </row>
    <row r="12" spans="1:7" ht="23.1" customHeight="1">
      <c r="A12" s="11" t="s">
        <v>165</v>
      </c>
      <c r="B12" s="15">
        <v>379000</v>
      </c>
      <c r="C12" s="15">
        <v>1000000</v>
      </c>
      <c r="D12" s="15">
        <v>1000000</v>
      </c>
      <c r="E12" s="15">
        <v>0</v>
      </c>
      <c r="F12" s="15">
        <v>378931306250</v>
      </c>
      <c r="G12" s="17" t="s">
        <v>709</v>
      </c>
    </row>
    <row r="13" spans="1:7" ht="23.1" customHeight="1">
      <c r="A13" s="11" t="s">
        <v>166</v>
      </c>
      <c r="B13" s="15">
        <v>750000</v>
      </c>
      <c r="C13" s="15">
        <v>1000000</v>
      </c>
      <c r="D13" s="15">
        <v>1000000</v>
      </c>
      <c r="E13" s="15">
        <v>0</v>
      </c>
      <c r="F13" s="15">
        <v>749864062500</v>
      </c>
      <c r="G13" s="17" t="s">
        <v>709</v>
      </c>
    </row>
    <row r="14" spans="1:7" ht="23.1" customHeight="1">
      <c r="A14" s="11" t="s">
        <v>167</v>
      </c>
      <c r="B14" s="15">
        <v>454000</v>
      </c>
      <c r="C14" s="15">
        <v>1000000</v>
      </c>
      <c r="D14" s="15">
        <v>1000000</v>
      </c>
      <c r="E14" s="15">
        <v>0</v>
      </c>
      <c r="F14" s="15">
        <v>453917712500</v>
      </c>
      <c r="G14" s="17" t="s">
        <v>709</v>
      </c>
    </row>
    <row r="15" spans="1:7" ht="23.1" customHeight="1">
      <c r="A15" s="11" t="s">
        <v>168</v>
      </c>
      <c r="B15" s="15">
        <v>350000</v>
      </c>
      <c r="C15" s="15">
        <v>1000000</v>
      </c>
      <c r="D15" s="15">
        <v>1000000</v>
      </c>
      <c r="E15" s="15">
        <v>0</v>
      </c>
      <c r="F15" s="15">
        <v>349936562500</v>
      </c>
      <c r="G15" s="17" t="s">
        <v>709</v>
      </c>
    </row>
    <row r="16" spans="1:7" ht="23.1" customHeight="1">
      <c r="A16" s="11" t="s">
        <v>169</v>
      </c>
      <c r="B16" s="15">
        <v>111000</v>
      </c>
      <c r="C16" s="15">
        <v>1000000</v>
      </c>
      <c r="D16" s="15">
        <v>1000000</v>
      </c>
      <c r="E16" s="15">
        <v>0</v>
      </c>
      <c r="F16" s="15">
        <v>110979881250</v>
      </c>
      <c r="G16" s="17" t="s">
        <v>709</v>
      </c>
    </row>
    <row r="17" spans="1:7" ht="23.1" customHeight="1">
      <c r="A17" s="11" t="s">
        <v>170</v>
      </c>
      <c r="B17" s="15">
        <v>100000</v>
      </c>
      <c r="C17" s="15">
        <v>1000000</v>
      </c>
      <c r="D17" s="15">
        <v>1000000</v>
      </c>
      <c r="E17" s="15">
        <v>0</v>
      </c>
      <c r="F17" s="15">
        <v>99981875000</v>
      </c>
      <c r="G17" s="17" t="s">
        <v>709</v>
      </c>
    </row>
    <row r="18" spans="1:7" ht="23.1" customHeight="1">
      <c r="A18" s="11" t="s">
        <v>171</v>
      </c>
      <c r="B18" s="15">
        <v>200000</v>
      </c>
      <c r="C18" s="15">
        <v>1000000</v>
      </c>
      <c r="D18" s="15">
        <v>1000000</v>
      </c>
      <c r="E18" s="15">
        <v>0</v>
      </c>
      <c r="F18" s="15">
        <v>199963750000</v>
      </c>
      <c r="G18" s="17" t="s">
        <v>709</v>
      </c>
    </row>
    <row r="19" spans="1:7" ht="23.1" customHeight="1">
      <c r="A19" s="11" t="s">
        <v>172</v>
      </c>
      <c r="B19" s="15">
        <v>90000</v>
      </c>
      <c r="C19" s="15">
        <v>1000000</v>
      </c>
      <c r="D19" s="15">
        <v>1000000</v>
      </c>
      <c r="E19" s="15">
        <v>0</v>
      </c>
      <c r="F19" s="15">
        <v>89983687500</v>
      </c>
      <c r="G19" s="17" t="s">
        <v>709</v>
      </c>
    </row>
    <row r="20" spans="1:7" ht="23.1" customHeight="1" thickBot="1">
      <c r="A20" s="11" t="s">
        <v>60</v>
      </c>
      <c r="B20" s="44">
        <f>SUM(B9:B19)</f>
        <v>3399000</v>
      </c>
      <c r="C20" s="13"/>
      <c r="D20" s="13"/>
      <c r="E20" s="13"/>
      <c r="F20" s="44">
        <f>SUM(F9:F19)</f>
        <v>3398383931250</v>
      </c>
      <c r="G20" s="11"/>
    </row>
    <row r="21" spans="1:7" ht="23.1" customHeight="1" thickTop="1">
      <c r="A21" s="30" t="s">
        <v>61</v>
      </c>
      <c r="B21" s="12"/>
      <c r="C21" s="31"/>
      <c r="D21" s="31"/>
      <c r="E21" s="32"/>
      <c r="F21" s="31"/>
      <c r="G21" s="45"/>
    </row>
    <row r="22" spans="1:7">
      <c r="C22" s="23"/>
      <c r="E22" s="34"/>
      <c r="F22" s="15"/>
      <c r="G22" s="33"/>
    </row>
    <row r="23" spans="1:7">
      <c r="F23" s="67"/>
    </row>
    <row r="24" spans="1:7">
      <c r="F24" s="25"/>
    </row>
  </sheetData>
  <mergeCells count="13">
    <mergeCell ref="E7:E8"/>
    <mergeCell ref="F7:F8"/>
    <mergeCell ref="G7:G8"/>
    <mergeCell ref="B6:G6"/>
    <mergeCell ref="A7:A8"/>
    <mergeCell ref="B7:B8"/>
    <mergeCell ref="C7:C8"/>
    <mergeCell ref="D7:D8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scale="73" orientation="portrait" r:id="rId1"/>
  <headerFooter differentOddEven="1" differentFirst="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33"/>
  <sheetViews>
    <sheetView rightToLeft="1" view="pageBreakPreview" topLeftCell="A16" zoomScale="106" zoomScaleNormal="100" zoomScaleSheetLayoutView="106" workbookViewId="0">
      <selection activeCell="D32" sqref="D32"/>
    </sheetView>
  </sheetViews>
  <sheetFormatPr defaultColWidth="9" defaultRowHeight="18.75"/>
  <cols>
    <col min="1" max="1" width="34" style="17" customWidth="1"/>
    <col min="2" max="2" width="19" style="17" bestFit="1" customWidth="1"/>
    <col min="3" max="3" width="13.375" style="17" bestFit="1" customWidth="1"/>
    <col min="4" max="4" width="12.5" style="17" bestFit="1" customWidth="1"/>
    <col min="5" max="5" width="9.125" style="17" customWidth="1"/>
    <col min="6" max="6" width="15.75" style="17" customWidth="1"/>
    <col min="7" max="7" width="17.125" style="17" bestFit="1" customWidth="1"/>
    <col min="8" max="9" width="16.125" style="17" bestFit="1" customWidth="1"/>
    <col min="10" max="10" width="8.625" style="17" bestFit="1" customWidth="1"/>
    <col min="11" max="11" width="9" style="24" customWidth="1"/>
    <col min="12" max="16384" width="9" style="24"/>
  </cols>
  <sheetData>
    <row r="1" spans="1:10" ht="21">
      <c r="A1" s="110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10" ht="21">
      <c r="A2" s="110" t="s">
        <v>2</v>
      </c>
      <c r="B2" s="110"/>
      <c r="C2" s="110"/>
      <c r="D2" s="110"/>
      <c r="E2" s="110"/>
      <c r="F2" s="110"/>
      <c r="G2" s="110"/>
      <c r="H2" s="110"/>
      <c r="I2" s="110"/>
    </row>
    <row r="3" spans="1:10" ht="21">
      <c r="A3" s="110" t="s">
        <v>3</v>
      </c>
      <c r="B3" s="110"/>
      <c r="C3" s="110"/>
      <c r="D3" s="110"/>
      <c r="E3" s="110"/>
      <c r="F3" s="110"/>
      <c r="G3" s="110"/>
      <c r="H3" s="110"/>
      <c r="I3" s="110"/>
    </row>
    <row r="4" spans="1:10" ht="21">
      <c r="A4" s="18"/>
      <c r="B4" s="18"/>
      <c r="C4" s="18"/>
      <c r="D4" s="18"/>
      <c r="E4" s="18"/>
      <c r="F4" s="18"/>
      <c r="G4" s="18"/>
      <c r="H4" s="18"/>
      <c r="I4" s="18"/>
    </row>
    <row r="5" spans="1:10">
      <c r="A5" s="119" t="s">
        <v>175</v>
      </c>
      <c r="B5" s="119"/>
      <c r="C5" s="119"/>
      <c r="D5" s="119"/>
      <c r="E5" s="119"/>
      <c r="F5" s="119"/>
      <c r="G5" s="119"/>
      <c r="H5" s="119"/>
      <c r="I5" s="119"/>
    </row>
    <row r="6" spans="1:10" ht="19.5" thickBot="1">
      <c r="B6" s="10"/>
      <c r="C6" s="10"/>
      <c r="D6" s="10"/>
      <c r="E6" s="10"/>
      <c r="F6" s="10"/>
      <c r="G6" s="10"/>
      <c r="H6" s="10"/>
    </row>
    <row r="7" spans="1:10" ht="18.75" customHeight="1" thickBot="1">
      <c r="A7" s="9"/>
      <c r="B7" s="121" t="s">
        <v>176</v>
      </c>
      <c r="C7" s="121"/>
      <c r="D7" s="121"/>
      <c r="E7" s="121"/>
      <c r="F7" s="47" t="s">
        <v>6</v>
      </c>
      <c r="G7" s="122" t="s">
        <v>7</v>
      </c>
      <c r="H7" s="122"/>
      <c r="I7" s="138" t="s">
        <v>8</v>
      </c>
      <c r="J7" s="139"/>
    </row>
    <row r="8" spans="1:10" ht="33.75" customHeight="1">
      <c r="A8" s="36" t="s">
        <v>177</v>
      </c>
      <c r="B8" s="37" t="s">
        <v>178</v>
      </c>
      <c r="C8" s="37" t="s">
        <v>179</v>
      </c>
      <c r="D8" s="37" t="s">
        <v>180</v>
      </c>
      <c r="E8" s="100" t="s">
        <v>173</v>
      </c>
      <c r="F8" s="38" t="s">
        <v>181</v>
      </c>
      <c r="G8" s="37" t="s">
        <v>182</v>
      </c>
      <c r="H8" s="37" t="s">
        <v>183</v>
      </c>
      <c r="I8" s="35" t="s">
        <v>181</v>
      </c>
      <c r="J8" s="35" t="s">
        <v>174</v>
      </c>
    </row>
    <row r="9" spans="1:10" ht="23.1" customHeight="1">
      <c r="A9" s="29" t="s">
        <v>184</v>
      </c>
      <c r="B9" s="17" t="s">
        <v>185</v>
      </c>
      <c r="C9" s="17" t="s">
        <v>186</v>
      </c>
      <c r="D9" s="17" t="s">
        <v>486</v>
      </c>
      <c r="E9" s="17">
        <v>10</v>
      </c>
      <c r="F9" s="15">
        <v>54126550</v>
      </c>
      <c r="G9" s="15">
        <v>1401872596193</v>
      </c>
      <c r="H9" s="15">
        <v>1400259746164</v>
      </c>
      <c r="I9" s="15">
        <v>1666976579</v>
      </c>
      <c r="J9" s="13">
        <f>I9/19287672779591*100</f>
        <v>8.6427045815703051E-3</v>
      </c>
    </row>
    <row r="10" spans="1:10" ht="23.1" customHeight="1">
      <c r="A10" s="11" t="s">
        <v>189</v>
      </c>
      <c r="B10" s="17" t="s">
        <v>190</v>
      </c>
      <c r="C10" s="17" t="s">
        <v>186</v>
      </c>
      <c r="D10" s="17" t="s">
        <v>484</v>
      </c>
      <c r="E10" s="17">
        <v>10</v>
      </c>
      <c r="F10" s="15">
        <v>9902434</v>
      </c>
      <c r="G10" s="15">
        <v>40583</v>
      </c>
      <c r="H10" s="15">
        <v>0</v>
      </c>
      <c r="I10" s="15">
        <v>9943017</v>
      </c>
      <c r="J10" s="13">
        <f>I10/19287672779591*100</f>
        <v>5.1551149346130936E-5</v>
      </c>
    </row>
    <row r="11" spans="1:10" ht="23.1" customHeight="1">
      <c r="A11" s="11" t="s">
        <v>191</v>
      </c>
      <c r="B11" s="17" t="s">
        <v>192</v>
      </c>
      <c r="C11" s="17" t="s">
        <v>186</v>
      </c>
      <c r="D11" s="17" t="s">
        <v>485</v>
      </c>
      <c r="E11" s="17">
        <v>10</v>
      </c>
      <c r="F11" s="15">
        <v>6306404</v>
      </c>
      <c r="G11" s="15">
        <v>25818</v>
      </c>
      <c r="H11" s="15">
        <v>0</v>
      </c>
      <c r="I11" s="15">
        <v>6332222</v>
      </c>
      <c r="J11" s="13">
        <f t="shared" ref="J11:J25" si="0">I11/19287672779591*100</f>
        <v>3.2830409725222828E-5</v>
      </c>
    </row>
    <row r="12" spans="1:10" ht="23.1" customHeight="1">
      <c r="A12" s="11" t="s">
        <v>193</v>
      </c>
      <c r="B12" s="17" t="s">
        <v>194</v>
      </c>
      <c r="C12" s="17" t="s">
        <v>188</v>
      </c>
      <c r="D12" s="17" t="s">
        <v>487</v>
      </c>
      <c r="E12" s="17">
        <v>22.5</v>
      </c>
      <c r="F12" s="15">
        <v>370000000000</v>
      </c>
      <c r="G12" s="15">
        <v>0</v>
      </c>
      <c r="H12" s="15">
        <v>370000000000</v>
      </c>
      <c r="I12" s="15">
        <v>0</v>
      </c>
      <c r="J12" s="15">
        <f t="shared" si="0"/>
        <v>0</v>
      </c>
    </row>
    <row r="13" spans="1:10" ht="23.1" customHeight="1">
      <c r="A13" s="11" t="s">
        <v>195</v>
      </c>
      <c r="B13" s="17" t="s">
        <v>196</v>
      </c>
      <c r="C13" s="17" t="s">
        <v>188</v>
      </c>
      <c r="D13" s="17" t="s">
        <v>482</v>
      </c>
      <c r="E13" s="17">
        <v>22.5</v>
      </c>
      <c r="F13" s="15">
        <v>350000000000</v>
      </c>
      <c r="G13" s="15">
        <v>0</v>
      </c>
      <c r="H13" s="15">
        <v>0</v>
      </c>
      <c r="I13" s="15">
        <v>350000000000</v>
      </c>
      <c r="J13" s="13">
        <f t="shared" si="0"/>
        <v>1.8146305362995785</v>
      </c>
    </row>
    <row r="14" spans="1:10" ht="23.1" customHeight="1">
      <c r="A14" s="11" t="s">
        <v>197</v>
      </c>
      <c r="B14" s="17" t="s">
        <v>198</v>
      </c>
      <c r="C14" s="17" t="s">
        <v>186</v>
      </c>
      <c r="D14" s="17" t="s">
        <v>482</v>
      </c>
      <c r="E14" s="17">
        <v>10</v>
      </c>
      <c r="F14" s="15">
        <v>1485112</v>
      </c>
      <c r="G14" s="15">
        <v>1011852465096</v>
      </c>
      <c r="H14" s="15">
        <v>1009800300000</v>
      </c>
      <c r="I14" s="15">
        <v>2053650208</v>
      </c>
      <c r="J14" s="13">
        <f t="shared" si="0"/>
        <v>1.064747536661366E-2</v>
      </c>
    </row>
    <row r="15" spans="1:10" ht="23.1" customHeight="1">
      <c r="A15" s="11" t="s">
        <v>199</v>
      </c>
      <c r="B15" s="17" t="s">
        <v>200</v>
      </c>
      <c r="C15" s="17" t="s">
        <v>188</v>
      </c>
      <c r="D15" s="17" t="s">
        <v>483</v>
      </c>
      <c r="E15" s="17">
        <v>22.5</v>
      </c>
      <c r="F15" s="15">
        <v>350000000000</v>
      </c>
      <c r="G15" s="15">
        <v>0</v>
      </c>
      <c r="H15" s="15">
        <v>330000000000</v>
      </c>
      <c r="I15" s="15">
        <v>20000000000</v>
      </c>
      <c r="J15" s="13">
        <f t="shared" si="0"/>
        <v>0.10369317350283305</v>
      </c>
    </row>
    <row r="16" spans="1:10" ht="23.1" customHeight="1">
      <c r="A16" s="11" t="s">
        <v>201</v>
      </c>
      <c r="B16" s="17" t="s">
        <v>202</v>
      </c>
      <c r="C16" s="17" t="s">
        <v>186</v>
      </c>
      <c r="D16" s="17" t="s">
        <v>481</v>
      </c>
      <c r="E16" s="17">
        <v>10</v>
      </c>
      <c r="F16" s="15">
        <v>5009425</v>
      </c>
      <c r="G16" s="15">
        <v>51109609628</v>
      </c>
      <c r="H16" s="15">
        <v>51100280000</v>
      </c>
      <c r="I16" s="15">
        <v>14339053</v>
      </c>
      <c r="J16" s="13">
        <f t="shared" si="0"/>
        <v>7.4343095529765945E-5</v>
      </c>
    </row>
    <row r="17" spans="1:10" ht="23.1" customHeight="1">
      <c r="A17" s="11" t="s">
        <v>205</v>
      </c>
      <c r="B17" s="17" t="s">
        <v>206</v>
      </c>
      <c r="C17" s="17" t="s">
        <v>186</v>
      </c>
      <c r="D17" s="17" t="s">
        <v>488</v>
      </c>
      <c r="E17" s="17">
        <v>10</v>
      </c>
      <c r="F17" s="15">
        <v>17048937606</v>
      </c>
      <c r="G17" s="15">
        <v>4928170632513</v>
      </c>
      <c r="H17" s="15">
        <v>4924650305979</v>
      </c>
      <c r="I17" s="15">
        <v>20569264140</v>
      </c>
      <c r="J17" s="13">
        <f t="shared" si="0"/>
        <v>0.10664461376473111</v>
      </c>
    </row>
    <row r="18" spans="1:10" ht="23.1" customHeight="1">
      <c r="A18" s="11" t="s">
        <v>207</v>
      </c>
      <c r="B18" s="17" t="s">
        <v>208</v>
      </c>
      <c r="C18" s="17" t="s">
        <v>209</v>
      </c>
      <c r="D18" s="17" t="s">
        <v>489</v>
      </c>
      <c r="E18" s="17">
        <v>0</v>
      </c>
      <c r="F18" s="15">
        <v>9696842</v>
      </c>
      <c r="G18" s="15">
        <v>0</v>
      </c>
      <c r="H18" s="15">
        <v>0</v>
      </c>
      <c r="I18" s="15">
        <v>9696842</v>
      </c>
      <c r="J18" s="13">
        <f t="shared" si="0"/>
        <v>5.0274815996777933E-5</v>
      </c>
    </row>
    <row r="19" spans="1:10" ht="23.1" customHeight="1">
      <c r="A19" s="11" t="s">
        <v>210</v>
      </c>
      <c r="B19" s="17" t="s">
        <v>211</v>
      </c>
      <c r="C19" s="17" t="s">
        <v>188</v>
      </c>
      <c r="D19" s="17" t="s">
        <v>480</v>
      </c>
      <c r="E19" s="17">
        <v>22.5</v>
      </c>
      <c r="F19" s="15">
        <v>132000000000</v>
      </c>
      <c r="G19" s="15">
        <v>0</v>
      </c>
      <c r="H19" s="15">
        <v>0</v>
      </c>
      <c r="I19" s="15">
        <v>132000000000</v>
      </c>
      <c r="J19" s="13">
        <f t="shared" si="0"/>
        <v>0.68437494511869823</v>
      </c>
    </row>
    <row r="20" spans="1:10" ht="23.1" customHeight="1">
      <c r="A20" s="11" t="s">
        <v>212</v>
      </c>
      <c r="B20" s="17" t="s">
        <v>213</v>
      </c>
      <c r="C20" s="17" t="s">
        <v>188</v>
      </c>
      <c r="D20" s="17" t="s">
        <v>479</v>
      </c>
      <c r="E20" s="17">
        <v>22.5</v>
      </c>
      <c r="F20" s="15">
        <v>0</v>
      </c>
      <c r="G20" s="15">
        <v>1000000000000</v>
      </c>
      <c r="H20" s="15">
        <v>0</v>
      </c>
      <c r="I20" s="15">
        <v>1000000000000</v>
      </c>
      <c r="J20" s="13">
        <f t="shared" si="0"/>
        <v>5.1846586751416535</v>
      </c>
    </row>
    <row r="21" spans="1:10" ht="23.1" customHeight="1">
      <c r="A21" s="11" t="s">
        <v>214</v>
      </c>
      <c r="B21" s="17" t="s">
        <v>215</v>
      </c>
      <c r="C21" s="17" t="s">
        <v>188</v>
      </c>
      <c r="D21" s="17" t="s">
        <v>479</v>
      </c>
      <c r="E21" s="17">
        <v>22.5</v>
      </c>
      <c r="F21" s="15">
        <v>0</v>
      </c>
      <c r="G21" s="15">
        <v>720000000000</v>
      </c>
      <c r="H21" s="15">
        <v>0</v>
      </c>
      <c r="I21" s="15">
        <v>720000000000</v>
      </c>
      <c r="J21" s="13">
        <f t="shared" si="0"/>
        <v>3.7329542461019902</v>
      </c>
    </row>
    <row r="22" spans="1:10" ht="23.1" customHeight="1">
      <c r="A22" s="11" t="s">
        <v>216</v>
      </c>
      <c r="B22" s="17" t="s">
        <v>217</v>
      </c>
      <c r="C22" s="17" t="s">
        <v>188</v>
      </c>
      <c r="D22" s="17" t="s">
        <v>478</v>
      </c>
      <c r="E22" s="17">
        <v>22.5</v>
      </c>
      <c r="F22" s="15">
        <v>0</v>
      </c>
      <c r="G22" s="15">
        <v>650000000000</v>
      </c>
      <c r="H22" s="15">
        <v>0</v>
      </c>
      <c r="I22" s="15">
        <v>650000000000</v>
      </c>
      <c r="J22" s="13">
        <f t="shared" si="0"/>
        <v>3.3700281388420747</v>
      </c>
    </row>
    <row r="23" spans="1:10" ht="23.1" customHeight="1">
      <c r="A23" s="11" t="s">
        <v>218</v>
      </c>
      <c r="B23" s="17" t="s">
        <v>219</v>
      </c>
      <c r="C23" s="17" t="s">
        <v>188</v>
      </c>
      <c r="D23" s="17" t="s">
        <v>478</v>
      </c>
      <c r="E23" s="17">
        <v>22.5</v>
      </c>
      <c r="F23" s="15">
        <v>0</v>
      </c>
      <c r="G23" s="15">
        <v>1000000000000</v>
      </c>
      <c r="H23" s="15">
        <v>0</v>
      </c>
      <c r="I23" s="15">
        <v>1000000000000</v>
      </c>
      <c r="J23" s="13">
        <f t="shared" si="0"/>
        <v>5.1846586751416535</v>
      </c>
    </row>
    <row r="24" spans="1:10" ht="23.1" customHeight="1">
      <c r="A24" s="11" t="s">
        <v>220</v>
      </c>
      <c r="B24" s="17" t="s">
        <v>221</v>
      </c>
      <c r="C24" s="17" t="s">
        <v>188</v>
      </c>
      <c r="D24" s="17" t="s">
        <v>477</v>
      </c>
      <c r="E24" s="17">
        <v>22.5</v>
      </c>
      <c r="F24" s="15">
        <v>0</v>
      </c>
      <c r="G24" s="15">
        <v>400000000000</v>
      </c>
      <c r="H24" s="15">
        <v>0</v>
      </c>
      <c r="I24" s="15">
        <v>400000000000</v>
      </c>
      <c r="J24" s="13">
        <f t="shared" si="0"/>
        <v>2.0738634700566614</v>
      </c>
    </row>
    <row r="25" spans="1:10" ht="23.1" customHeight="1">
      <c r="A25" s="11" t="s">
        <v>222</v>
      </c>
      <c r="B25" s="17" t="s">
        <v>223</v>
      </c>
      <c r="C25" s="17" t="s">
        <v>188</v>
      </c>
      <c r="D25" s="17" t="s">
        <v>267</v>
      </c>
      <c r="E25" s="17">
        <v>22.5</v>
      </c>
      <c r="F25" s="15">
        <v>0</v>
      </c>
      <c r="G25" s="15">
        <v>130000000000</v>
      </c>
      <c r="H25" s="15">
        <v>0</v>
      </c>
      <c r="I25" s="15">
        <v>130000000000</v>
      </c>
      <c r="J25" s="13">
        <f t="shared" si="0"/>
        <v>0.67400562776841499</v>
      </c>
    </row>
    <row r="26" spans="1:10" ht="23.1" customHeight="1" thickBot="1">
      <c r="A26" s="17" t="s">
        <v>60</v>
      </c>
      <c r="F26" s="27">
        <f>SUM(F9:F25)</f>
        <v>1219135464373</v>
      </c>
      <c r="G26" s="27">
        <f>SUM(G9:G25)</f>
        <v>11293005369831</v>
      </c>
      <c r="H26" s="27">
        <f>SUM(H9:H25)</f>
        <v>8085810632143</v>
      </c>
      <c r="I26" s="27">
        <f>SUM(I9:I25)</f>
        <v>4426330202061</v>
      </c>
      <c r="J26" s="43">
        <f>SUM(J9:J25)</f>
        <v>22.949011281157073</v>
      </c>
    </row>
    <row r="27" spans="1:10" ht="23.1" customHeight="1" thickTop="1">
      <c r="A27" s="9" t="s">
        <v>61</v>
      </c>
      <c r="B27" s="9"/>
      <c r="C27" s="9"/>
      <c r="D27" s="9"/>
      <c r="E27" s="9"/>
      <c r="F27" s="22"/>
      <c r="G27" s="137"/>
      <c r="H27" s="137"/>
      <c r="I27" s="22"/>
      <c r="J27" s="13"/>
    </row>
    <row r="30" spans="1:10">
      <c r="F30" s="42"/>
      <c r="I30" s="42"/>
    </row>
    <row r="31" spans="1:10">
      <c r="C31" s="17" t="s">
        <v>224</v>
      </c>
      <c r="F31" s="42"/>
      <c r="I31" s="42"/>
    </row>
    <row r="32" spans="1:10">
      <c r="F32" s="42"/>
      <c r="I32" s="42"/>
    </row>
    <row r="33" spans="6:9">
      <c r="F33" s="15"/>
      <c r="I33" s="15"/>
    </row>
  </sheetData>
  <mergeCells count="8">
    <mergeCell ref="G27:H27"/>
    <mergeCell ref="B7:E7"/>
    <mergeCell ref="G7:H7"/>
    <mergeCell ref="A1:I1"/>
    <mergeCell ref="A2:I2"/>
    <mergeCell ref="A3:I3"/>
    <mergeCell ref="A5:I5"/>
    <mergeCell ref="I7:J7"/>
  </mergeCells>
  <pageMargins left="0.7" right="0.7" top="0.75" bottom="0.75" header="0.3" footer="0.3"/>
  <pageSetup paperSize="9" scale="71" orientation="landscape" horizontalDpi="4294967295" verticalDpi="4294967295" r:id="rId1"/>
  <headerFooter differentOddEven="1" differentFirst="1"/>
  <ignoredErrors>
    <ignoredError sqref="B9 B17:B25 B10:B16" numberStoredAsText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S26"/>
  <sheetViews>
    <sheetView rightToLeft="1" view="pageBreakPreview" zoomScale="106" zoomScaleNormal="106" zoomScaleSheetLayoutView="106" workbookViewId="0">
      <selection activeCell="C16" sqref="C16"/>
    </sheetView>
  </sheetViews>
  <sheetFormatPr defaultColWidth="13" defaultRowHeight="18.75"/>
  <cols>
    <col min="1" max="1" width="53.875" style="11" bestFit="1" customWidth="1"/>
    <col min="2" max="2" width="6.125" style="14" bestFit="1" customWidth="1"/>
    <col min="3" max="3" width="18" style="14" bestFit="1" customWidth="1"/>
    <col min="4" max="4" width="10" style="14" customWidth="1"/>
    <col min="5" max="5" width="12.125" style="14" customWidth="1"/>
    <col min="6" max="6" width="15.125" style="8" bestFit="1" customWidth="1"/>
    <col min="7" max="8" width="13" style="8" customWidth="1"/>
    <col min="9" max="9" width="15.5" style="8" bestFit="1" customWidth="1"/>
    <col min="10" max="20" width="13" style="8" customWidth="1"/>
    <col min="21" max="16384" width="13" style="8"/>
  </cols>
  <sheetData>
    <row r="1" spans="1:19" ht="21">
      <c r="A1" s="110" t="s">
        <v>0</v>
      </c>
      <c r="B1" s="110"/>
      <c r="C1" s="110"/>
      <c r="D1" s="110"/>
    </row>
    <row r="2" spans="1:19" ht="21">
      <c r="A2" s="110" t="s">
        <v>225</v>
      </c>
      <c r="B2" s="110"/>
      <c r="C2" s="110"/>
      <c r="D2" s="110"/>
    </row>
    <row r="3" spans="1:19" ht="21">
      <c r="A3" s="110" t="s">
        <v>226</v>
      </c>
      <c r="B3" s="110"/>
      <c r="C3" s="110"/>
      <c r="D3" s="110"/>
    </row>
    <row r="4" spans="1:19">
      <c r="A4" s="119" t="s">
        <v>227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</row>
    <row r="5" spans="1:19" ht="39.75" customHeight="1" thickBot="1">
      <c r="A5" s="10" t="s">
        <v>228</v>
      </c>
      <c r="B5" s="10" t="s">
        <v>229</v>
      </c>
      <c r="C5" s="10" t="s">
        <v>181</v>
      </c>
      <c r="D5" s="91" t="s">
        <v>230</v>
      </c>
      <c r="E5" s="91" t="s">
        <v>231</v>
      </c>
    </row>
    <row r="6" spans="1:19" ht="23.1" customHeight="1">
      <c r="A6" s="29" t="s">
        <v>232</v>
      </c>
      <c r="B6" s="17" t="s">
        <v>233</v>
      </c>
      <c r="C6" s="12">
        <f>'1-2'!J350</f>
        <v>901319494515</v>
      </c>
      <c r="D6" s="13">
        <f>C6/$C$10*100</f>
        <v>59.328029004633386</v>
      </c>
      <c r="E6" s="13">
        <f>C6/19287672779591*100</f>
        <v>4.6730339363114846</v>
      </c>
      <c r="F6" s="82"/>
      <c r="G6" s="82"/>
      <c r="H6" s="82"/>
      <c r="I6" s="82"/>
    </row>
    <row r="7" spans="1:19" ht="23.1" customHeight="1">
      <c r="A7" s="11" t="s">
        <v>234</v>
      </c>
      <c r="B7" s="17" t="s">
        <v>235</v>
      </c>
      <c r="C7" s="12">
        <f>'2-2'!I24</f>
        <v>472870624197</v>
      </c>
      <c r="D7" s="13">
        <f t="shared" ref="D7:D10" si="0">C7/$C$10*100</f>
        <v>31.12601278295309</v>
      </c>
      <c r="E7" s="13">
        <f t="shared" ref="E7:E10" si="1">C7/19287672779591*100</f>
        <v>2.4516727839626244</v>
      </c>
      <c r="F7" s="82"/>
      <c r="I7" s="93"/>
    </row>
    <row r="8" spans="1:19" ht="23.1" customHeight="1">
      <c r="A8" s="11" t="s">
        <v>236</v>
      </c>
      <c r="B8" s="17" t="s">
        <v>237</v>
      </c>
      <c r="C8" s="12">
        <f>'3-2'!D27</f>
        <v>127217614622</v>
      </c>
      <c r="D8" s="13">
        <f t="shared" si="0"/>
        <v>8.3739122210550168</v>
      </c>
      <c r="E8" s="13">
        <f t="shared" si="1"/>
        <v>0.65957990928077992</v>
      </c>
      <c r="F8" s="82"/>
      <c r="G8" s="82"/>
      <c r="I8" s="82"/>
    </row>
    <row r="9" spans="1:19" ht="23.1" customHeight="1">
      <c r="A9" s="11" t="s">
        <v>238</v>
      </c>
      <c r="B9" s="17" t="s">
        <v>239</v>
      </c>
      <c r="C9" s="12">
        <f>'4-2'!C12</f>
        <v>17805882282</v>
      </c>
      <c r="D9" s="13">
        <f t="shared" si="0"/>
        <v>1.1720459913585093</v>
      </c>
      <c r="E9" s="13">
        <f t="shared" si="1"/>
        <v>9.2317422041922365E-2</v>
      </c>
      <c r="F9" s="82"/>
      <c r="G9" s="82"/>
    </row>
    <row r="10" spans="1:19" ht="23.1" customHeight="1" thickBot="1">
      <c r="A10" s="11" t="s">
        <v>60</v>
      </c>
      <c r="B10" s="11"/>
      <c r="C10" s="44">
        <f>SUM(C6:C9)</f>
        <v>1519213615616</v>
      </c>
      <c r="D10" s="44">
        <f t="shared" si="0"/>
        <v>100</v>
      </c>
      <c r="E10" s="43">
        <f t="shared" si="1"/>
        <v>7.8766040515968108</v>
      </c>
      <c r="F10" s="82"/>
      <c r="G10" s="82"/>
    </row>
    <row r="11" spans="1:19" ht="23.1" customHeight="1" thickTop="1">
      <c r="A11" s="39" t="s">
        <v>61</v>
      </c>
      <c r="B11" s="40"/>
      <c r="C11" s="22"/>
      <c r="D11" s="22"/>
      <c r="E11" s="41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>
      <c r="A12" s="78"/>
      <c r="C12" s="67"/>
      <c r="D12" s="67"/>
    </row>
    <row r="13" spans="1:19">
      <c r="A13" s="78"/>
      <c r="C13" s="67"/>
      <c r="D13" s="67"/>
    </row>
    <row r="14" spans="1:19">
      <c r="A14" s="78"/>
      <c r="C14" s="67"/>
      <c r="D14" s="67"/>
    </row>
    <row r="15" spans="1:19">
      <c r="A15" s="78"/>
      <c r="C15" s="67"/>
      <c r="D15" s="67"/>
    </row>
    <row r="16" spans="1:19">
      <c r="A16" s="78"/>
      <c r="C16" s="67"/>
    </row>
    <row r="17" spans="1:3">
      <c r="A17" s="78"/>
      <c r="C17" s="67"/>
    </row>
    <row r="18" spans="1:3">
      <c r="A18" s="78"/>
      <c r="C18" s="67"/>
    </row>
    <row r="19" spans="1:3">
      <c r="A19" s="78"/>
      <c r="C19" s="67"/>
    </row>
    <row r="20" spans="1:3">
      <c r="A20" s="78"/>
    </row>
    <row r="21" spans="1:3">
      <c r="A21" s="78"/>
    </row>
    <row r="22" spans="1:3">
      <c r="A22" s="78"/>
      <c r="C22" s="67"/>
    </row>
    <row r="23" spans="1:3">
      <c r="A23" s="78"/>
      <c r="C23" s="67"/>
    </row>
    <row r="24" spans="1:3">
      <c r="A24" s="78"/>
      <c r="C24" s="67"/>
    </row>
    <row r="25" spans="1:3">
      <c r="A25" s="78"/>
    </row>
    <row r="26" spans="1:3">
      <c r="A26" s="78"/>
    </row>
  </sheetData>
  <mergeCells count="4">
    <mergeCell ref="A4:S4"/>
    <mergeCell ref="A1:D1"/>
    <mergeCell ref="A2:D2"/>
    <mergeCell ref="A3:D3"/>
  </mergeCells>
  <pageMargins left="0.7" right="0.7" top="0.75" bottom="0.75" header="0.3" footer="0.3"/>
  <pageSetup paperSize="9" orientation="landscape" horizontalDpi="4294967295" verticalDpi="4294967295" r:id="rId1"/>
  <headerFooter differentOddEven="1" differentFirst="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N363"/>
  <sheetViews>
    <sheetView rightToLeft="1" view="pageBreakPreview" topLeftCell="A340" zoomScaleNormal="100" zoomScaleSheetLayoutView="100" workbookViewId="0">
      <selection activeCell="A355" sqref="A355"/>
    </sheetView>
  </sheetViews>
  <sheetFormatPr defaultColWidth="9" defaultRowHeight="18.75"/>
  <cols>
    <col min="1" max="1" width="26.5" style="60" customWidth="1"/>
    <col min="2" max="2" width="15.375" style="60" bestFit="1" customWidth="1"/>
    <col min="3" max="3" width="17.125" style="60" bestFit="1" customWidth="1"/>
    <col min="4" max="4" width="16.125" style="60" customWidth="1"/>
    <col min="5" max="5" width="17.125" style="60" bestFit="1" customWidth="1"/>
    <col min="6" max="6" width="11" style="60" customWidth="1"/>
    <col min="7" max="7" width="15.375" style="60" bestFit="1" customWidth="1"/>
    <col min="8" max="8" width="16.625" style="60" customWidth="1"/>
    <col min="9" max="9" width="17.75" style="60" bestFit="1" customWidth="1"/>
    <col min="10" max="10" width="17.875" style="60" bestFit="1" customWidth="1"/>
    <col min="11" max="11" width="10.875" style="60" customWidth="1"/>
    <col min="12" max="12" width="14.75" style="60" bestFit="1" customWidth="1"/>
    <col min="13" max="13" width="11.875" style="60" bestFit="1" customWidth="1"/>
    <col min="14" max="14" width="15.25" style="60" bestFit="1" customWidth="1"/>
    <col min="15" max="16384" width="9" style="60"/>
  </cols>
  <sheetData>
    <row r="1" spans="1:11" ht="21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21">
      <c r="A2" s="140" t="s">
        <v>225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</row>
    <row r="3" spans="1:11" ht="21">
      <c r="A3" s="140" t="s">
        <v>226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1" ht="5.25" customHeight="1"/>
    <row r="5" spans="1:11">
      <c r="A5" s="142" t="s">
        <v>463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</row>
    <row r="6" spans="1:11" ht="8.25" customHeight="1"/>
    <row r="7" spans="1:11" ht="19.5" thickBot="1">
      <c r="A7" s="83"/>
      <c r="B7" s="143" t="s">
        <v>242</v>
      </c>
      <c r="C7" s="143"/>
      <c r="D7" s="143"/>
      <c r="E7" s="143"/>
      <c r="F7" s="143"/>
      <c r="G7" s="143" t="s">
        <v>243</v>
      </c>
      <c r="H7" s="143"/>
      <c r="I7" s="143"/>
      <c r="J7" s="143"/>
      <c r="K7" s="143"/>
    </row>
    <row r="8" spans="1:11" ht="19.5" thickBot="1">
      <c r="A8" s="144" t="s">
        <v>464</v>
      </c>
      <c r="B8" s="141" t="s">
        <v>465</v>
      </c>
      <c r="C8" s="141" t="s">
        <v>461</v>
      </c>
      <c r="D8" s="141" t="s">
        <v>462</v>
      </c>
      <c r="E8" s="141" t="s">
        <v>60</v>
      </c>
      <c r="F8" s="141"/>
      <c r="G8" s="141" t="s">
        <v>465</v>
      </c>
      <c r="H8" s="141" t="s">
        <v>461</v>
      </c>
      <c r="I8" s="141" t="s">
        <v>462</v>
      </c>
      <c r="J8" s="141" t="s">
        <v>60</v>
      </c>
      <c r="K8" s="141"/>
    </row>
    <row r="9" spans="1:11" ht="19.5" thickBot="1">
      <c r="A9" s="145"/>
      <c r="B9" s="143"/>
      <c r="C9" s="143"/>
      <c r="D9" s="143"/>
      <c r="E9" s="63" t="s">
        <v>181</v>
      </c>
      <c r="F9" s="101" t="s">
        <v>466</v>
      </c>
      <c r="G9" s="143"/>
      <c r="H9" s="143"/>
      <c r="I9" s="143"/>
      <c r="J9" s="63" t="s">
        <v>181</v>
      </c>
      <c r="K9" s="102" t="s">
        <v>466</v>
      </c>
    </row>
    <row r="10" spans="1:11">
      <c r="A10" s="90" t="s">
        <v>46</v>
      </c>
      <c r="B10" s="15">
        <v>0</v>
      </c>
      <c r="C10" s="15">
        <v>59239019</v>
      </c>
      <c r="D10" s="15">
        <v>142989766</v>
      </c>
      <c r="E10" s="15">
        <f>B10+C10+D10</f>
        <v>202228785</v>
      </c>
      <c r="F10" s="52">
        <f>E10/درآمدها!$C$10*100</f>
        <v>1.3311412096448445E-2</v>
      </c>
      <c r="G10" s="15">
        <v>0</v>
      </c>
      <c r="H10" s="15">
        <v>59239019</v>
      </c>
      <c r="I10" s="15">
        <v>142989766</v>
      </c>
      <c r="J10" s="15">
        <f>G10+H10+I10</f>
        <v>202228785</v>
      </c>
      <c r="K10" s="84">
        <f>J10/درآمدها!$C$10*100</f>
        <v>1.3311412096448445E-2</v>
      </c>
    </row>
    <row r="11" spans="1:11">
      <c r="A11" s="86" t="s">
        <v>57</v>
      </c>
      <c r="B11" s="15">
        <v>0</v>
      </c>
      <c r="C11" s="15">
        <v>-1341673000</v>
      </c>
      <c r="D11" s="15">
        <v>34630135374</v>
      </c>
      <c r="E11" s="15">
        <f t="shared" ref="E11:E95" si="0">B11+C11+D11</f>
        <v>33288462374</v>
      </c>
      <c r="F11" s="52">
        <f>E11/درآمدها!$C$10*100</f>
        <v>2.1911640359083031</v>
      </c>
      <c r="G11" s="15">
        <v>0</v>
      </c>
      <c r="H11" s="15">
        <v>36492184120</v>
      </c>
      <c r="I11" s="15">
        <v>34630135374</v>
      </c>
      <c r="J11" s="15">
        <f t="shared" ref="J11:J95" si="1">G11+H11+I11</f>
        <v>71122319494</v>
      </c>
      <c r="K11" s="52">
        <f>J11/درآمدها!$C$10*100</f>
        <v>4.6815219902542689</v>
      </c>
    </row>
    <row r="12" spans="1:11">
      <c r="A12" s="11" t="s">
        <v>41</v>
      </c>
      <c r="B12" s="15">
        <v>0</v>
      </c>
      <c r="C12" s="15">
        <v>17032841826</v>
      </c>
      <c r="D12" s="15">
        <v>0</v>
      </c>
      <c r="E12" s="15">
        <f t="shared" si="0"/>
        <v>17032841826</v>
      </c>
      <c r="F12" s="52">
        <f>E12/درآمدها!$C$10*100</f>
        <v>1.1211617412402957</v>
      </c>
      <c r="G12" s="15">
        <v>0</v>
      </c>
      <c r="H12" s="15">
        <v>18703149291</v>
      </c>
      <c r="I12" s="15">
        <v>0</v>
      </c>
      <c r="J12" s="15">
        <f t="shared" si="1"/>
        <v>18703149291</v>
      </c>
      <c r="K12" s="52">
        <f>J12/درآمدها!$C$10*100</f>
        <v>1.2311072714692843</v>
      </c>
    </row>
    <row r="13" spans="1:11">
      <c r="A13" s="11" t="s">
        <v>44</v>
      </c>
      <c r="B13" s="15">
        <v>0</v>
      </c>
      <c r="C13" s="15">
        <v>6918257330</v>
      </c>
      <c r="D13" s="15">
        <v>0</v>
      </c>
      <c r="E13" s="15">
        <f t="shared" si="0"/>
        <v>6918257330</v>
      </c>
      <c r="F13" s="52">
        <f>E13/درآمدها!$C$10*100</f>
        <v>0.45538410522965422</v>
      </c>
      <c r="G13" s="15">
        <v>0</v>
      </c>
      <c r="H13" s="15">
        <v>7209846253</v>
      </c>
      <c r="I13" s="15">
        <v>0</v>
      </c>
      <c r="J13" s="15">
        <f t="shared" si="1"/>
        <v>7209846253</v>
      </c>
      <c r="K13" s="52">
        <f>J13/درآمدها!$C$10*100</f>
        <v>0.47457751687385991</v>
      </c>
    </row>
    <row r="14" spans="1:11">
      <c r="A14" s="11" t="s">
        <v>21</v>
      </c>
      <c r="B14" s="15">
        <v>0</v>
      </c>
      <c r="C14" s="15">
        <v>-93299383</v>
      </c>
      <c r="D14" s="15">
        <v>7930731805</v>
      </c>
      <c r="E14" s="15">
        <f t="shared" si="0"/>
        <v>7837432422</v>
      </c>
      <c r="F14" s="52">
        <f>E14/درآمدها!$C$10*100</f>
        <v>0.5158874526557039</v>
      </c>
      <c r="G14" s="15">
        <v>0</v>
      </c>
      <c r="H14" s="15">
        <v>0</v>
      </c>
      <c r="I14" s="15">
        <v>7930731805</v>
      </c>
      <c r="J14" s="15">
        <f t="shared" si="1"/>
        <v>7930731805</v>
      </c>
      <c r="K14" s="52">
        <f>J14/درآمدها!$C$10*100</f>
        <v>0.52202874720710712</v>
      </c>
    </row>
    <row r="15" spans="1:11">
      <c r="A15" s="11" t="s">
        <v>47</v>
      </c>
      <c r="B15" s="15">
        <v>0</v>
      </c>
      <c r="C15" s="15">
        <v>-22417868956</v>
      </c>
      <c r="D15" s="15">
        <v>45999265187</v>
      </c>
      <c r="E15" s="15">
        <f t="shared" si="0"/>
        <v>23581396231</v>
      </c>
      <c r="F15" s="52">
        <f>E15/درآمدها!$C$10*100</f>
        <v>1.5522106956261303</v>
      </c>
      <c r="G15" s="15">
        <v>0</v>
      </c>
      <c r="H15" s="15">
        <v>0</v>
      </c>
      <c r="I15" s="15">
        <v>46012070230</v>
      </c>
      <c r="J15" s="15">
        <f t="shared" si="1"/>
        <v>46012070230</v>
      </c>
      <c r="K15" s="52">
        <f>J15/درآمدها!$C$10*100</f>
        <v>3.0286767941678403</v>
      </c>
    </row>
    <row r="16" spans="1:11">
      <c r="A16" s="11" t="s">
        <v>51</v>
      </c>
      <c r="B16" s="15">
        <v>0</v>
      </c>
      <c r="C16" s="15">
        <v>403913757413</v>
      </c>
      <c r="D16" s="15">
        <v>7233911959</v>
      </c>
      <c r="E16" s="15">
        <f t="shared" si="0"/>
        <v>411147669372</v>
      </c>
      <c r="F16" s="52">
        <f>E16/درآمدها!$C$10*100</f>
        <v>27.063190136384524</v>
      </c>
      <c r="G16" s="15">
        <v>0</v>
      </c>
      <c r="H16" s="15">
        <v>919905888628</v>
      </c>
      <c r="I16" s="15">
        <v>7233911959</v>
      </c>
      <c r="J16" s="15">
        <f t="shared" si="1"/>
        <v>927139800587</v>
      </c>
      <c r="K16" s="52">
        <f>J16/درآمدها!$C$10*100</f>
        <v>61.027612644918925</v>
      </c>
    </row>
    <row r="17" spans="1:11">
      <c r="A17" s="11" t="s">
        <v>39</v>
      </c>
      <c r="B17" s="15">
        <v>0</v>
      </c>
      <c r="C17" s="15">
        <v>54352049</v>
      </c>
      <c r="D17" s="15">
        <v>0</v>
      </c>
      <c r="E17" s="15">
        <f t="shared" si="0"/>
        <v>54352049</v>
      </c>
      <c r="F17" s="52">
        <f>E17/درآمدها!$C$10*100</f>
        <v>3.5776436204438384E-3</v>
      </c>
      <c r="G17" s="15">
        <v>0</v>
      </c>
      <c r="H17" s="15">
        <v>66072790</v>
      </c>
      <c r="I17" s="15">
        <v>0</v>
      </c>
      <c r="J17" s="15">
        <f t="shared" si="1"/>
        <v>66072790</v>
      </c>
      <c r="K17" s="52">
        <f>J17/درآمدها!$C$10*100</f>
        <v>4.3491441441044004E-3</v>
      </c>
    </row>
    <row r="18" spans="1:11">
      <c r="A18" s="11" t="s">
        <v>23</v>
      </c>
      <c r="B18" s="15">
        <v>0</v>
      </c>
      <c r="C18" s="15">
        <v>42499496746</v>
      </c>
      <c r="D18" s="15">
        <v>508578851</v>
      </c>
      <c r="E18" s="15">
        <f t="shared" si="0"/>
        <v>43008075597</v>
      </c>
      <c r="F18" s="52">
        <f>E18/درآمدها!$C$10*100</f>
        <v>2.830943269262459</v>
      </c>
      <c r="G18" s="15">
        <v>0</v>
      </c>
      <c r="H18" s="15">
        <v>60588164912</v>
      </c>
      <c r="I18" s="15">
        <v>508578851</v>
      </c>
      <c r="J18" s="15">
        <f t="shared" si="1"/>
        <v>61096743763</v>
      </c>
      <c r="K18" s="52">
        <f>J18/درآمدها!$C$10*100</f>
        <v>4.0216032251808729</v>
      </c>
    </row>
    <row r="19" spans="1:11">
      <c r="A19" s="11" t="s">
        <v>40</v>
      </c>
      <c r="B19" s="15">
        <v>0</v>
      </c>
      <c r="C19" s="15">
        <v>4259186882</v>
      </c>
      <c r="D19" s="15">
        <v>0</v>
      </c>
      <c r="E19" s="15">
        <f t="shared" si="0"/>
        <v>4259186882</v>
      </c>
      <c r="F19" s="52">
        <f>E19/درآمدها!$C$10*100</f>
        <v>0.28035470708133531</v>
      </c>
      <c r="G19" s="15">
        <v>0</v>
      </c>
      <c r="H19" s="15">
        <v>8832509553</v>
      </c>
      <c r="I19" s="15">
        <v>0</v>
      </c>
      <c r="J19" s="15">
        <f t="shared" si="1"/>
        <v>8832509553</v>
      </c>
      <c r="K19" s="52">
        <f>J19/درآمدها!$C$10*100</f>
        <v>0.58138694007285185</v>
      </c>
    </row>
    <row r="20" spans="1:11">
      <c r="A20" s="11" t="s">
        <v>49</v>
      </c>
      <c r="B20" s="15">
        <v>0</v>
      </c>
      <c r="C20" s="15">
        <v>181436720605</v>
      </c>
      <c r="D20" s="15">
        <v>0</v>
      </c>
      <c r="E20" s="15">
        <f t="shared" si="0"/>
        <v>181436720605</v>
      </c>
      <c r="F20" s="52">
        <f>E20/درآمدها!$C$10*100</f>
        <v>11.94280506309393</v>
      </c>
      <c r="G20" s="15">
        <v>0</v>
      </c>
      <c r="H20" s="15">
        <v>314334591733</v>
      </c>
      <c r="I20" s="15">
        <v>0</v>
      </c>
      <c r="J20" s="15">
        <f t="shared" si="1"/>
        <v>314334591733</v>
      </c>
      <c r="K20" s="52">
        <f>J20/درآمدها!$C$10*100</f>
        <v>20.690611807447883</v>
      </c>
    </row>
    <row r="21" spans="1:11">
      <c r="A21" s="11" t="s">
        <v>25</v>
      </c>
      <c r="B21" s="15">
        <v>0</v>
      </c>
      <c r="C21" s="15">
        <v>229925553</v>
      </c>
      <c r="D21" s="15">
        <v>0</v>
      </c>
      <c r="E21" s="15">
        <f t="shared" si="0"/>
        <v>229925553</v>
      </c>
      <c r="F21" s="52">
        <f>E21/درآمدها!$C$10*100</f>
        <v>1.5134511081035265E-2</v>
      </c>
      <c r="G21" s="15">
        <v>0</v>
      </c>
      <c r="H21" s="15">
        <v>1008006957</v>
      </c>
      <c r="I21" s="15">
        <v>0</v>
      </c>
      <c r="J21" s="15">
        <f t="shared" si="1"/>
        <v>1008006957</v>
      </c>
      <c r="K21" s="52">
        <f>J21/درآمدها!$C$10*100</f>
        <v>6.6350574181187838E-2</v>
      </c>
    </row>
    <row r="22" spans="1:11">
      <c r="A22" s="11" t="s">
        <v>55</v>
      </c>
      <c r="B22" s="15">
        <v>0</v>
      </c>
      <c r="C22" s="15">
        <v>5712844061</v>
      </c>
      <c r="D22" s="15">
        <v>535996790</v>
      </c>
      <c r="E22" s="15">
        <f t="shared" si="0"/>
        <v>6248840851</v>
      </c>
      <c r="F22" s="52">
        <f>E22/درآمدها!$C$10*100</f>
        <v>0.4113207508653261</v>
      </c>
      <c r="G22" s="15">
        <v>0</v>
      </c>
      <c r="H22" s="15">
        <v>7574529940</v>
      </c>
      <c r="I22" s="15">
        <v>535996790</v>
      </c>
      <c r="J22" s="15">
        <f t="shared" si="1"/>
        <v>8110526730</v>
      </c>
      <c r="K22" s="52">
        <f>J22/درآمدها!$C$10*100</f>
        <v>0.53386348349118762</v>
      </c>
    </row>
    <row r="23" spans="1:11">
      <c r="A23" s="11" t="s">
        <v>52</v>
      </c>
      <c r="B23" s="15">
        <v>0</v>
      </c>
      <c r="C23" s="15">
        <v>-994050</v>
      </c>
      <c r="D23" s="15">
        <v>4495200</v>
      </c>
      <c r="E23" s="15">
        <f t="shared" si="0"/>
        <v>3501150</v>
      </c>
      <c r="F23" s="52">
        <f>E23/درآمدها!$C$10*100</f>
        <v>2.3045804513675177E-4</v>
      </c>
      <c r="G23" s="15">
        <v>0</v>
      </c>
      <c r="H23" s="15">
        <v>0</v>
      </c>
      <c r="I23" s="15">
        <v>4495200</v>
      </c>
      <c r="J23" s="15">
        <f t="shared" si="1"/>
        <v>4495200</v>
      </c>
      <c r="K23" s="52">
        <f>J23/درآمدها!$C$10*100</f>
        <v>2.9588992316773819E-4</v>
      </c>
    </row>
    <row r="24" spans="1:11">
      <c r="A24" s="11" t="s">
        <v>38</v>
      </c>
      <c r="B24" s="15">
        <v>0</v>
      </c>
      <c r="C24" s="15">
        <v>2492732019</v>
      </c>
      <c r="D24" s="15">
        <v>0</v>
      </c>
      <c r="E24" s="15">
        <f t="shared" si="0"/>
        <v>2492732019</v>
      </c>
      <c r="F24" s="52">
        <f>E24/درآمدها!$C$10*100</f>
        <v>0.16408041590578193</v>
      </c>
      <c r="G24" s="15">
        <v>0</v>
      </c>
      <c r="H24" s="15">
        <v>4438710407</v>
      </c>
      <c r="I24" s="15">
        <v>0</v>
      </c>
      <c r="J24" s="15">
        <f t="shared" si="1"/>
        <v>4438710407</v>
      </c>
      <c r="K24" s="52">
        <f>J24/درآمدها!$C$10*100</f>
        <v>0.29217157885991057</v>
      </c>
    </row>
    <row r="25" spans="1:11">
      <c r="A25" s="11" t="s">
        <v>33</v>
      </c>
      <c r="B25" s="15">
        <v>0</v>
      </c>
      <c r="C25" s="15">
        <v>-4592695829</v>
      </c>
      <c r="D25" s="15">
        <v>8432389053</v>
      </c>
      <c r="E25" s="15">
        <f t="shared" si="0"/>
        <v>3839693224</v>
      </c>
      <c r="F25" s="52">
        <f>E25/درآمدها!$C$10*100</f>
        <v>0.25274215452861831</v>
      </c>
      <c r="G25" s="15">
        <v>0</v>
      </c>
      <c r="H25" s="15">
        <v>10914670</v>
      </c>
      <c r="I25" s="15">
        <v>8468641785</v>
      </c>
      <c r="J25" s="15">
        <f t="shared" si="1"/>
        <v>8479556455</v>
      </c>
      <c r="K25" s="52">
        <f>J25/درآمدها!$C$10*100</f>
        <v>0.55815432193594239</v>
      </c>
    </row>
    <row r="26" spans="1:11">
      <c r="A26" s="11" t="s">
        <v>276</v>
      </c>
      <c r="B26" s="15">
        <v>0</v>
      </c>
      <c r="C26" s="15">
        <v>0</v>
      </c>
      <c r="D26" s="15">
        <v>0</v>
      </c>
      <c r="E26" s="15">
        <f t="shared" si="0"/>
        <v>0</v>
      </c>
      <c r="F26" s="52">
        <f>E26/درآمدها!$C$10*100</f>
        <v>0</v>
      </c>
      <c r="G26" s="15">
        <v>0</v>
      </c>
      <c r="H26" s="15">
        <v>0</v>
      </c>
      <c r="I26" s="15">
        <v>15344601</v>
      </c>
      <c r="J26" s="15">
        <f t="shared" si="1"/>
        <v>15344601</v>
      </c>
      <c r="K26" s="52">
        <f>J26/درآمدها!$C$10*100</f>
        <v>1.0100357739209823E-3</v>
      </c>
    </row>
    <row r="27" spans="1:11">
      <c r="A27" s="11" t="s">
        <v>30</v>
      </c>
      <c r="B27" s="15">
        <v>0</v>
      </c>
      <c r="C27" s="15">
        <v>0</v>
      </c>
      <c r="D27" s="15">
        <v>595331700</v>
      </c>
      <c r="E27" s="15">
        <f t="shared" si="0"/>
        <v>595331700</v>
      </c>
      <c r="F27" s="52">
        <f>E27/درآمدها!$C$10*100</f>
        <v>3.9186832837764494E-2</v>
      </c>
      <c r="G27" s="15">
        <v>0</v>
      </c>
      <c r="H27" s="15">
        <v>0</v>
      </c>
      <c r="I27" s="15">
        <v>595331700</v>
      </c>
      <c r="J27" s="15">
        <f t="shared" si="1"/>
        <v>595331700</v>
      </c>
      <c r="K27" s="52">
        <f>J27/درآمدها!$C$10*100</f>
        <v>3.9186832837764494E-2</v>
      </c>
    </row>
    <row r="28" spans="1:11">
      <c r="A28" s="11" t="s">
        <v>37</v>
      </c>
      <c r="B28" s="15">
        <v>0</v>
      </c>
      <c r="C28" s="15">
        <v>-1590584839</v>
      </c>
      <c r="D28" s="15">
        <v>5080724741</v>
      </c>
      <c r="E28" s="15">
        <f t="shared" si="0"/>
        <v>3490139902</v>
      </c>
      <c r="F28" s="52">
        <f>E28/درآمدها!$C$10*100</f>
        <v>0.22973332164251586</v>
      </c>
      <c r="G28" s="15">
        <v>0</v>
      </c>
      <c r="H28" s="15">
        <v>0</v>
      </c>
      <c r="I28" s="15">
        <v>5080724741</v>
      </c>
      <c r="J28" s="15">
        <f t="shared" si="1"/>
        <v>5080724741</v>
      </c>
      <c r="K28" s="52">
        <f>J28/درآمدها!$C$10*100</f>
        <v>0.33443122736494851</v>
      </c>
    </row>
    <row r="29" spans="1:11">
      <c r="A29" s="11" t="s">
        <v>43</v>
      </c>
      <c r="B29" s="15">
        <v>0</v>
      </c>
      <c r="C29" s="15">
        <v>-3842452731</v>
      </c>
      <c r="D29" s="15">
        <v>19914715</v>
      </c>
      <c r="E29" s="15">
        <f t="shared" si="0"/>
        <v>-3822538016</v>
      </c>
      <c r="F29" s="52">
        <f>E29/درآمدها!$C$10*100</f>
        <v>-0.25161293821409469</v>
      </c>
      <c r="G29" s="15">
        <v>0</v>
      </c>
      <c r="H29" s="15">
        <v>-3842452731</v>
      </c>
      <c r="I29" s="15">
        <v>19914715</v>
      </c>
      <c r="J29" s="15">
        <f t="shared" si="1"/>
        <v>-3822538016</v>
      </c>
      <c r="K29" s="52">
        <f>J29/درآمدها!$C$10*100</f>
        <v>-0.25161293821409469</v>
      </c>
    </row>
    <row r="30" spans="1:11">
      <c r="A30" s="11" t="s">
        <v>34</v>
      </c>
      <c r="B30" s="15">
        <v>0</v>
      </c>
      <c r="C30" s="15">
        <v>-2300159680</v>
      </c>
      <c r="D30" s="15">
        <v>4757968544</v>
      </c>
      <c r="E30" s="15">
        <f t="shared" si="0"/>
        <v>2457808864</v>
      </c>
      <c r="F30" s="52">
        <f>E30/درآمدها!$C$10*100</f>
        <v>0.16178165063399758</v>
      </c>
      <c r="G30" s="15">
        <v>0</v>
      </c>
      <c r="H30" s="15">
        <v>0</v>
      </c>
      <c r="I30" s="15">
        <v>4757968544</v>
      </c>
      <c r="J30" s="15">
        <f t="shared" si="1"/>
        <v>4757968544</v>
      </c>
      <c r="K30" s="52">
        <f>J30/درآمدها!$C$10*100</f>
        <v>0.31318627578721198</v>
      </c>
    </row>
    <row r="31" spans="1:11">
      <c r="A31" s="11" t="s">
        <v>29</v>
      </c>
      <c r="B31" s="15">
        <v>0</v>
      </c>
      <c r="C31" s="15">
        <v>0</v>
      </c>
      <c r="D31" s="15">
        <v>275569866</v>
      </c>
      <c r="E31" s="15">
        <f t="shared" si="0"/>
        <v>275569866</v>
      </c>
      <c r="F31" s="52">
        <f>E31/درآمدها!$C$10*100</f>
        <v>1.813898079686864E-2</v>
      </c>
      <c r="G31" s="15">
        <v>0</v>
      </c>
      <c r="H31" s="15">
        <v>0</v>
      </c>
      <c r="I31" s="15">
        <v>275569866</v>
      </c>
      <c r="J31" s="15">
        <f t="shared" si="1"/>
        <v>275569866</v>
      </c>
      <c r="K31" s="52">
        <f>J31/درآمدها!$C$10*100</f>
        <v>1.813898079686864E-2</v>
      </c>
    </row>
    <row r="32" spans="1:11">
      <c r="A32" s="11" t="s">
        <v>58</v>
      </c>
      <c r="B32" s="15">
        <v>0</v>
      </c>
      <c r="C32" s="15">
        <v>51366883670</v>
      </c>
      <c r="D32" s="15">
        <v>0</v>
      </c>
      <c r="E32" s="15">
        <f t="shared" si="0"/>
        <v>51366883670</v>
      </c>
      <c r="F32" s="52">
        <f>E32/درآمدها!$C$10*100</f>
        <v>3.3811495066921262</v>
      </c>
      <c r="G32" s="15">
        <v>0</v>
      </c>
      <c r="H32" s="15">
        <v>61944953528</v>
      </c>
      <c r="I32" s="15">
        <v>0</v>
      </c>
      <c r="J32" s="15">
        <f t="shared" si="1"/>
        <v>61944953528</v>
      </c>
      <c r="K32" s="52">
        <f>J32/درآمدها!$C$10*100</f>
        <v>4.0774353844164963</v>
      </c>
    </row>
    <row r="33" spans="1:11">
      <c r="A33" s="11" t="s">
        <v>48</v>
      </c>
      <c r="B33" s="15">
        <v>0</v>
      </c>
      <c r="C33" s="15">
        <v>-14092095612</v>
      </c>
      <c r="D33" s="15">
        <v>0</v>
      </c>
      <c r="E33" s="15">
        <f t="shared" si="0"/>
        <v>-14092095612</v>
      </c>
      <c r="F33" s="52">
        <f>E33/درآمدها!$C$10*100</f>
        <v>-0.92759145041535429</v>
      </c>
      <c r="G33" s="15">
        <v>0</v>
      </c>
      <c r="H33" s="15">
        <v>-9339456422</v>
      </c>
      <c r="I33" s="15">
        <v>0</v>
      </c>
      <c r="J33" s="15">
        <f t="shared" si="1"/>
        <v>-9339456422</v>
      </c>
      <c r="K33" s="52">
        <f>J33/درآمدها!$C$10*100</f>
        <v>-0.61475597151050432</v>
      </c>
    </row>
    <row r="34" spans="1:11">
      <c r="A34" s="11" t="s">
        <v>32</v>
      </c>
      <c r="B34" s="15">
        <v>0</v>
      </c>
      <c r="C34" s="15">
        <v>6987546236</v>
      </c>
      <c r="D34" s="15">
        <v>2480870171</v>
      </c>
      <c r="E34" s="15">
        <f t="shared" si="0"/>
        <v>9468416407</v>
      </c>
      <c r="F34" s="52">
        <f>E34/درآمدها!$C$10*100</f>
        <v>0.62324457269696165</v>
      </c>
      <c r="G34" s="15">
        <v>0</v>
      </c>
      <c r="H34" s="15">
        <v>12835041574</v>
      </c>
      <c r="I34" s="15">
        <v>2480870171</v>
      </c>
      <c r="J34" s="15">
        <f t="shared" si="1"/>
        <v>15315911745</v>
      </c>
      <c r="K34" s="52">
        <f>J34/درآمدها!$C$10*100</f>
        <v>1.0081473459405386</v>
      </c>
    </row>
    <row r="35" spans="1:11">
      <c r="A35" s="11" t="s">
        <v>50</v>
      </c>
      <c r="B35" s="15">
        <v>0</v>
      </c>
      <c r="C35" s="15">
        <v>-297201072</v>
      </c>
      <c r="D35" s="15">
        <v>692533319</v>
      </c>
      <c r="E35" s="15">
        <f t="shared" si="0"/>
        <v>395332247</v>
      </c>
      <c r="F35" s="52">
        <f>E35/درآمدها!$C$10*100</f>
        <v>2.6022163238690006E-2</v>
      </c>
      <c r="G35" s="15">
        <v>0</v>
      </c>
      <c r="H35" s="15">
        <v>0</v>
      </c>
      <c r="I35" s="15">
        <v>692533319</v>
      </c>
      <c r="J35" s="15">
        <f t="shared" si="1"/>
        <v>692533319</v>
      </c>
      <c r="K35" s="52">
        <f>J35/درآمدها!$C$10*100</f>
        <v>4.5584986329864907E-2</v>
      </c>
    </row>
    <row r="36" spans="1:11">
      <c r="A36" s="11" t="s">
        <v>31</v>
      </c>
      <c r="B36" s="15">
        <v>0</v>
      </c>
      <c r="C36" s="15">
        <v>745120154</v>
      </c>
      <c r="D36" s="15">
        <v>0</v>
      </c>
      <c r="E36" s="15">
        <f t="shared" si="0"/>
        <v>745120154</v>
      </c>
      <c r="F36" s="52">
        <f>E36/درآمدها!$C$10*100</f>
        <v>4.9046437337113641E-2</v>
      </c>
      <c r="G36" s="15">
        <v>0</v>
      </c>
      <c r="H36" s="15">
        <v>1613713569</v>
      </c>
      <c r="I36" s="15">
        <v>0</v>
      </c>
      <c r="J36" s="15">
        <f t="shared" si="1"/>
        <v>1613713569</v>
      </c>
      <c r="K36" s="52">
        <f>J36/درآمدها!$C$10*100</f>
        <v>0.10622032032971761</v>
      </c>
    </row>
    <row r="37" spans="1:11">
      <c r="A37" s="11" t="s">
        <v>28</v>
      </c>
      <c r="B37" s="15">
        <v>0</v>
      </c>
      <c r="C37" s="15">
        <v>-1687358272</v>
      </c>
      <c r="D37" s="15">
        <v>2537268912</v>
      </c>
      <c r="E37" s="15">
        <f t="shared" si="0"/>
        <v>849910640</v>
      </c>
      <c r="F37" s="52">
        <f>E37/درآمدها!$C$10*100</f>
        <v>5.5944116828849269E-2</v>
      </c>
      <c r="G37" s="15">
        <v>0</v>
      </c>
      <c r="H37" s="15">
        <v>0</v>
      </c>
      <c r="I37" s="15">
        <v>2597252348</v>
      </c>
      <c r="J37" s="15">
        <f t="shared" si="1"/>
        <v>2597252348</v>
      </c>
      <c r="K37" s="52">
        <f>J37/درآمدها!$C$10*100</f>
        <v>0.17096031271065751</v>
      </c>
    </row>
    <row r="38" spans="1:11" ht="19.5" thickBot="1">
      <c r="A38" s="11" t="s">
        <v>496</v>
      </c>
      <c r="B38" s="27">
        <f>SUM(B10:B37)</f>
        <v>0</v>
      </c>
      <c r="C38" s="27">
        <f>SUM(C10:C37)</f>
        <v>671452520139</v>
      </c>
      <c r="D38" s="27">
        <f>SUM(D10:D37)</f>
        <v>121858675953</v>
      </c>
      <c r="E38" s="27">
        <f t="shared" ref="E38:K38" si="2">SUM(E10:E37)</f>
        <v>793311196092</v>
      </c>
      <c r="F38" s="27">
        <f t="shared" si="2"/>
        <v>52.218541746700559</v>
      </c>
      <c r="G38" s="27">
        <f t="shared" si="2"/>
        <v>0</v>
      </c>
      <c r="H38" s="27">
        <f>SUM(H10:H37)</f>
        <v>1442435607791</v>
      </c>
      <c r="I38" s="27">
        <f t="shared" si="2"/>
        <v>121983061765</v>
      </c>
      <c r="J38" s="27">
        <f>SUM(J10:J37)</f>
        <v>1564418669556</v>
      </c>
      <c r="K38" s="27">
        <f t="shared" si="2"/>
        <v>102.97555613478822</v>
      </c>
    </row>
    <row r="39" spans="1:11" ht="19.5" thickTop="1">
      <c r="A39" s="11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ht="21">
      <c r="A40" s="140" t="s">
        <v>0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</row>
    <row r="41" spans="1:11" ht="21">
      <c r="A41" s="140" t="s">
        <v>225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</row>
    <row r="42" spans="1:11" ht="21">
      <c r="A42" s="140" t="s">
        <v>226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</row>
    <row r="43" spans="1:11">
      <c r="A43" s="11"/>
      <c r="B43" s="15"/>
      <c r="C43" s="15"/>
      <c r="D43" s="15"/>
      <c r="E43" s="15"/>
      <c r="F43" s="52"/>
      <c r="G43" s="15"/>
      <c r="H43" s="15"/>
      <c r="I43" s="15"/>
      <c r="J43" s="15"/>
      <c r="K43" s="52"/>
    </row>
    <row r="44" spans="1:11" ht="19.5" thickBot="1">
      <c r="A44" s="83"/>
      <c r="B44" s="143" t="s">
        <v>242</v>
      </c>
      <c r="C44" s="143"/>
      <c r="D44" s="143"/>
      <c r="E44" s="143"/>
      <c r="F44" s="143"/>
      <c r="G44" s="143" t="s">
        <v>243</v>
      </c>
      <c r="H44" s="143"/>
      <c r="I44" s="143"/>
      <c r="J44" s="143"/>
      <c r="K44" s="143"/>
    </row>
    <row r="45" spans="1:11">
      <c r="A45" s="144" t="s">
        <v>464</v>
      </c>
      <c r="B45" s="141" t="s">
        <v>465</v>
      </c>
      <c r="C45" s="141" t="s">
        <v>461</v>
      </c>
      <c r="D45" s="141" t="s">
        <v>462</v>
      </c>
      <c r="E45" s="141" t="s">
        <v>60</v>
      </c>
      <c r="F45" s="141"/>
      <c r="G45" s="141" t="s">
        <v>465</v>
      </c>
      <c r="H45" s="141" t="s">
        <v>461</v>
      </c>
      <c r="I45" s="141" t="s">
        <v>462</v>
      </c>
      <c r="J45" s="141" t="s">
        <v>60</v>
      </c>
      <c r="K45" s="141"/>
    </row>
    <row r="46" spans="1:11" ht="19.5" thickBot="1">
      <c r="A46" s="144"/>
      <c r="B46" s="146"/>
      <c r="C46" s="146"/>
      <c r="D46" s="146"/>
      <c r="E46" s="143"/>
      <c r="F46" s="143"/>
      <c r="G46" s="146"/>
      <c r="H46" s="146"/>
      <c r="I46" s="146"/>
      <c r="J46" s="143"/>
      <c r="K46" s="143"/>
    </row>
    <row r="47" spans="1:11" ht="19.5" thickBot="1">
      <c r="A47" s="145"/>
      <c r="B47" s="143"/>
      <c r="C47" s="143"/>
      <c r="D47" s="143"/>
      <c r="E47" s="63" t="s">
        <v>181</v>
      </c>
      <c r="F47" s="63" t="s">
        <v>466</v>
      </c>
      <c r="G47" s="143"/>
      <c r="H47" s="143"/>
      <c r="I47" s="143"/>
      <c r="J47" s="63" t="s">
        <v>181</v>
      </c>
      <c r="K47" s="63" t="s">
        <v>466</v>
      </c>
    </row>
    <row r="48" spans="1:11">
      <c r="A48" s="11" t="s">
        <v>497</v>
      </c>
      <c r="B48" s="15">
        <f>B38</f>
        <v>0</v>
      </c>
      <c r="C48" s="15">
        <f>C38</f>
        <v>671452520139</v>
      </c>
      <c r="D48" s="15">
        <f t="shared" ref="D48:J48" si="3">D38</f>
        <v>121858675953</v>
      </c>
      <c r="E48" s="15">
        <f t="shared" si="3"/>
        <v>793311196092</v>
      </c>
      <c r="F48" s="15">
        <f t="shared" si="3"/>
        <v>52.218541746700559</v>
      </c>
      <c r="G48" s="15">
        <f t="shared" si="3"/>
        <v>0</v>
      </c>
      <c r="H48" s="15">
        <f t="shared" si="3"/>
        <v>1442435607791</v>
      </c>
      <c r="I48" s="15">
        <f t="shared" si="3"/>
        <v>121983061765</v>
      </c>
      <c r="J48" s="15">
        <f t="shared" si="3"/>
        <v>1564418669556</v>
      </c>
      <c r="K48" s="15">
        <f>K38</f>
        <v>102.97555613478822</v>
      </c>
    </row>
    <row r="49" spans="1:11">
      <c r="A49" s="11" t="s">
        <v>24</v>
      </c>
      <c r="B49" s="15">
        <f>'درآمد سود سهام'!E7</f>
        <v>72630877500</v>
      </c>
      <c r="C49" s="15">
        <v>-45862958452</v>
      </c>
      <c r="D49" s="15">
        <v>-124778019</v>
      </c>
      <c r="E49" s="15">
        <f t="shared" si="0"/>
        <v>26643141029</v>
      </c>
      <c r="F49" s="52">
        <f>E49/درآمدها!$C$10*100</f>
        <v>1.7537455401357056</v>
      </c>
      <c r="G49" s="15">
        <f>'درآمد سود سهام'!H7</f>
        <v>72630877500</v>
      </c>
      <c r="H49" s="15">
        <v>-87677848242</v>
      </c>
      <c r="I49" s="15">
        <v>188815464</v>
      </c>
      <c r="J49" s="15">
        <f t="shared" si="1"/>
        <v>-14858155278</v>
      </c>
      <c r="K49" s="52">
        <f>J49/درآمدها!$C$10*100</f>
        <v>-0.97801620030738212</v>
      </c>
    </row>
    <row r="50" spans="1:11">
      <c r="A50" s="11" t="s">
        <v>53</v>
      </c>
      <c r="B50" s="15">
        <v>0</v>
      </c>
      <c r="C50" s="15">
        <v>328733675952</v>
      </c>
      <c r="D50" s="15">
        <v>0</v>
      </c>
      <c r="E50" s="15">
        <f t="shared" si="0"/>
        <v>328733675952</v>
      </c>
      <c r="F50" s="52">
        <f>E50/درآمدها!$C$10*100</f>
        <v>21.638410331038759</v>
      </c>
      <c r="G50" s="15">
        <v>0</v>
      </c>
      <c r="H50" s="15">
        <v>465559647223</v>
      </c>
      <c r="I50" s="15">
        <v>0</v>
      </c>
      <c r="J50" s="15">
        <f t="shared" si="1"/>
        <v>465559647223</v>
      </c>
      <c r="K50" s="52">
        <f>J50/درآمدها!$C$10*100</f>
        <v>30.644778485231527</v>
      </c>
    </row>
    <row r="51" spans="1:11">
      <c r="A51" s="11" t="s">
        <v>26</v>
      </c>
      <c r="B51" s="15">
        <v>0</v>
      </c>
      <c r="C51" s="15">
        <v>0</v>
      </c>
      <c r="D51" s="15">
        <v>3973836016</v>
      </c>
      <c r="E51" s="15">
        <f t="shared" si="0"/>
        <v>3973836016</v>
      </c>
      <c r="F51" s="52">
        <f>E51/درآمدها!$C$10*100</f>
        <v>0.26157190635687644</v>
      </c>
      <c r="G51" s="15">
        <v>0</v>
      </c>
      <c r="H51" s="15">
        <v>0</v>
      </c>
      <c r="I51" s="15">
        <v>3973836016</v>
      </c>
      <c r="J51" s="15">
        <f t="shared" si="1"/>
        <v>3973836016</v>
      </c>
      <c r="K51" s="52">
        <f>J51/درآمدها!$C$10*100</f>
        <v>0.26157190635687644</v>
      </c>
    </row>
    <row r="52" spans="1:11">
      <c r="A52" s="11" t="s">
        <v>42</v>
      </c>
      <c r="B52" s="15">
        <v>0</v>
      </c>
      <c r="C52" s="15">
        <v>3431192000</v>
      </c>
      <c r="D52" s="15">
        <v>-828081098</v>
      </c>
      <c r="E52" s="15">
        <f t="shared" si="0"/>
        <v>2603110902</v>
      </c>
      <c r="F52" s="52">
        <f>E52/درآمدها!$C$10*100</f>
        <v>0.17134594340404913</v>
      </c>
      <c r="G52" s="15">
        <v>0</v>
      </c>
      <c r="H52" s="15">
        <v>252449954</v>
      </c>
      <c r="I52" s="15">
        <v>-912153335</v>
      </c>
      <c r="J52" s="15">
        <f t="shared" si="1"/>
        <v>-659703381</v>
      </c>
      <c r="K52" s="52">
        <f>J52/درآمدها!$C$10*100</f>
        <v>-4.3424003985937695E-2</v>
      </c>
    </row>
    <row r="53" spans="1:11">
      <c r="A53" s="11" t="s">
        <v>22</v>
      </c>
      <c r="B53" s="15">
        <v>0</v>
      </c>
      <c r="C53" s="15">
        <v>-1032655180</v>
      </c>
      <c r="D53" s="15">
        <v>9796517221</v>
      </c>
      <c r="E53" s="15">
        <f t="shared" si="0"/>
        <v>8763862041</v>
      </c>
      <c r="F53" s="52">
        <f>E53/درآمدها!$C$10*100</f>
        <v>0.57686831864302979</v>
      </c>
      <c r="G53" s="15">
        <v>0</v>
      </c>
      <c r="H53" s="15">
        <v>0</v>
      </c>
      <c r="I53" s="15">
        <v>9810052636</v>
      </c>
      <c r="J53" s="15">
        <f t="shared" si="1"/>
        <v>9810052636</v>
      </c>
      <c r="K53" s="52">
        <f>J53/درآمدها!$C$10*100</f>
        <v>0.64573227459012006</v>
      </c>
    </row>
    <row r="54" spans="1:11">
      <c r="A54" s="11" t="s">
        <v>27</v>
      </c>
      <c r="B54" s="15">
        <v>0</v>
      </c>
      <c r="C54" s="15">
        <v>0</v>
      </c>
      <c r="D54" s="15">
        <v>829013876</v>
      </c>
      <c r="E54" s="15">
        <f t="shared" si="0"/>
        <v>829013876</v>
      </c>
      <c r="F54" s="52">
        <f>E54/درآمدها!$C$10*100</f>
        <v>5.456861809811106E-2</v>
      </c>
      <c r="G54" s="15">
        <v>0</v>
      </c>
      <c r="H54" s="15">
        <v>0</v>
      </c>
      <c r="I54" s="15">
        <v>829013876</v>
      </c>
      <c r="J54" s="15">
        <f t="shared" si="1"/>
        <v>829013876</v>
      </c>
      <c r="K54" s="52">
        <f>J54/درآمدها!$C$10*100</f>
        <v>5.456861809811106E-2</v>
      </c>
    </row>
    <row r="55" spans="1:11">
      <c r="A55" s="11" t="s">
        <v>35</v>
      </c>
      <c r="B55" s="15">
        <v>0</v>
      </c>
      <c r="C55" s="15">
        <v>0</v>
      </c>
      <c r="D55" s="15">
        <v>8623179394</v>
      </c>
      <c r="E55" s="15">
        <f t="shared" si="0"/>
        <v>8623179394</v>
      </c>
      <c r="F55" s="52">
        <f>E55/درآمدها!$C$10*100</f>
        <v>0.56760809048591465</v>
      </c>
      <c r="G55" s="15">
        <v>0</v>
      </c>
      <c r="H55" s="15">
        <v>0</v>
      </c>
      <c r="I55" s="15">
        <v>11009011437</v>
      </c>
      <c r="J55" s="15">
        <f t="shared" si="1"/>
        <v>11009011437</v>
      </c>
      <c r="K55" s="52">
        <f>J55/درآمدها!$C$10*100</f>
        <v>0.72465197282583227</v>
      </c>
    </row>
    <row r="56" spans="1:11">
      <c r="A56" s="11" t="s">
        <v>54</v>
      </c>
      <c r="B56" s="15">
        <v>0</v>
      </c>
      <c r="C56" s="15">
        <v>-360890846</v>
      </c>
      <c r="D56" s="15">
        <v>718029396</v>
      </c>
      <c r="E56" s="15">
        <f t="shared" si="0"/>
        <v>357138550</v>
      </c>
      <c r="F56" s="52">
        <f>E56/درآمدها!$C$10*100</f>
        <v>2.3508119353919162E-2</v>
      </c>
      <c r="G56" s="15">
        <v>0</v>
      </c>
      <c r="H56" s="15">
        <v>0</v>
      </c>
      <c r="I56" s="15">
        <v>682522745</v>
      </c>
      <c r="J56" s="15">
        <f t="shared" si="1"/>
        <v>682522745</v>
      </c>
      <c r="K56" s="52">
        <f>J56/درآمدها!$C$10*100</f>
        <v>4.4926055031652382E-2</v>
      </c>
    </row>
    <row r="57" spans="1:11">
      <c r="A57" s="11" t="s">
        <v>45</v>
      </c>
      <c r="B57" s="15">
        <v>0</v>
      </c>
      <c r="C57" s="15">
        <v>1495945845</v>
      </c>
      <c r="D57" s="15">
        <v>0</v>
      </c>
      <c r="E57" s="15">
        <f t="shared" si="0"/>
        <v>1495945845</v>
      </c>
      <c r="F57" s="52">
        <f>E57/درآمدها!$C$10*100</f>
        <v>9.8468433248831463E-2</v>
      </c>
      <c r="G57" s="15">
        <v>0</v>
      </c>
      <c r="H57" s="15">
        <v>1490925893</v>
      </c>
      <c r="I57" s="15">
        <v>0</v>
      </c>
      <c r="J57" s="15">
        <f t="shared" si="1"/>
        <v>1490925893</v>
      </c>
      <c r="K57" s="52">
        <f>J57/درآمدها!$C$10*100</f>
        <v>9.8138002297686738E-2</v>
      </c>
    </row>
    <row r="58" spans="1:11">
      <c r="A58" s="11" t="s">
        <v>36</v>
      </c>
      <c r="B58" s="15">
        <v>0</v>
      </c>
      <c r="C58" s="15">
        <v>0</v>
      </c>
      <c r="D58" s="15">
        <v>11329462124</v>
      </c>
      <c r="E58" s="15">
        <f t="shared" si="0"/>
        <v>11329462124</v>
      </c>
      <c r="F58" s="52">
        <f>E58/درآمدها!$C$10*100</f>
        <v>0.74574516760147713</v>
      </c>
      <c r="G58" s="15">
        <v>0</v>
      </c>
      <c r="H58" s="15">
        <v>0</v>
      </c>
      <c r="I58" s="15">
        <v>11329462124</v>
      </c>
      <c r="J58" s="15">
        <f t="shared" si="1"/>
        <v>11329462124</v>
      </c>
      <c r="K58" s="52">
        <f>J58/درآمدها!$C$10*100</f>
        <v>0.74574516760147713</v>
      </c>
    </row>
    <row r="59" spans="1:11">
      <c r="A59" s="11" t="s">
        <v>19</v>
      </c>
      <c r="B59" s="15">
        <v>0</v>
      </c>
      <c r="C59" s="15">
        <v>0</v>
      </c>
      <c r="D59" s="15">
        <v>84269</v>
      </c>
      <c r="E59" s="15">
        <f t="shared" si="0"/>
        <v>84269</v>
      </c>
      <c r="F59" s="52">
        <f>E59/درآمدها!$C$10*100</f>
        <v>5.5468828829467285E-6</v>
      </c>
      <c r="G59" s="15">
        <v>0</v>
      </c>
      <c r="H59" s="15">
        <v>0</v>
      </c>
      <c r="I59" s="15">
        <v>84269</v>
      </c>
      <c r="J59" s="15">
        <f t="shared" si="1"/>
        <v>84269</v>
      </c>
      <c r="K59" s="52">
        <f>J59/درآمدها!$C$10*100</f>
        <v>5.5468828829467285E-6</v>
      </c>
    </row>
    <row r="60" spans="1:11">
      <c r="A60" s="11" t="s">
        <v>20</v>
      </c>
      <c r="B60" s="15">
        <v>0</v>
      </c>
      <c r="C60" s="15">
        <v>1709296036</v>
      </c>
      <c r="D60" s="15">
        <v>0</v>
      </c>
      <c r="E60" s="15">
        <f t="shared" si="0"/>
        <v>1709296036</v>
      </c>
      <c r="F60" s="52">
        <f>E60/درآمدها!$C$10*100</f>
        <v>0.11251189552477298</v>
      </c>
      <c r="G60" s="15">
        <v>0</v>
      </c>
      <c r="H60" s="15">
        <v>1709296036</v>
      </c>
      <c r="I60" s="15">
        <v>0</v>
      </c>
      <c r="J60" s="15">
        <f t="shared" si="1"/>
        <v>1709296036</v>
      </c>
      <c r="K60" s="52">
        <f>J60/درآمدها!$C$10*100</f>
        <v>0.11251189552477298</v>
      </c>
    </row>
    <row r="61" spans="1:11">
      <c r="A61" s="11" t="s">
        <v>56</v>
      </c>
      <c r="B61" s="15">
        <v>0</v>
      </c>
      <c r="C61" s="15">
        <v>-12436</v>
      </c>
      <c r="D61" s="15">
        <v>0</v>
      </c>
      <c r="E61" s="15">
        <f t="shared" si="0"/>
        <v>-12436</v>
      </c>
      <c r="F61" s="52">
        <f>E61/درآمدها!$C$10*100</f>
        <v>-8.1858139449056606E-7</v>
      </c>
      <c r="G61" s="15">
        <v>0</v>
      </c>
      <c r="H61" s="15">
        <v>-12436</v>
      </c>
      <c r="I61" s="15">
        <v>0</v>
      </c>
      <c r="J61" s="15">
        <f t="shared" si="1"/>
        <v>-12436</v>
      </c>
      <c r="K61" s="52">
        <f>J61/درآمدها!$C$10*100</f>
        <v>-8.1858139449056606E-7</v>
      </c>
    </row>
    <row r="62" spans="1:11">
      <c r="A62" s="11" t="s">
        <v>277</v>
      </c>
      <c r="B62" s="15">
        <v>0</v>
      </c>
      <c r="C62" s="15">
        <v>0</v>
      </c>
      <c r="D62" s="15">
        <v>0</v>
      </c>
      <c r="E62" s="15">
        <f t="shared" si="0"/>
        <v>0</v>
      </c>
      <c r="F62" s="52">
        <f>E62/درآمدها!$C$10*100</f>
        <v>0</v>
      </c>
      <c r="G62" s="15">
        <v>0</v>
      </c>
      <c r="H62" s="15">
        <v>0</v>
      </c>
      <c r="I62" s="15">
        <v>124503750</v>
      </c>
      <c r="J62" s="15">
        <f t="shared" si="1"/>
        <v>124503750</v>
      </c>
      <c r="K62" s="52">
        <f>J62/درآمدها!$C$10*100</f>
        <v>8.1952760770589266E-3</v>
      </c>
    </row>
    <row r="63" spans="1:11">
      <c r="A63" s="11" t="s">
        <v>498</v>
      </c>
      <c r="B63" s="15">
        <v>0</v>
      </c>
      <c r="C63" s="15">
        <v>15505420555</v>
      </c>
      <c r="D63" s="15">
        <v>5075113</v>
      </c>
      <c r="E63" s="15">
        <f t="shared" si="0"/>
        <v>15510495668</v>
      </c>
      <c r="F63" s="52">
        <f>E63/درآمدها!$C$10*100</f>
        <v>1.0209555462489002</v>
      </c>
      <c r="G63" s="15">
        <v>0</v>
      </c>
      <c r="H63" s="15">
        <v>21757135160</v>
      </c>
      <c r="I63" s="15">
        <v>5675410</v>
      </c>
      <c r="J63" s="15">
        <f t="shared" si="1"/>
        <v>21762810570</v>
      </c>
      <c r="K63" s="52">
        <f>J63/درآمدها!$C$10*100</f>
        <v>1.4325049714075773</v>
      </c>
    </row>
    <row r="64" spans="1:11">
      <c r="A64" s="11" t="s">
        <v>697</v>
      </c>
      <c r="B64" s="15">
        <v>0</v>
      </c>
      <c r="C64" s="15">
        <v>-15223524000</v>
      </c>
      <c r="D64" s="15">
        <v>-1591658</v>
      </c>
      <c r="E64" s="15">
        <f t="shared" si="0"/>
        <v>-15225115658</v>
      </c>
      <c r="F64" s="52">
        <f>E64/درآمدها!$C$10*100</f>
        <v>-1.0021708271635406</v>
      </c>
      <c r="G64" s="15">
        <v>0</v>
      </c>
      <c r="H64" s="15">
        <v>-15223524000</v>
      </c>
      <c r="I64" s="15">
        <v>-1591658</v>
      </c>
      <c r="J64" s="15">
        <f t="shared" si="1"/>
        <v>-15225115658</v>
      </c>
      <c r="K64" s="52">
        <f>J64/درآمدها!$C$10*100</f>
        <v>-1.0021708271635406</v>
      </c>
    </row>
    <row r="65" spans="1:11">
      <c r="A65" s="11" t="s">
        <v>698</v>
      </c>
      <c r="B65" s="15">
        <v>0</v>
      </c>
      <c r="C65" s="15">
        <v>0</v>
      </c>
      <c r="D65" s="15">
        <v>0</v>
      </c>
      <c r="E65" s="15">
        <f t="shared" si="0"/>
        <v>0</v>
      </c>
      <c r="F65" s="52">
        <f>E65/درآمدها!$C$10*100</f>
        <v>0</v>
      </c>
      <c r="G65" s="15">
        <v>0</v>
      </c>
      <c r="H65" s="15">
        <v>0</v>
      </c>
      <c r="I65" s="15">
        <v>2711801597</v>
      </c>
      <c r="J65" s="15">
        <f t="shared" si="1"/>
        <v>2711801597</v>
      </c>
      <c r="K65" s="52">
        <f>J65/درآمدها!$C$10*100</f>
        <v>0.17850034841219073</v>
      </c>
    </row>
    <row r="66" spans="1:11">
      <c r="A66" s="11" t="s">
        <v>699</v>
      </c>
      <c r="B66" s="15">
        <v>0</v>
      </c>
      <c r="C66" s="15">
        <v>0</v>
      </c>
      <c r="D66" s="15">
        <v>0</v>
      </c>
      <c r="E66" s="15">
        <f t="shared" si="0"/>
        <v>0</v>
      </c>
      <c r="F66" s="52">
        <f>E66/درآمدها!$C$10*100</f>
        <v>0</v>
      </c>
      <c r="G66" s="15">
        <v>0</v>
      </c>
      <c r="H66" s="15">
        <v>0</v>
      </c>
      <c r="I66" s="15">
        <v>343956486</v>
      </c>
      <c r="J66" s="15">
        <f t="shared" si="1"/>
        <v>343956486</v>
      </c>
      <c r="K66" s="52">
        <f>J66/درآمدها!$C$10*100</f>
        <v>2.2640429394817856E-2</v>
      </c>
    </row>
    <row r="67" spans="1:11">
      <c r="A67" s="11" t="s">
        <v>700</v>
      </c>
      <c r="B67" s="15">
        <v>0</v>
      </c>
      <c r="C67" s="15">
        <v>0</v>
      </c>
      <c r="D67" s="15">
        <v>0</v>
      </c>
      <c r="E67" s="15">
        <f t="shared" si="0"/>
        <v>0</v>
      </c>
      <c r="F67" s="52">
        <f>E67/درآمدها!$C$10*100</f>
        <v>0</v>
      </c>
      <c r="G67" s="15">
        <v>0</v>
      </c>
      <c r="H67" s="15">
        <v>0</v>
      </c>
      <c r="I67" s="15">
        <v>2350984</v>
      </c>
      <c r="J67" s="15">
        <f t="shared" si="1"/>
        <v>2350984</v>
      </c>
      <c r="K67" s="52">
        <f>J67/درآمدها!$C$10*100</f>
        <v>1.5475006120497015E-4</v>
      </c>
    </row>
    <row r="68" spans="1:11">
      <c r="A68" s="11" t="s">
        <v>701</v>
      </c>
      <c r="B68" s="15">
        <v>0</v>
      </c>
      <c r="C68" s="15">
        <v>0</v>
      </c>
      <c r="D68" s="15">
        <v>0</v>
      </c>
      <c r="E68" s="15">
        <f t="shared" si="0"/>
        <v>0</v>
      </c>
      <c r="F68" s="52">
        <f>E68/درآمدها!$C$10*100</f>
        <v>0</v>
      </c>
      <c r="G68" s="15">
        <v>0</v>
      </c>
      <c r="H68" s="15">
        <v>0</v>
      </c>
      <c r="I68" s="15">
        <v>177091406</v>
      </c>
      <c r="J68" s="15">
        <f t="shared" si="1"/>
        <v>177091406</v>
      </c>
      <c r="K68" s="52">
        <f>J68/درآمدها!$C$10*100</f>
        <v>1.1656781125424171E-2</v>
      </c>
    </row>
    <row r="69" spans="1:11">
      <c r="A69" s="11" t="s">
        <v>702</v>
      </c>
      <c r="B69" s="15">
        <v>0</v>
      </c>
      <c r="C69" s="15">
        <v>0</v>
      </c>
      <c r="D69" s="15">
        <v>0</v>
      </c>
      <c r="E69" s="15">
        <f t="shared" si="0"/>
        <v>0</v>
      </c>
      <c r="F69" s="52">
        <f>E69/درآمدها!$C$10*100</f>
        <v>0</v>
      </c>
      <c r="G69" s="15">
        <v>0</v>
      </c>
      <c r="H69" s="15">
        <v>0</v>
      </c>
      <c r="I69" s="15">
        <v>240710471</v>
      </c>
      <c r="J69" s="15">
        <f t="shared" si="1"/>
        <v>240710471</v>
      </c>
      <c r="K69" s="52">
        <f>J69/درآمدها!$C$10*100</f>
        <v>1.5844412433231019E-2</v>
      </c>
    </row>
    <row r="70" spans="1:11">
      <c r="A70" s="11" t="s">
        <v>703</v>
      </c>
      <c r="B70" s="15">
        <v>0</v>
      </c>
      <c r="C70" s="15">
        <v>0</v>
      </c>
      <c r="D70" s="15">
        <v>0</v>
      </c>
      <c r="E70" s="15">
        <f t="shared" si="0"/>
        <v>0</v>
      </c>
      <c r="F70" s="52">
        <f>E70/درآمدها!$C$10*100</f>
        <v>0</v>
      </c>
      <c r="G70" s="15">
        <v>0</v>
      </c>
      <c r="H70" s="15">
        <v>0</v>
      </c>
      <c r="I70" s="15">
        <v>225699899</v>
      </c>
      <c r="J70" s="15">
        <f t="shared" si="1"/>
        <v>225699899</v>
      </c>
      <c r="K70" s="52">
        <f>J70/درآمدها!$C$10*100</f>
        <v>1.4856363626551938E-2</v>
      </c>
    </row>
    <row r="71" spans="1:11">
      <c r="A71" s="11" t="s">
        <v>704</v>
      </c>
      <c r="B71" s="15">
        <v>0</v>
      </c>
      <c r="C71" s="15">
        <v>0</v>
      </c>
      <c r="D71" s="15">
        <v>0</v>
      </c>
      <c r="E71" s="15">
        <f t="shared" si="0"/>
        <v>0</v>
      </c>
      <c r="F71" s="52">
        <f>E71/درآمدها!$C$10*100</f>
        <v>0</v>
      </c>
      <c r="G71" s="15">
        <v>0</v>
      </c>
      <c r="H71" s="15">
        <v>0</v>
      </c>
      <c r="I71" s="15">
        <v>7618473175</v>
      </c>
      <c r="J71" s="15">
        <f t="shared" si="1"/>
        <v>7618473175</v>
      </c>
      <c r="K71" s="52">
        <f>J71/درآمدها!$C$10*100</f>
        <v>0.50147478252496547</v>
      </c>
    </row>
    <row r="72" spans="1:11">
      <c r="A72" s="11" t="s">
        <v>705</v>
      </c>
      <c r="B72" s="15">
        <v>0</v>
      </c>
      <c r="C72" s="15">
        <v>0</v>
      </c>
      <c r="D72" s="15">
        <v>0</v>
      </c>
      <c r="E72" s="15">
        <f t="shared" si="0"/>
        <v>0</v>
      </c>
      <c r="F72" s="52">
        <f>E72/درآمدها!$C$10*100</f>
        <v>0</v>
      </c>
      <c r="G72" s="15">
        <v>0</v>
      </c>
      <c r="H72" s="15">
        <v>0</v>
      </c>
      <c r="I72" s="15">
        <v>69057835</v>
      </c>
      <c r="J72" s="15">
        <f t="shared" si="1"/>
        <v>69057835</v>
      </c>
      <c r="K72" s="52">
        <f>J72/درآمدها!$C$10*100</f>
        <v>4.5456303373109857E-3</v>
      </c>
    </row>
    <row r="73" spans="1:11">
      <c r="A73" s="11" t="s">
        <v>706</v>
      </c>
      <c r="B73" s="15">
        <v>0</v>
      </c>
      <c r="C73" s="15">
        <v>0</v>
      </c>
      <c r="D73" s="15">
        <v>0</v>
      </c>
      <c r="E73" s="15">
        <f t="shared" si="0"/>
        <v>0</v>
      </c>
      <c r="F73" s="52">
        <f>E73/درآمدها!$C$10*100</f>
        <v>0</v>
      </c>
      <c r="G73" s="15">
        <v>0</v>
      </c>
      <c r="H73" s="15">
        <v>0</v>
      </c>
      <c r="I73" s="15">
        <v>0</v>
      </c>
      <c r="J73" s="15">
        <f t="shared" si="1"/>
        <v>0</v>
      </c>
      <c r="K73" s="52">
        <f>J73/درآمدها!$C$10*100</f>
        <v>0</v>
      </c>
    </row>
    <row r="74" spans="1:11">
      <c r="A74" s="11" t="s">
        <v>707</v>
      </c>
      <c r="B74" s="15">
        <v>0</v>
      </c>
      <c r="C74" s="15">
        <v>0</v>
      </c>
      <c r="D74" s="15">
        <v>0</v>
      </c>
      <c r="E74" s="15">
        <f t="shared" si="0"/>
        <v>0</v>
      </c>
      <c r="F74" s="52">
        <f>E74/درآمدها!$C$10*100</f>
        <v>0</v>
      </c>
      <c r="G74" s="15">
        <v>0</v>
      </c>
      <c r="H74" s="15">
        <v>0</v>
      </c>
      <c r="I74" s="15">
        <v>-2362223534</v>
      </c>
      <c r="J74" s="15">
        <f t="shared" si="1"/>
        <v>-2362223534</v>
      </c>
      <c r="K74" s="52">
        <f>J74/درآمدها!$C$10*100</f>
        <v>-0.15548988698618149</v>
      </c>
    </row>
    <row r="75" spans="1:11">
      <c r="A75" s="11" t="s">
        <v>708</v>
      </c>
      <c r="B75" s="15">
        <v>0</v>
      </c>
      <c r="C75" s="15">
        <v>7462375461</v>
      </c>
      <c r="D75" s="15">
        <v>-8002486243</v>
      </c>
      <c r="E75" s="15">
        <f t="shared" si="0"/>
        <v>-540110782</v>
      </c>
      <c r="F75" s="52">
        <f>E75/درآمدها!$C$10*100</f>
        <v>-3.5551997194351086E-2</v>
      </c>
      <c r="G75" s="15">
        <v>0</v>
      </c>
      <c r="H75" s="15">
        <v>0</v>
      </c>
      <c r="I75" s="15">
        <v>-21956934729</v>
      </c>
      <c r="J75" s="15">
        <f t="shared" si="1"/>
        <v>-21956934729</v>
      </c>
      <c r="K75" s="52">
        <f>J75/درآمدها!$C$10*100</f>
        <v>-1.445282908427401</v>
      </c>
    </row>
    <row r="76" spans="1:11">
      <c r="A76" s="11" t="s">
        <v>696</v>
      </c>
      <c r="B76" s="15">
        <v>0</v>
      </c>
      <c r="C76" s="15">
        <v>0</v>
      </c>
      <c r="D76" s="15">
        <v>0</v>
      </c>
      <c r="E76" s="15">
        <f t="shared" si="0"/>
        <v>0</v>
      </c>
      <c r="F76" s="52">
        <f>E76/درآمدها!$C$10*100</f>
        <v>0</v>
      </c>
      <c r="G76" s="15">
        <v>0</v>
      </c>
      <c r="H76" s="15">
        <v>0</v>
      </c>
      <c r="I76" s="15">
        <v>-30944698918</v>
      </c>
      <c r="J76" s="15">
        <f t="shared" si="1"/>
        <v>-30944698918</v>
      </c>
      <c r="K76" s="52">
        <f>J76/درآمدها!$C$10*100</f>
        <v>-2.0368892563836565</v>
      </c>
    </row>
    <row r="77" spans="1:11" ht="19.5" thickBot="1">
      <c r="A77" s="11" t="s">
        <v>496</v>
      </c>
      <c r="B77" s="27">
        <f>SUM(B48:B76)</f>
        <v>72630877500</v>
      </c>
      <c r="C77" s="27">
        <f t="shared" ref="C77:H77" si="4">SUM(C48:C76)</f>
        <v>967310385074</v>
      </c>
      <c r="D77" s="27">
        <f t="shared" si="4"/>
        <v>148176936344</v>
      </c>
      <c r="E77" s="27">
        <f t="shared" si="4"/>
        <v>1188118198918</v>
      </c>
      <c r="F77" s="27">
        <f t="shared" si="4"/>
        <v>78.206131560784527</v>
      </c>
      <c r="G77" s="27">
        <f t="shared" si="4"/>
        <v>72630877500</v>
      </c>
      <c r="H77" s="27">
        <f t="shared" si="4"/>
        <v>1830303677379</v>
      </c>
      <c r="I77" s="27">
        <f>SUM(I48:I76)</f>
        <v>115147579171</v>
      </c>
      <c r="J77" s="27">
        <f>SUM(J48:J76)</f>
        <v>2018082134050</v>
      </c>
      <c r="K77" s="27">
        <f>SUM(K48:K76)</f>
        <v>132.83728590279395</v>
      </c>
    </row>
    <row r="78" spans="1:11" ht="21.75" thickTop="1">
      <c r="A78" s="140" t="s">
        <v>0</v>
      </c>
      <c r="B78" s="140"/>
      <c r="C78" s="140"/>
      <c r="D78" s="140"/>
      <c r="E78" s="140"/>
      <c r="F78" s="140"/>
      <c r="G78" s="140"/>
      <c r="H78" s="140"/>
      <c r="I78" s="140"/>
      <c r="J78" s="140"/>
      <c r="K78" s="140"/>
    </row>
    <row r="79" spans="1:11" ht="21">
      <c r="A79" s="140" t="s">
        <v>225</v>
      </c>
      <c r="B79" s="140"/>
      <c r="C79" s="140"/>
      <c r="D79" s="140"/>
      <c r="E79" s="140"/>
      <c r="F79" s="140"/>
      <c r="G79" s="140"/>
      <c r="H79" s="140"/>
      <c r="I79" s="140"/>
      <c r="J79" s="140"/>
      <c r="K79" s="140"/>
    </row>
    <row r="80" spans="1:11" ht="21">
      <c r="A80" s="140" t="s">
        <v>226</v>
      </c>
      <c r="B80" s="140"/>
      <c r="C80" s="140"/>
      <c r="D80" s="140"/>
      <c r="E80" s="140"/>
      <c r="F80" s="140"/>
      <c r="G80" s="140"/>
      <c r="H80" s="140"/>
      <c r="I80" s="140"/>
      <c r="J80" s="140"/>
      <c r="K80" s="140"/>
    </row>
    <row r="81" spans="1:12">
      <c r="A81" s="11"/>
      <c r="B81" s="15"/>
      <c r="C81" s="15"/>
      <c r="D81" s="15"/>
      <c r="E81" s="15"/>
      <c r="F81" s="52"/>
      <c r="G81" s="15"/>
      <c r="H81" s="15"/>
      <c r="I81" s="15"/>
      <c r="J81" s="15"/>
      <c r="K81" s="52"/>
    </row>
    <row r="82" spans="1:12" ht="19.5" thickBot="1">
      <c r="A82" s="83"/>
      <c r="B82" s="143" t="s">
        <v>242</v>
      </c>
      <c r="C82" s="143"/>
      <c r="D82" s="143"/>
      <c r="E82" s="143"/>
      <c r="F82" s="143"/>
      <c r="G82" s="143" t="s">
        <v>243</v>
      </c>
      <c r="H82" s="143"/>
      <c r="I82" s="143"/>
      <c r="J82" s="143"/>
      <c r="K82" s="143"/>
    </row>
    <row r="83" spans="1:12">
      <c r="A83" s="144" t="s">
        <v>464</v>
      </c>
      <c r="B83" s="141" t="s">
        <v>465</v>
      </c>
      <c r="C83" s="141" t="s">
        <v>461</v>
      </c>
      <c r="D83" s="141" t="s">
        <v>462</v>
      </c>
      <c r="E83" s="141" t="s">
        <v>60</v>
      </c>
      <c r="F83" s="141"/>
      <c r="G83" s="141" t="s">
        <v>465</v>
      </c>
      <c r="H83" s="141" t="s">
        <v>461</v>
      </c>
      <c r="I83" s="141" t="s">
        <v>462</v>
      </c>
      <c r="J83" s="141" t="s">
        <v>60</v>
      </c>
      <c r="K83" s="141"/>
    </row>
    <row r="84" spans="1:12" ht="19.5" thickBot="1">
      <c r="A84" s="144"/>
      <c r="B84" s="146"/>
      <c r="C84" s="146"/>
      <c r="D84" s="146"/>
      <c r="E84" s="143"/>
      <c r="F84" s="143"/>
      <c r="G84" s="146"/>
      <c r="H84" s="146"/>
      <c r="I84" s="146"/>
      <c r="J84" s="143"/>
      <c r="K84" s="143"/>
    </row>
    <row r="85" spans="1:12" ht="19.5" thickBot="1">
      <c r="A85" s="145"/>
      <c r="B85" s="143"/>
      <c r="C85" s="143"/>
      <c r="D85" s="143"/>
      <c r="E85" s="63" t="s">
        <v>181</v>
      </c>
      <c r="F85" s="63" t="s">
        <v>466</v>
      </c>
      <c r="G85" s="143"/>
      <c r="H85" s="143"/>
      <c r="I85" s="143"/>
      <c r="J85" s="63" t="s">
        <v>181</v>
      </c>
      <c r="K85" s="63" t="s">
        <v>466</v>
      </c>
    </row>
    <row r="86" spans="1:12">
      <c r="A86" s="11" t="s">
        <v>497</v>
      </c>
      <c r="B86" s="15">
        <f>B77</f>
        <v>72630877500</v>
      </c>
      <c r="C86" s="15">
        <f t="shared" ref="C86:J86" si="5">C77</f>
        <v>967310385074</v>
      </c>
      <c r="D86" s="15">
        <f t="shared" si="5"/>
        <v>148176936344</v>
      </c>
      <c r="E86" s="15">
        <f t="shared" si="5"/>
        <v>1188118198918</v>
      </c>
      <c r="F86" s="15">
        <f t="shared" si="5"/>
        <v>78.206131560784527</v>
      </c>
      <c r="G86" s="15">
        <f t="shared" si="5"/>
        <v>72630877500</v>
      </c>
      <c r="H86" s="15">
        <f t="shared" si="5"/>
        <v>1830303677379</v>
      </c>
      <c r="I86" s="15">
        <f t="shared" si="5"/>
        <v>115147579171</v>
      </c>
      <c r="J86" s="15">
        <f t="shared" si="5"/>
        <v>2018082134050</v>
      </c>
      <c r="K86" s="15">
        <f>K77</f>
        <v>132.83728590279395</v>
      </c>
      <c r="L86" s="68"/>
    </row>
    <row r="87" spans="1:12">
      <c r="A87" s="11" t="s">
        <v>669</v>
      </c>
      <c r="B87" s="15">
        <v>0</v>
      </c>
      <c r="C87" s="15">
        <v>5155052</v>
      </c>
      <c r="D87" s="15">
        <v>310697833</v>
      </c>
      <c r="E87" s="15">
        <f t="shared" si="0"/>
        <v>315852885</v>
      </c>
      <c r="F87" s="52">
        <f>E87/درآمدها!$C$10*100</f>
        <v>2.0790551226854966E-2</v>
      </c>
      <c r="G87" s="15">
        <v>0</v>
      </c>
      <c r="H87" s="15">
        <v>0</v>
      </c>
      <c r="I87" s="15">
        <v>-7555342015</v>
      </c>
      <c r="J87" s="15">
        <f t="shared" si="1"/>
        <v>-7555342015</v>
      </c>
      <c r="K87" s="52">
        <f>J87/درآمدها!$C$10*100</f>
        <v>-0.49731926684559846</v>
      </c>
      <c r="L87" s="68"/>
    </row>
    <row r="88" spans="1:12">
      <c r="A88" s="11" t="s">
        <v>670</v>
      </c>
      <c r="B88" s="15">
        <v>0</v>
      </c>
      <c r="C88" s="15">
        <v>0</v>
      </c>
      <c r="D88" s="15">
        <v>0</v>
      </c>
      <c r="E88" s="15">
        <f t="shared" si="0"/>
        <v>0</v>
      </c>
      <c r="F88" s="52">
        <f>E88/درآمدها!$C$10*100</f>
        <v>0</v>
      </c>
      <c r="G88" s="15">
        <v>0</v>
      </c>
      <c r="H88" s="15">
        <v>0</v>
      </c>
      <c r="I88" s="15">
        <v>283817992</v>
      </c>
      <c r="J88" s="15">
        <f t="shared" si="1"/>
        <v>283817992</v>
      </c>
      <c r="K88" s="52">
        <f>J88/درآمدها!$C$10*100</f>
        <v>1.8681901549764578E-2</v>
      </c>
      <c r="L88" s="68"/>
    </row>
    <row r="89" spans="1:12">
      <c r="A89" s="11" t="s">
        <v>671</v>
      </c>
      <c r="B89" s="15">
        <v>0</v>
      </c>
      <c r="C89" s="15">
        <v>0</v>
      </c>
      <c r="D89" s="15">
        <v>362606956</v>
      </c>
      <c r="E89" s="15">
        <f t="shared" si="0"/>
        <v>362606956</v>
      </c>
      <c r="F89" s="52">
        <f>E89/درآمدها!$C$10*100</f>
        <v>2.3868069129499785E-2</v>
      </c>
      <c r="G89" s="15">
        <v>0</v>
      </c>
      <c r="H89" s="15">
        <v>0</v>
      </c>
      <c r="I89" s="15">
        <v>375578539</v>
      </c>
      <c r="J89" s="15">
        <f t="shared" si="1"/>
        <v>375578539</v>
      </c>
      <c r="K89" s="52">
        <f>J89/درآمدها!$C$10*100</f>
        <v>2.4721904486599344E-2</v>
      </c>
      <c r="L89" s="68"/>
    </row>
    <row r="90" spans="1:12">
      <c r="A90" s="11" t="s">
        <v>672</v>
      </c>
      <c r="B90" s="15">
        <v>0</v>
      </c>
      <c r="C90" s="15">
        <v>0</v>
      </c>
      <c r="D90" s="15">
        <v>18901943</v>
      </c>
      <c r="E90" s="15">
        <f t="shared" si="0"/>
        <v>18901943</v>
      </c>
      <c r="F90" s="52">
        <f>E90/درآمدها!$C$10*100</f>
        <v>1.2441925747443867E-3</v>
      </c>
      <c r="G90" s="15">
        <v>0</v>
      </c>
      <c r="H90" s="15">
        <v>0</v>
      </c>
      <c r="I90" s="15">
        <v>18901943</v>
      </c>
      <c r="J90" s="15">
        <f t="shared" si="1"/>
        <v>18901943</v>
      </c>
      <c r="K90" s="52">
        <f>J90/درآمدها!$C$10*100</f>
        <v>1.2441925747443867E-3</v>
      </c>
      <c r="L90" s="68"/>
    </row>
    <row r="91" spans="1:12">
      <c r="A91" s="11" t="s">
        <v>673</v>
      </c>
      <c r="B91" s="15">
        <v>0</v>
      </c>
      <c r="C91" s="15">
        <v>180674601</v>
      </c>
      <c r="D91" s="15">
        <v>-185676026</v>
      </c>
      <c r="E91" s="15">
        <f t="shared" si="0"/>
        <v>-5001425</v>
      </c>
      <c r="F91" s="52">
        <f>E91/درآمدها!$C$10*100</f>
        <v>-3.2921143864104047E-4</v>
      </c>
      <c r="G91" s="15">
        <v>0</v>
      </c>
      <c r="H91" s="15">
        <v>0</v>
      </c>
      <c r="I91" s="15">
        <v>-185676026</v>
      </c>
      <c r="J91" s="15">
        <f t="shared" si="1"/>
        <v>-185676026</v>
      </c>
      <c r="K91" s="52">
        <f>J91/درآمدها!$C$10*100</f>
        <v>-1.2221851100558588E-2</v>
      </c>
      <c r="L91" s="68"/>
    </row>
    <row r="92" spans="1:12">
      <c r="A92" s="11" t="s">
        <v>674</v>
      </c>
      <c r="B92" s="15">
        <v>0</v>
      </c>
      <c r="C92" s="15">
        <v>562756270</v>
      </c>
      <c r="D92" s="15">
        <v>-577550554</v>
      </c>
      <c r="E92" s="15">
        <f t="shared" si="0"/>
        <v>-14794284</v>
      </c>
      <c r="F92" s="52">
        <f>E92/درآمدها!$C$10*100</f>
        <v>-9.7381196745010212E-4</v>
      </c>
      <c r="G92" s="15">
        <v>0</v>
      </c>
      <c r="H92" s="15">
        <v>0</v>
      </c>
      <c r="I92" s="15">
        <v>-577550554</v>
      </c>
      <c r="J92" s="15">
        <f t="shared" si="1"/>
        <v>-577550554</v>
      </c>
      <c r="K92" s="52">
        <f>J92/درآمدها!$C$10*100</f>
        <v>-3.8016415075757391E-2</v>
      </c>
      <c r="L92" s="68"/>
    </row>
    <row r="93" spans="1:12">
      <c r="A93" s="11" t="s">
        <v>675</v>
      </c>
      <c r="B93" s="15">
        <v>0</v>
      </c>
      <c r="C93" s="15">
        <v>0</v>
      </c>
      <c r="D93" s="15">
        <v>0</v>
      </c>
      <c r="E93" s="15">
        <f t="shared" si="0"/>
        <v>0</v>
      </c>
      <c r="F93" s="52">
        <f>E93/درآمدها!$C$10*100</f>
        <v>0</v>
      </c>
      <c r="G93" s="15">
        <v>0</v>
      </c>
      <c r="H93" s="15">
        <v>0</v>
      </c>
      <c r="I93" s="15">
        <v>250128000</v>
      </c>
      <c r="J93" s="15">
        <f t="shared" si="1"/>
        <v>250128000</v>
      </c>
      <c r="K93" s="52">
        <f>J93/درآمدها!$C$10*100</f>
        <v>1.6464307417267312E-2</v>
      </c>
      <c r="L93" s="68"/>
    </row>
    <row r="94" spans="1:12">
      <c r="A94" s="11" t="s">
        <v>676</v>
      </c>
      <c r="B94" s="15">
        <v>0</v>
      </c>
      <c r="C94" s="15">
        <v>8448000</v>
      </c>
      <c r="D94" s="15">
        <v>-28242043</v>
      </c>
      <c r="E94" s="15">
        <f t="shared" si="0"/>
        <v>-19794043</v>
      </c>
      <c r="F94" s="52">
        <f>E94/درآمدها!$C$10*100</f>
        <v>-1.3029137440934565E-3</v>
      </c>
      <c r="G94" s="15">
        <v>0</v>
      </c>
      <c r="H94" s="15">
        <v>0</v>
      </c>
      <c r="I94" s="15">
        <v>-28242043</v>
      </c>
      <c r="J94" s="15">
        <f t="shared" si="1"/>
        <v>-28242043</v>
      </c>
      <c r="K94" s="52">
        <f>J94/درآمدها!$C$10*100</f>
        <v>-1.8589909088294089E-3</v>
      </c>
      <c r="L94" s="68"/>
    </row>
    <row r="95" spans="1:12">
      <c r="A95" s="11" t="s">
        <v>677</v>
      </c>
      <c r="B95" s="15">
        <v>0</v>
      </c>
      <c r="C95" s="15">
        <v>33320000</v>
      </c>
      <c r="D95" s="15">
        <v>-133355989</v>
      </c>
      <c r="E95" s="15">
        <f t="shared" si="0"/>
        <v>-100035989</v>
      </c>
      <c r="F95" s="52">
        <f>E95/درآمدها!$C$10*100</f>
        <v>-6.5847217252221714E-3</v>
      </c>
      <c r="G95" s="15">
        <v>0</v>
      </c>
      <c r="H95" s="15">
        <v>0</v>
      </c>
      <c r="I95" s="15">
        <v>-133355989</v>
      </c>
      <c r="J95" s="15">
        <f t="shared" si="1"/>
        <v>-133355989</v>
      </c>
      <c r="K95" s="52">
        <f>J95/درآمدها!$C$10*100</f>
        <v>-8.7779616789392546E-3</v>
      </c>
      <c r="L95" s="68"/>
    </row>
    <row r="96" spans="1:12">
      <c r="A96" s="11" t="s">
        <v>678</v>
      </c>
      <c r="B96" s="15">
        <v>0</v>
      </c>
      <c r="C96" s="15">
        <v>3396256435</v>
      </c>
      <c r="D96" s="15">
        <v>-5288720029</v>
      </c>
      <c r="E96" s="15">
        <f t="shared" ref="E96:E179" si="6">B96+C96+D96</f>
        <v>-1892463594</v>
      </c>
      <c r="F96" s="52">
        <f>E96/درآمدها!$C$10*100</f>
        <v>-0.12456863041163946</v>
      </c>
      <c r="G96" s="15">
        <v>0</v>
      </c>
      <c r="H96" s="15">
        <v>0</v>
      </c>
      <c r="I96" s="15">
        <v>-6771298548</v>
      </c>
      <c r="J96" s="15">
        <f t="shared" ref="J96:J179" si="7">G96+H96+I96</f>
        <v>-6771298548</v>
      </c>
      <c r="K96" s="52">
        <f>J96/درآمدها!$C$10*100</f>
        <v>-0.4457107597244922</v>
      </c>
      <c r="L96" s="68"/>
    </row>
    <row r="97" spans="1:12">
      <c r="A97" s="11" t="s">
        <v>679</v>
      </c>
      <c r="B97" s="15">
        <v>0</v>
      </c>
      <c r="C97" s="15">
        <v>22460201699</v>
      </c>
      <c r="D97" s="15">
        <v>-44595427784</v>
      </c>
      <c r="E97" s="15">
        <f t="shared" si="6"/>
        <v>-22135226085</v>
      </c>
      <c r="F97" s="52">
        <f>E97/درآمدها!$C$10*100</f>
        <v>-1.457018674495276</v>
      </c>
      <c r="G97" s="15">
        <v>0</v>
      </c>
      <c r="H97" s="15">
        <v>0</v>
      </c>
      <c r="I97" s="15">
        <v>-49619880066</v>
      </c>
      <c r="J97" s="15">
        <f t="shared" si="7"/>
        <v>-49619880066</v>
      </c>
      <c r="K97" s="52">
        <f>J97/درآمدها!$C$10*100</f>
        <v>-3.2661555660084365</v>
      </c>
      <c r="L97" s="68"/>
    </row>
    <row r="98" spans="1:12">
      <c r="A98" s="11" t="s">
        <v>680</v>
      </c>
      <c r="B98" s="15">
        <v>0</v>
      </c>
      <c r="C98" s="15">
        <v>7688703311</v>
      </c>
      <c r="D98" s="15">
        <v>-21031448419</v>
      </c>
      <c r="E98" s="15">
        <f t="shared" si="6"/>
        <v>-13342745108</v>
      </c>
      <c r="F98" s="52">
        <f>E98/درآمدها!$C$10*100</f>
        <v>-0.87826655651646968</v>
      </c>
      <c r="G98" s="15">
        <v>0</v>
      </c>
      <c r="H98" s="15">
        <v>0</v>
      </c>
      <c r="I98" s="15">
        <v>-21555965108</v>
      </c>
      <c r="J98" s="15">
        <f t="shared" si="7"/>
        <v>-21555965108</v>
      </c>
      <c r="K98" s="52">
        <f>J98/درآمدها!$C$10*100</f>
        <v>-1.4188896733432474</v>
      </c>
      <c r="L98" s="68"/>
    </row>
    <row r="99" spans="1:12">
      <c r="A99" s="11" t="s">
        <v>681</v>
      </c>
      <c r="B99" s="15">
        <v>0</v>
      </c>
      <c r="C99" s="15">
        <v>0</v>
      </c>
      <c r="D99" s="15">
        <v>0</v>
      </c>
      <c r="E99" s="15">
        <f t="shared" si="6"/>
        <v>0</v>
      </c>
      <c r="F99" s="52">
        <f>E99/درآمدها!$C$10*100</f>
        <v>0</v>
      </c>
      <c r="G99" s="15">
        <v>0</v>
      </c>
      <c r="H99" s="15">
        <v>0</v>
      </c>
      <c r="I99" s="15">
        <v>-1128495</v>
      </c>
      <c r="J99" s="15">
        <f t="shared" si="7"/>
        <v>-1128495</v>
      </c>
      <c r="K99" s="52">
        <f>J99/درآمدها!$C$10*100</f>
        <v>-7.4281522256001224E-5</v>
      </c>
      <c r="L99" s="68"/>
    </row>
    <row r="100" spans="1:12">
      <c r="A100" s="11" t="s">
        <v>682</v>
      </c>
      <c r="B100" s="15">
        <v>0</v>
      </c>
      <c r="C100" s="15">
        <v>0</v>
      </c>
      <c r="D100" s="15">
        <v>6682587</v>
      </c>
      <c r="E100" s="15">
        <f t="shared" si="6"/>
        <v>6682587</v>
      </c>
      <c r="F100" s="52">
        <f>E100/درآمدها!$C$10*100</f>
        <v>4.3987145265877515E-4</v>
      </c>
      <c r="G100" s="15">
        <v>0</v>
      </c>
      <c r="H100" s="15">
        <v>0</v>
      </c>
      <c r="I100" s="15">
        <v>6682587</v>
      </c>
      <c r="J100" s="15">
        <f t="shared" si="7"/>
        <v>6682587</v>
      </c>
      <c r="K100" s="52">
        <f>J100/درآمدها!$C$10*100</f>
        <v>4.3987145265877515E-4</v>
      </c>
      <c r="L100" s="68"/>
    </row>
    <row r="101" spans="1:12">
      <c r="A101" s="11" t="s">
        <v>683</v>
      </c>
      <c r="B101" s="15">
        <v>0</v>
      </c>
      <c r="C101" s="15">
        <v>801893459</v>
      </c>
      <c r="D101" s="15">
        <v>0</v>
      </c>
      <c r="E101" s="15">
        <f t="shared" si="6"/>
        <v>801893459</v>
      </c>
      <c r="F101" s="52">
        <f>E101/درآمدها!$C$10*100</f>
        <v>5.278345656972367E-2</v>
      </c>
      <c r="G101" s="15">
        <v>0</v>
      </c>
      <c r="H101" s="15">
        <v>823336981</v>
      </c>
      <c r="I101" s="15">
        <v>0</v>
      </c>
      <c r="J101" s="15">
        <f t="shared" si="7"/>
        <v>823336981</v>
      </c>
      <c r="K101" s="52">
        <f>J101/درآمدها!$C$10*100</f>
        <v>5.419494484099651E-2</v>
      </c>
      <c r="L101" s="68"/>
    </row>
    <row r="102" spans="1:12">
      <c r="A102" s="11" t="s">
        <v>684</v>
      </c>
      <c r="B102" s="15">
        <v>0</v>
      </c>
      <c r="C102" s="15">
        <v>-701870000</v>
      </c>
      <c r="D102" s="15">
        <v>0</v>
      </c>
      <c r="E102" s="15">
        <f t="shared" si="6"/>
        <v>-701870000</v>
      </c>
      <c r="F102" s="52">
        <f>E102/درآمدها!$C$10*100</f>
        <v>-4.6199559613307621E-2</v>
      </c>
      <c r="G102" s="15">
        <v>0</v>
      </c>
      <c r="H102" s="15">
        <v>-733850000</v>
      </c>
      <c r="I102" s="15">
        <v>0</v>
      </c>
      <c r="J102" s="15">
        <f t="shared" si="7"/>
        <v>-733850000</v>
      </c>
      <c r="K102" s="52">
        <f>J102/درآمدها!$C$10*100</f>
        <v>-4.8304596039474255E-2</v>
      </c>
      <c r="L102" s="68"/>
    </row>
    <row r="103" spans="1:12">
      <c r="A103" s="11" t="s">
        <v>685</v>
      </c>
      <c r="B103" s="15">
        <v>0</v>
      </c>
      <c r="C103" s="15">
        <v>6425291510</v>
      </c>
      <c r="D103" s="15">
        <v>13199884</v>
      </c>
      <c r="E103" s="15">
        <f t="shared" si="6"/>
        <v>6438491394</v>
      </c>
      <c r="F103" s="52">
        <f>E103/درآمدها!$C$10*100</f>
        <v>0.42380421869701096</v>
      </c>
      <c r="G103" s="15">
        <v>0</v>
      </c>
      <c r="H103" s="15">
        <v>6425291510</v>
      </c>
      <c r="I103" s="15">
        <v>13199884</v>
      </c>
      <c r="J103" s="15">
        <f t="shared" si="7"/>
        <v>6438491394</v>
      </c>
      <c r="K103" s="52">
        <f>J103/درآمدها!$C$10*100</f>
        <v>0.42380421869701096</v>
      </c>
      <c r="L103" s="68"/>
    </row>
    <row r="104" spans="1:12">
      <c r="A104" s="11" t="s">
        <v>686</v>
      </c>
      <c r="B104" s="15">
        <v>0</v>
      </c>
      <c r="C104" s="15">
        <v>6044892628</v>
      </c>
      <c r="D104" s="15">
        <v>116155031</v>
      </c>
      <c r="E104" s="15">
        <f t="shared" si="6"/>
        <v>6161047659</v>
      </c>
      <c r="F104" s="52">
        <f>E104/درآمدها!$C$10*100</f>
        <v>0.40554189323150991</v>
      </c>
      <c r="G104" s="15">
        <v>0</v>
      </c>
      <c r="H104" s="15">
        <v>6044892628</v>
      </c>
      <c r="I104" s="15">
        <v>116155031</v>
      </c>
      <c r="J104" s="15">
        <f t="shared" si="7"/>
        <v>6161047659</v>
      </c>
      <c r="K104" s="52">
        <f>J104/درآمدها!$C$10*100</f>
        <v>0.40554189323150991</v>
      </c>
      <c r="L104" s="68"/>
    </row>
    <row r="105" spans="1:12">
      <c r="A105" s="11" t="s">
        <v>687</v>
      </c>
      <c r="B105" s="15">
        <v>0</v>
      </c>
      <c r="C105" s="15">
        <v>7082192152</v>
      </c>
      <c r="D105" s="15">
        <v>512533</v>
      </c>
      <c r="E105" s="15">
        <f t="shared" si="6"/>
        <v>7082704685</v>
      </c>
      <c r="F105" s="52">
        <f>E105/درآمدها!$C$10*100</f>
        <v>0.46620861030975913</v>
      </c>
      <c r="G105" s="15">
        <v>0</v>
      </c>
      <c r="H105" s="15">
        <v>7082192152</v>
      </c>
      <c r="I105" s="15">
        <v>512533</v>
      </c>
      <c r="J105" s="15">
        <f t="shared" si="7"/>
        <v>7082704685</v>
      </c>
      <c r="K105" s="52">
        <f>J105/درآمدها!$C$10*100</f>
        <v>0.46620861030975913</v>
      </c>
      <c r="L105" s="68"/>
    </row>
    <row r="106" spans="1:12">
      <c r="A106" s="11" t="s">
        <v>688</v>
      </c>
      <c r="B106" s="15">
        <v>0</v>
      </c>
      <c r="C106" s="15">
        <v>0</v>
      </c>
      <c r="D106" s="15">
        <v>233278284</v>
      </c>
      <c r="E106" s="15">
        <f t="shared" si="6"/>
        <v>233278284</v>
      </c>
      <c r="F106" s="52">
        <f>E106/درآمدها!$C$10*100</f>
        <v>1.5355199663966411E-2</v>
      </c>
      <c r="G106" s="15">
        <v>0</v>
      </c>
      <c r="H106" s="15">
        <v>0</v>
      </c>
      <c r="I106" s="15">
        <v>233278284</v>
      </c>
      <c r="J106" s="15">
        <f t="shared" si="7"/>
        <v>233278284</v>
      </c>
      <c r="K106" s="52">
        <f>J106/درآمدها!$C$10*100</f>
        <v>1.5355199663966411E-2</v>
      </c>
      <c r="L106" s="68"/>
    </row>
    <row r="107" spans="1:12">
      <c r="A107" s="11" t="s">
        <v>689</v>
      </c>
      <c r="B107" s="15">
        <v>0</v>
      </c>
      <c r="C107" s="15">
        <v>-4695000</v>
      </c>
      <c r="D107" s="15">
        <v>-465950203</v>
      </c>
      <c r="E107" s="15">
        <f t="shared" si="6"/>
        <v>-470645203</v>
      </c>
      <c r="F107" s="52">
        <f>E107/درآمدها!$C$10*100</f>
        <v>-3.0979527708430002E-2</v>
      </c>
      <c r="G107" s="15">
        <v>0</v>
      </c>
      <c r="H107" s="15">
        <v>0</v>
      </c>
      <c r="I107" s="15">
        <v>-465950203</v>
      </c>
      <c r="J107" s="15">
        <f t="shared" si="7"/>
        <v>-465950203</v>
      </c>
      <c r="K107" s="52">
        <f>J107/درآمدها!$C$10*100</f>
        <v>-3.0670486244363325E-2</v>
      </c>
      <c r="L107" s="68"/>
    </row>
    <row r="108" spans="1:12">
      <c r="A108" s="11" t="s">
        <v>690</v>
      </c>
      <c r="B108" s="15">
        <v>0</v>
      </c>
      <c r="C108" s="15">
        <v>784829000</v>
      </c>
      <c r="D108" s="15">
        <v>-5661021289</v>
      </c>
      <c r="E108" s="15">
        <f t="shared" si="6"/>
        <v>-4876192289</v>
      </c>
      <c r="F108" s="52">
        <f>E108/درآمدها!$C$10*100</f>
        <v>-0.32096817977917053</v>
      </c>
      <c r="G108" s="15">
        <v>0</v>
      </c>
      <c r="H108" s="15">
        <v>0</v>
      </c>
      <c r="I108" s="15">
        <v>-5661021289</v>
      </c>
      <c r="J108" s="15">
        <f t="shared" si="7"/>
        <v>-5661021289</v>
      </c>
      <c r="K108" s="52">
        <f>J108/درآمدها!$C$10*100</f>
        <v>-0.37262839345371512</v>
      </c>
      <c r="L108" s="68"/>
    </row>
    <row r="109" spans="1:12">
      <c r="A109" s="11" t="s">
        <v>691</v>
      </c>
      <c r="B109" s="15">
        <v>0</v>
      </c>
      <c r="C109" s="15">
        <v>0</v>
      </c>
      <c r="D109" s="15">
        <v>0</v>
      </c>
      <c r="E109" s="15">
        <f t="shared" si="6"/>
        <v>0</v>
      </c>
      <c r="F109" s="52">
        <f>E109/درآمدها!$C$10*100</f>
        <v>0</v>
      </c>
      <c r="G109" s="15">
        <v>0</v>
      </c>
      <c r="H109" s="15">
        <v>0</v>
      </c>
      <c r="I109" s="15">
        <v>881397555</v>
      </c>
      <c r="J109" s="15">
        <f t="shared" si="7"/>
        <v>881397555</v>
      </c>
      <c r="K109" s="52">
        <f>J109/درآمدها!$C$10*100</f>
        <v>5.801669666070082E-2</v>
      </c>
      <c r="L109" s="68"/>
    </row>
    <row r="110" spans="1:12">
      <c r="A110" s="11" t="s">
        <v>692</v>
      </c>
      <c r="B110" s="15">
        <v>0</v>
      </c>
      <c r="C110" s="15">
        <v>0</v>
      </c>
      <c r="D110" s="15">
        <v>0</v>
      </c>
      <c r="E110" s="15">
        <f t="shared" si="6"/>
        <v>0</v>
      </c>
      <c r="F110" s="52">
        <f>E110/درآمدها!$C$10*100</f>
        <v>0</v>
      </c>
      <c r="G110" s="15">
        <v>0</v>
      </c>
      <c r="H110" s="15">
        <v>0</v>
      </c>
      <c r="I110" s="15">
        <v>-344961075</v>
      </c>
      <c r="J110" s="15">
        <f t="shared" si="7"/>
        <v>-344961075</v>
      </c>
      <c r="K110" s="52">
        <f>J110/درآمدها!$C$10*100</f>
        <v>-2.2706554987010671E-2</v>
      </c>
      <c r="L110" s="68"/>
    </row>
    <row r="111" spans="1:12">
      <c r="A111" s="11" t="s">
        <v>693</v>
      </c>
      <c r="B111" s="15">
        <v>0</v>
      </c>
      <c r="C111" s="15">
        <v>0</v>
      </c>
      <c r="D111" s="15">
        <v>0</v>
      </c>
      <c r="E111" s="15">
        <f t="shared" si="6"/>
        <v>0</v>
      </c>
      <c r="F111" s="52">
        <f>E111/درآمدها!$C$10*100</f>
        <v>0</v>
      </c>
      <c r="G111" s="15">
        <v>0</v>
      </c>
      <c r="H111" s="15">
        <v>0</v>
      </c>
      <c r="I111" s="15">
        <v>-38960850</v>
      </c>
      <c r="J111" s="15">
        <f t="shared" si="7"/>
        <v>-38960850</v>
      </c>
      <c r="K111" s="52">
        <f>J111/درآمدها!$C$10*100</f>
        <v>-2.5645406017640537E-3</v>
      </c>
      <c r="L111" s="68"/>
    </row>
    <row r="112" spans="1:12">
      <c r="A112" s="11" t="s">
        <v>694</v>
      </c>
      <c r="B112" s="15">
        <v>0</v>
      </c>
      <c r="C112" s="15">
        <v>-478721652</v>
      </c>
      <c r="D112" s="15">
        <v>2898922502</v>
      </c>
      <c r="E112" s="15">
        <f t="shared" si="6"/>
        <v>2420200850</v>
      </c>
      <c r="F112" s="52">
        <f>E112/درآمدها!$C$10*100</f>
        <v>0.15930615847058968</v>
      </c>
      <c r="G112" s="15">
        <v>0</v>
      </c>
      <c r="H112" s="15">
        <v>0</v>
      </c>
      <c r="I112" s="15">
        <v>2898922502</v>
      </c>
      <c r="J112" s="15">
        <f t="shared" si="7"/>
        <v>2898922502</v>
      </c>
      <c r="K112" s="52">
        <f>J112/درآمدها!$C$10*100</f>
        <v>0.19081730654609527</v>
      </c>
      <c r="L112" s="68"/>
    </row>
    <row r="113" spans="1:12">
      <c r="A113" s="11" t="s">
        <v>695</v>
      </c>
      <c r="B113" s="15">
        <v>0</v>
      </c>
      <c r="C113" s="15">
        <v>21880000</v>
      </c>
      <c r="D113" s="15">
        <v>-1522304871</v>
      </c>
      <c r="E113" s="15">
        <f t="shared" si="6"/>
        <v>-1500424871</v>
      </c>
      <c r="F113" s="52">
        <f>E113/درآمدها!$C$10*100</f>
        <v>-9.8763258542256954E-2</v>
      </c>
      <c r="G113" s="15">
        <v>0</v>
      </c>
      <c r="H113" s="15">
        <v>0</v>
      </c>
      <c r="I113" s="15">
        <v>-1522304871</v>
      </c>
      <c r="J113" s="15">
        <f t="shared" si="7"/>
        <v>-1522304871</v>
      </c>
      <c r="K113" s="52">
        <f>J113/درآمدها!$C$10*100</f>
        <v>-0.10020347733539411</v>
      </c>
      <c r="L113" s="68"/>
    </row>
    <row r="114" spans="1:12">
      <c r="A114" s="11" t="s">
        <v>668</v>
      </c>
      <c r="B114" s="15">
        <v>0</v>
      </c>
      <c r="C114" s="15">
        <v>-473820000</v>
      </c>
      <c r="D114" s="15">
        <v>0</v>
      </c>
      <c r="E114" s="15">
        <f t="shared" si="6"/>
        <v>-473820000</v>
      </c>
      <c r="F114" s="52">
        <f>E114/درآمدها!$C$10*100</f>
        <v>-3.1188504047725954E-2</v>
      </c>
      <c r="G114" s="15">
        <v>0</v>
      </c>
      <c r="H114" s="15">
        <v>-663040000</v>
      </c>
      <c r="I114" s="15">
        <v>0</v>
      </c>
      <c r="J114" s="15">
        <f t="shared" si="7"/>
        <v>-663040000</v>
      </c>
      <c r="K114" s="52">
        <f>J114/درآمدها!$C$10*100</f>
        <v>-4.3643632020185334E-2</v>
      </c>
      <c r="L114" s="68"/>
    </row>
    <row r="115" spans="1:12" ht="19.5" thickBot="1">
      <c r="A115" s="11" t="s">
        <v>496</v>
      </c>
      <c r="B115" s="27">
        <f>SUM(B86:B114)</f>
        <v>72630877500</v>
      </c>
      <c r="C115" s="27">
        <f t="shared" ref="C115:K115" si="8">SUM(C86:C114)</f>
        <v>1021147772539</v>
      </c>
      <c r="D115" s="27">
        <f t="shared" si="8"/>
        <v>72648196690</v>
      </c>
      <c r="E115" s="27">
        <f t="shared" si="8"/>
        <v>1166426846729</v>
      </c>
      <c r="F115" s="27">
        <f t="shared" si="8"/>
        <v>76.778330232121178</v>
      </c>
      <c r="G115" s="27">
        <f t="shared" si="8"/>
        <v>72630877500</v>
      </c>
      <c r="H115" s="27">
        <f t="shared" si="8"/>
        <v>1849282500650</v>
      </c>
      <c r="I115" s="27">
        <f t="shared" si="8"/>
        <v>25764516889</v>
      </c>
      <c r="J115" s="27">
        <f t="shared" si="8"/>
        <v>1947677895039</v>
      </c>
      <c r="K115" s="27">
        <f t="shared" si="8"/>
        <v>128.20303050333501</v>
      </c>
    </row>
    <row r="116" spans="1:12" ht="21.75" thickTop="1">
      <c r="A116" s="140" t="s">
        <v>0</v>
      </c>
      <c r="B116" s="140"/>
      <c r="C116" s="140"/>
      <c r="D116" s="140"/>
      <c r="E116" s="140"/>
      <c r="F116" s="140"/>
      <c r="G116" s="140"/>
      <c r="H116" s="140"/>
      <c r="I116" s="140"/>
      <c r="J116" s="140"/>
      <c r="K116" s="140"/>
    </row>
    <row r="117" spans="1:12" ht="21">
      <c r="A117" s="140" t="s">
        <v>225</v>
      </c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</row>
    <row r="118" spans="1:12" ht="21">
      <c r="A118" s="140" t="s">
        <v>226</v>
      </c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</row>
    <row r="119" spans="1:12">
      <c r="A119" s="11"/>
      <c r="B119" s="15"/>
      <c r="C119" s="15"/>
      <c r="D119" s="15"/>
      <c r="E119" s="15"/>
      <c r="F119" s="52"/>
      <c r="G119" s="15"/>
      <c r="H119" s="15"/>
      <c r="I119" s="15"/>
      <c r="J119" s="15"/>
      <c r="K119" s="52"/>
    </row>
    <row r="120" spans="1:12" ht="19.5" thickBot="1">
      <c r="A120" s="83"/>
      <c r="B120" s="143" t="s">
        <v>242</v>
      </c>
      <c r="C120" s="143"/>
      <c r="D120" s="143"/>
      <c r="E120" s="143"/>
      <c r="F120" s="143"/>
      <c r="G120" s="143" t="s">
        <v>243</v>
      </c>
      <c r="H120" s="143"/>
      <c r="I120" s="143"/>
      <c r="J120" s="143"/>
      <c r="K120" s="143"/>
    </row>
    <row r="121" spans="1:12">
      <c r="A121" s="144" t="s">
        <v>464</v>
      </c>
      <c r="B121" s="141" t="s">
        <v>465</v>
      </c>
      <c r="C121" s="141" t="s">
        <v>461</v>
      </c>
      <c r="D121" s="141" t="s">
        <v>462</v>
      </c>
      <c r="E121" s="141" t="s">
        <v>60</v>
      </c>
      <c r="F121" s="141"/>
      <c r="G121" s="141" t="s">
        <v>465</v>
      </c>
      <c r="H121" s="141" t="s">
        <v>461</v>
      </c>
      <c r="I121" s="141" t="s">
        <v>462</v>
      </c>
      <c r="J121" s="141" t="s">
        <v>60</v>
      </c>
      <c r="K121" s="141"/>
    </row>
    <row r="122" spans="1:12" ht="19.5" thickBot="1">
      <c r="A122" s="144"/>
      <c r="B122" s="146"/>
      <c r="C122" s="146"/>
      <c r="D122" s="146"/>
      <c r="E122" s="143"/>
      <c r="F122" s="143"/>
      <c r="G122" s="146"/>
      <c r="H122" s="146"/>
      <c r="I122" s="146"/>
      <c r="J122" s="143"/>
      <c r="K122" s="143"/>
    </row>
    <row r="123" spans="1:12" ht="19.5" thickBot="1">
      <c r="A123" s="145"/>
      <c r="B123" s="143"/>
      <c r="C123" s="143"/>
      <c r="D123" s="143"/>
      <c r="E123" s="63" t="s">
        <v>181</v>
      </c>
      <c r="F123" s="63" t="s">
        <v>466</v>
      </c>
      <c r="G123" s="143"/>
      <c r="H123" s="143"/>
      <c r="I123" s="143"/>
      <c r="J123" s="63" t="s">
        <v>181</v>
      </c>
      <c r="K123" s="63" t="s">
        <v>466</v>
      </c>
    </row>
    <row r="124" spans="1:12">
      <c r="A124" s="11" t="s">
        <v>497</v>
      </c>
      <c r="B124" s="15">
        <f>B115</f>
        <v>72630877500</v>
      </c>
      <c r="C124" s="15">
        <f t="shared" ref="C124:K124" si="9">C115</f>
        <v>1021147772539</v>
      </c>
      <c r="D124" s="15">
        <f t="shared" si="9"/>
        <v>72648196690</v>
      </c>
      <c r="E124" s="15">
        <f t="shared" si="9"/>
        <v>1166426846729</v>
      </c>
      <c r="F124" s="15">
        <f t="shared" si="9"/>
        <v>76.778330232121178</v>
      </c>
      <c r="G124" s="15">
        <f t="shared" si="9"/>
        <v>72630877500</v>
      </c>
      <c r="H124" s="15">
        <f t="shared" si="9"/>
        <v>1849282500650</v>
      </c>
      <c r="I124" s="15">
        <f t="shared" si="9"/>
        <v>25764516889</v>
      </c>
      <c r="J124" s="15">
        <f>J115</f>
        <v>1947677895039</v>
      </c>
      <c r="K124" s="15">
        <f t="shared" si="9"/>
        <v>128.20303050333501</v>
      </c>
    </row>
    <row r="125" spans="1:12">
      <c r="A125" s="11" t="s">
        <v>641</v>
      </c>
      <c r="B125" s="15">
        <v>0</v>
      </c>
      <c r="C125" s="15">
        <v>-1528634722</v>
      </c>
      <c r="D125" s="15">
        <v>-530900527</v>
      </c>
      <c r="E125" s="15">
        <f t="shared" si="6"/>
        <v>-2059535249</v>
      </c>
      <c r="F125" s="52">
        <f>E125/درآمدها!$C$10*100</f>
        <v>-0.13556587617633442</v>
      </c>
      <c r="G125" s="15">
        <v>0</v>
      </c>
      <c r="H125" s="15">
        <v>-2663721944</v>
      </c>
      <c r="I125" s="15">
        <v>-1845356525</v>
      </c>
      <c r="J125" s="15">
        <f t="shared" si="7"/>
        <v>-4509078469</v>
      </c>
      <c r="K125" s="52">
        <f>J125/درآمدها!$C$10*100</f>
        <v>-0.29680345296087218</v>
      </c>
      <c r="L125" s="68"/>
    </row>
    <row r="126" spans="1:12">
      <c r="A126" s="11" t="s">
        <v>642</v>
      </c>
      <c r="B126" s="15">
        <v>0</v>
      </c>
      <c r="C126" s="15">
        <v>-24842245924</v>
      </c>
      <c r="D126" s="15">
        <v>-14678818</v>
      </c>
      <c r="E126" s="15">
        <f t="shared" si="6"/>
        <v>-24856924742</v>
      </c>
      <c r="F126" s="52">
        <f>E126/درآمدها!$C$10*100</f>
        <v>-1.6361704823137191</v>
      </c>
      <c r="G126" s="15">
        <v>0</v>
      </c>
      <c r="H126" s="15">
        <v>-34674645924</v>
      </c>
      <c r="I126" s="15">
        <v>-14678818</v>
      </c>
      <c r="J126" s="15">
        <f t="shared" si="7"/>
        <v>-34689324742</v>
      </c>
      <c r="K126" s="52">
        <f>J126/درآمدها!$C$10*100</f>
        <v>-2.2833737392443272</v>
      </c>
      <c r="L126" s="68"/>
    </row>
    <row r="127" spans="1:12">
      <c r="A127" s="11" t="s">
        <v>643</v>
      </c>
      <c r="B127" s="15">
        <v>0</v>
      </c>
      <c r="C127" s="15">
        <v>-87054981000</v>
      </c>
      <c r="D127" s="15">
        <v>0</v>
      </c>
      <c r="E127" s="15">
        <f t="shared" si="6"/>
        <v>-87054981000</v>
      </c>
      <c r="F127" s="52">
        <f>E127/درآمدها!$C$10*100</f>
        <v>-5.730265981370998</v>
      </c>
      <c r="G127" s="15">
        <v>0</v>
      </c>
      <c r="H127" s="15">
        <v>-106773605000</v>
      </c>
      <c r="I127" s="15">
        <v>0</v>
      </c>
      <c r="J127" s="15">
        <f t="shared" si="7"/>
        <v>-106773605000</v>
      </c>
      <c r="K127" s="52">
        <f>J127/درآمدها!$C$10*100</f>
        <v>-7.0282153808045091</v>
      </c>
      <c r="L127" s="68"/>
    </row>
    <row r="128" spans="1:12">
      <c r="A128" s="11" t="s">
        <v>644</v>
      </c>
      <c r="B128" s="15">
        <v>0</v>
      </c>
      <c r="C128" s="15">
        <v>-41077031283</v>
      </c>
      <c r="D128" s="15">
        <v>-110966003</v>
      </c>
      <c r="E128" s="15">
        <f t="shared" si="6"/>
        <v>-41187997286</v>
      </c>
      <c r="F128" s="52">
        <f>E128/درآمدها!$C$10*100</f>
        <v>-2.7111392935548029</v>
      </c>
      <c r="G128" s="15">
        <v>0</v>
      </c>
      <c r="H128" s="15">
        <v>-42497781283</v>
      </c>
      <c r="I128" s="15">
        <v>-110966003</v>
      </c>
      <c r="J128" s="15">
        <f t="shared" si="7"/>
        <v>-42608747286</v>
      </c>
      <c r="K128" s="52">
        <f>J128/درآمدها!$C$10*100</f>
        <v>-2.8046580709930846</v>
      </c>
      <c r="L128" s="68"/>
    </row>
    <row r="129" spans="1:12">
      <c r="A129" s="11" t="s">
        <v>645</v>
      </c>
      <c r="B129" s="15">
        <v>0</v>
      </c>
      <c r="C129" s="15">
        <v>-60930051371</v>
      </c>
      <c r="D129" s="15">
        <v>-242170473</v>
      </c>
      <c r="E129" s="15">
        <f t="shared" si="6"/>
        <v>-61172221844</v>
      </c>
      <c r="F129" s="52">
        <f>E129/درآمدها!$C$10*100</f>
        <v>-4.0265714587606771</v>
      </c>
      <c r="G129" s="15">
        <v>0</v>
      </c>
      <c r="H129" s="15">
        <v>-61134244371</v>
      </c>
      <c r="I129" s="15">
        <v>-242170473</v>
      </c>
      <c r="J129" s="15">
        <f t="shared" si="7"/>
        <v>-61376414844</v>
      </c>
      <c r="K129" s="52">
        <f>J129/درآمدها!$C$10*100</f>
        <v>-4.040012162418221</v>
      </c>
      <c r="L129" s="68"/>
    </row>
    <row r="130" spans="1:12">
      <c r="A130" s="11" t="s">
        <v>646</v>
      </c>
      <c r="B130" s="15">
        <v>0</v>
      </c>
      <c r="C130" s="15">
        <v>-5432289000</v>
      </c>
      <c r="D130" s="15">
        <v>0</v>
      </c>
      <c r="E130" s="15">
        <f t="shared" si="6"/>
        <v>-5432289000</v>
      </c>
      <c r="F130" s="52">
        <f>E130/درآمدها!$C$10*100</f>
        <v>-0.35757242721902238</v>
      </c>
      <c r="G130" s="15">
        <v>0</v>
      </c>
      <c r="H130" s="15">
        <v>-5435089000</v>
      </c>
      <c r="I130" s="15">
        <v>0</v>
      </c>
      <c r="J130" s="15">
        <f t="shared" si="7"/>
        <v>-5435089000</v>
      </c>
      <c r="K130" s="52">
        <f>J130/درآمدها!$C$10*100</f>
        <v>-0.35775673309748601</v>
      </c>
      <c r="L130" s="68"/>
    </row>
    <row r="131" spans="1:12">
      <c r="A131" s="11" t="s">
        <v>647</v>
      </c>
      <c r="B131" s="15">
        <v>0</v>
      </c>
      <c r="C131" s="15">
        <v>56930000</v>
      </c>
      <c r="D131" s="15">
        <v>0</v>
      </c>
      <c r="E131" s="15">
        <f t="shared" si="6"/>
        <v>56930000</v>
      </c>
      <c r="F131" s="52">
        <f>E131/درآمدها!$C$10*100</f>
        <v>3.7473334503335416E-3</v>
      </c>
      <c r="G131" s="15">
        <v>0</v>
      </c>
      <c r="H131" s="15">
        <v>56930000</v>
      </c>
      <c r="I131" s="15">
        <v>0</v>
      </c>
      <c r="J131" s="15">
        <f t="shared" si="7"/>
        <v>56930000</v>
      </c>
      <c r="K131" s="52">
        <f>J131/درآمدها!$C$10*100</f>
        <v>3.7473334503335416E-3</v>
      </c>
      <c r="L131" s="68"/>
    </row>
    <row r="132" spans="1:12">
      <c r="A132" s="11" t="s">
        <v>648</v>
      </c>
      <c r="B132" s="15">
        <v>0</v>
      </c>
      <c r="C132" s="15">
        <v>148000000</v>
      </c>
      <c r="D132" s="15">
        <v>0</v>
      </c>
      <c r="E132" s="15">
        <f t="shared" si="6"/>
        <v>148000000</v>
      </c>
      <c r="F132" s="52">
        <f>E132/درآمدها!$C$10*100</f>
        <v>9.7418821473627994E-3</v>
      </c>
      <c r="G132" s="15">
        <v>0</v>
      </c>
      <c r="H132" s="15">
        <v>148000000</v>
      </c>
      <c r="I132" s="15">
        <v>0</v>
      </c>
      <c r="J132" s="15">
        <f t="shared" si="7"/>
        <v>148000000</v>
      </c>
      <c r="K132" s="52">
        <f>J132/درآمدها!$C$10*100</f>
        <v>9.7418821473627994E-3</v>
      </c>
      <c r="L132" s="68"/>
    </row>
    <row r="133" spans="1:12">
      <c r="A133" s="11" t="s">
        <v>649</v>
      </c>
      <c r="B133" s="15">
        <v>0</v>
      </c>
      <c r="C133" s="15">
        <v>-1400000</v>
      </c>
      <c r="D133" s="15">
        <v>0</v>
      </c>
      <c r="E133" s="15">
        <f t="shared" si="6"/>
        <v>-1400000</v>
      </c>
      <c r="F133" s="52">
        <f>E133/درآمدها!$C$10*100</f>
        <v>-9.2152939231810254E-5</v>
      </c>
      <c r="G133" s="15">
        <v>0</v>
      </c>
      <c r="H133" s="15">
        <v>-1400000</v>
      </c>
      <c r="I133" s="15">
        <v>0</v>
      </c>
      <c r="J133" s="15">
        <f t="shared" si="7"/>
        <v>-1400000</v>
      </c>
      <c r="K133" s="52">
        <f>J133/درآمدها!$C$10*100</f>
        <v>-9.2152939231810254E-5</v>
      </c>
      <c r="L133" s="68"/>
    </row>
    <row r="134" spans="1:12">
      <c r="A134" s="11" t="s">
        <v>650</v>
      </c>
      <c r="B134" s="15">
        <v>0</v>
      </c>
      <c r="C134" s="15">
        <v>-275588948</v>
      </c>
      <c r="D134" s="15">
        <v>0</v>
      </c>
      <c r="E134" s="15">
        <f t="shared" si="6"/>
        <v>-275588948</v>
      </c>
      <c r="F134" s="52">
        <f>E134/درآمدها!$C$10*100</f>
        <v>-1.814023684143037E-2</v>
      </c>
      <c r="G134" s="15">
        <v>0</v>
      </c>
      <c r="H134" s="15">
        <v>-275588948</v>
      </c>
      <c r="I134" s="15">
        <v>0</v>
      </c>
      <c r="J134" s="15">
        <f t="shared" si="7"/>
        <v>-275588948</v>
      </c>
      <c r="K134" s="52">
        <f>J134/درآمدها!$C$10*100</f>
        <v>-1.814023684143037E-2</v>
      </c>
      <c r="L134" s="68"/>
    </row>
    <row r="135" spans="1:12">
      <c r="A135" s="11" t="s">
        <v>651</v>
      </c>
      <c r="B135" s="15">
        <v>0</v>
      </c>
      <c r="C135" s="15">
        <v>0</v>
      </c>
      <c r="D135" s="15">
        <v>0</v>
      </c>
      <c r="E135" s="15">
        <f t="shared" si="6"/>
        <v>0</v>
      </c>
      <c r="F135" s="52">
        <f>E135/درآمدها!$C$10*100</f>
        <v>0</v>
      </c>
      <c r="G135" s="15">
        <v>0</v>
      </c>
      <c r="H135" s="15">
        <v>0</v>
      </c>
      <c r="I135" s="15">
        <v>415437011</v>
      </c>
      <c r="J135" s="15">
        <f t="shared" si="7"/>
        <v>415437011</v>
      </c>
      <c r="K135" s="52">
        <f>J135/درآمدها!$C$10*100</f>
        <v>2.7345529735234204E-2</v>
      </c>
      <c r="L135" s="68"/>
    </row>
    <row r="136" spans="1:12">
      <c r="A136" s="11" t="s">
        <v>652</v>
      </c>
      <c r="B136" s="15">
        <v>0</v>
      </c>
      <c r="C136" s="15">
        <v>14183529475</v>
      </c>
      <c r="D136" s="15">
        <v>0</v>
      </c>
      <c r="E136" s="15">
        <f t="shared" si="6"/>
        <v>14183529475</v>
      </c>
      <c r="F136" s="52">
        <f>E136/درآمدها!$C$10*100</f>
        <v>0.93360994985876056</v>
      </c>
      <c r="G136" s="15">
        <v>0</v>
      </c>
      <c r="H136" s="15">
        <v>16126557039</v>
      </c>
      <c r="I136" s="15">
        <v>298068376</v>
      </c>
      <c r="J136" s="15">
        <f t="shared" si="7"/>
        <v>16424625415</v>
      </c>
      <c r="K136" s="52">
        <f>J136/درآمدها!$C$10*100</f>
        <v>1.0811267912669582</v>
      </c>
      <c r="L136" s="68"/>
    </row>
    <row r="137" spans="1:12">
      <c r="A137" s="11" t="s">
        <v>653</v>
      </c>
      <c r="B137" s="15">
        <v>0</v>
      </c>
      <c r="C137" s="15">
        <v>-7771390339</v>
      </c>
      <c r="D137" s="15">
        <v>811651297</v>
      </c>
      <c r="E137" s="15">
        <f t="shared" si="6"/>
        <v>-6959739042</v>
      </c>
      <c r="F137" s="52">
        <f>E137/درآمدها!$C$10*100</f>
        <v>-0.45811457786191667</v>
      </c>
      <c r="G137" s="15">
        <v>0</v>
      </c>
      <c r="H137" s="15">
        <v>-7771390339</v>
      </c>
      <c r="I137" s="15">
        <v>811651297</v>
      </c>
      <c r="J137" s="15">
        <f t="shared" si="7"/>
        <v>-6959739042</v>
      </c>
      <c r="K137" s="52">
        <f>J137/درآمدها!$C$10*100</f>
        <v>-0.45811457786191667</v>
      </c>
      <c r="L137" s="68"/>
    </row>
    <row r="138" spans="1:12">
      <c r="A138" s="11" t="s">
        <v>654</v>
      </c>
      <c r="B138" s="15">
        <v>0</v>
      </c>
      <c r="C138" s="15">
        <v>-1009424000</v>
      </c>
      <c r="D138" s="15">
        <v>0</v>
      </c>
      <c r="E138" s="15">
        <f t="shared" si="6"/>
        <v>-1009424000</v>
      </c>
      <c r="F138" s="52">
        <f>E138/درآمدها!$C$10*100</f>
        <v>-6.6443848950807752E-2</v>
      </c>
      <c r="G138" s="15">
        <v>0</v>
      </c>
      <c r="H138" s="15">
        <v>-2199417000</v>
      </c>
      <c r="I138" s="15">
        <v>0</v>
      </c>
      <c r="J138" s="15">
        <f t="shared" si="7"/>
        <v>-2199417000</v>
      </c>
      <c r="K138" s="52">
        <f>J138/درآمدها!$C$10*100</f>
        <v>-0.14477338653315031</v>
      </c>
      <c r="L138" s="68"/>
    </row>
    <row r="139" spans="1:12">
      <c r="A139" s="11" t="s">
        <v>655</v>
      </c>
      <c r="B139" s="15">
        <v>0</v>
      </c>
      <c r="C139" s="15">
        <v>-3735229524</v>
      </c>
      <c r="D139" s="15">
        <v>-10710419978</v>
      </c>
      <c r="E139" s="15">
        <f t="shared" si="6"/>
        <v>-14445649502</v>
      </c>
      <c r="F139" s="52">
        <f>E139/درآمدها!$C$10*100</f>
        <v>-0.95086361480131143</v>
      </c>
      <c r="G139" s="15">
        <v>0</v>
      </c>
      <c r="H139" s="15">
        <v>-27407135702</v>
      </c>
      <c r="I139" s="15">
        <v>-10724033189</v>
      </c>
      <c r="J139" s="15">
        <f t="shared" si="7"/>
        <v>-38131168891</v>
      </c>
      <c r="K139" s="52">
        <f>J139/درآمدها!$C$10*100</f>
        <v>-2.509928064035869</v>
      </c>
      <c r="L139" s="68"/>
    </row>
    <row r="140" spans="1:12">
      <c r="A140" s="11" t="s">
        <v>656</v>
      </c>
      <c r="B140" s="15">
        <v>0</v>
      </c>
      <c r="C140" s="15">
        <v>-49225528883</v>
      </c>
      <c r="D140" s="15">
        <v>-10526329101</v>
      </c>
      <c r="E140" s="15">
        <f t="shared" si="6"/>
        <v>-59751857984</v>
      </c>
      <c r="F140" s="52">
        <f>E140/درآمدها!$C$10*100</f>
        <v>-3.933078098419506</v>
      </c>
      <c r="G140" s="15">
        <v>0</v>
      </c>
      <c r="H140" s="15">
        <v>-103080890883</v>
      </c>
      <c r="I140" s="15">
        <v>-10526329101</v>
      </c>
      <c r="J140" s="15">
        <f t="shared" si="7"/>
        <v>-113607219984</v>
      </c>
      <c r="K140" s="52">
        <f>J140/درآمدها!$C$10*100</f>
        <v>-7.4780280282003231</v>
      </c>
      <c r="L140" s="68"/>
    </row>
    <row r="141" spans="1:12">
      <c r="A141" s="11" t="s">
        <v>657</v>
      </c>
      <c r="B141" s="15">
        <v>0</v>
      </c>
      <c r="C141" s="15">
        <v>-62313621421</v>
      </c>
      <c r="D141" s="15">
        <v>-417259001</v>
      </c>
      <c r="E141" s="15">
        <f t="shared" si="6"/>
        <v>-62730880422</v>
      </c>
      <c r="F141" s="52">
        <f>E141/درآمدها!$C$10*100</f>
        <v>-4.1291678653475152</v>
      </c>
      <c r="G141" s="15">
        <v>0</v>
      </c>
      <c r="H141" s="15">
        <v>-106633366421</v>
      </c>
      <c r="I141" s="15">
        <v>-417259001</v>
      </c>
      <c r="J141" s="15">
        <f t="shared" si="7"/>
        <v>-107050625422</v>
      </c>
      <c r="K141" s="52">
        <f>J141/درآمدها!$C$10*100</f>
        <v>-7.0464498423148916</v>
      </c>
      <c r="L141" s="68"/>
    </row>
    <row r="142" spans="1:12">
      <c r="A142" s="11" t="s">
        <v>658</v>
      </c>
      <c r="B142" s="15">
        <v>0</v>
      </c>
      <c r="C142" s="15">
        <v>-4646492442</v>
      </c>
      <c r="D142" s="15">
        <v>-4404450956</v>
      </c>
      <c r="E142" s="15">
        <f t="shared" si="6"/>
        <v>-9050943398</v>
      </c>
      <c r="F142" s="52">
        <f>E142/درآمدها!$C$10*100</f>
        <v>-0.59576502639032025</v>
      </c>
      <c r="G142" s="15">
        <v>0</v>
      </c>
      <c r="H142" s="15">
        <v>-11689598763</v>
      </c>
      <c r="I142" s="15">
        <v>-4441532157</v>
      </c>
      <c r="J142" s="15">
        <f t="shared" si="7"/>
        <v>-16131130920</v>
      </c>
      <c r="K142" s="52">
        <f>J142/درآمدها!$C$10*100</f>
        <v>-1.0618079481508111</v>
      </c>
      <c r="L142" s="68"/>
    </row>
    <row r="143" spans="1:12">
      <c r="A143" s="11" t="s">
        <v>659</v>
      </c>
      <c r="B143" s="15">
        <v>0</v>
      </c>
      <c r="C143" s="15">
        <v>-833602812</v>
      </c>
      <c r="D143" s="15">
        <v>-1786451684</v>
      </c>
      <c r="E143" s="15">
        <f t="shared" si="6"/>
        <v>-2620054496</v>
      </c>
      <c r="F143" s="52">
        <f>E143/درآمدها!$C$10*100</f>
        <v>-0.17246123053851375</v>
      </c>
      <c r="G143" s="15">
        <v>0</v>
      </c>
      <c r="H143" s="15">
        <v>-1358326812</v>
      </c>
      <c r="I143" s="15">
        <v>-1786451684</v>
      </c>
      <c r="J143" s="15">
        <f t="shared" si="7"/>
        <v>-3144778496</v>
      </c>
      <c r="K143" s="52">
        <f>J143/درآمدها!$C$10*100</f>
        <v>-0.20700041545670833</v>
      </c>
      <c r="L143" s="68"/>
    </row>
    <row r="144" spans="1:12">
      <c r="A144" s="11" t="s">
        <v>660</v>
      </c>
      <c r="B144" s="15">
        <v>0</v>
      </c>
      <c r="C144" s="15">
        <v>294465000</v>
      </c>
      <c r="D144" s="15">
        <v>0</v>
      </c>
      <c r="E144" s="15">
        <f t="shared" si="6"/>
        <v>294465000</v>
      </c>
      <c r="F144" s="52">
        <f>E144/درآمدها!$C$10*100</f>
        <v>1.9382725179210719E-2</v>
      </c>
      <c r="G144" s="15">
        <v>0</v>
      </c>
      <c r="H144" s="15">
        <v>294465000</v>
      </c>
      <c r="I144" s="15">
        <v>0</v>
      </c>
      <c r="J144" s="15">
        <f t="shared" si="7"/>
        <v>294465000</v>
      </c>
      <c r="K144" s="52">
        <f>J144/درآمدها!$C$10*100</f>
        <v>1.9382725179210719E-2</v>
      </c>
      <c r="L144" s="68"/>
    </row>
    <row r="145" spans="1:12">
      <c r="A145" s="11" t="s">
        <v>661</v>
      </c>
      <c r="B145" s="15">
        <v>0</v>
      </c>
      <c r="C145" s="15">
        <v>411485000</v>
      </c>
      <c r="D145" s="15">
        <v>0</v>
      </c>
      <c r="E145" s="15">
        <f t="shared" si="6"/>
        <v>411485000</v>
      </c>
      <c r="F145" s="52">
        <f>E145/درآمدها!$C$10*100</f>
        <v>2.7085394428429603E-2</v>
      </c>
      <c r="G145" s="15">
        <v>0</v>
      </c>
      <c r="H145" s="15">
        <v>411485000</v>
      </c>
      <c r="I145" s="15">
        <v>0</v>
      </c>
      <c r="J145" s="15">
        <f t="shared" si="7"/>
        <v>411485000</v>
      </c>
      <c r="K145" s="52">
        <f>J145/درآمدها!$C$10*100</f>
        <v>2.7085394428429603E-2</v>
      </c>
      <c r="L145" s="68"/>
    </row>
    <row r="146" spans="1:12">
      <c r="A146" s="11" t="s">
        <v>662</v>
      </c>
      <c r="B146" s="15">
        <v>0</v>
      </c>
      <c r="C146" s="15">
        <v>198000000</v>
      </c>
      <c r="D146" s="15">
        <v>0</v>
      </c>
      <c r="E146" s="15">
        <f t="shared" si="6"/>
        <v>198000000</v>
      </c>
      <c r="F146" s="52">
        <f>E146/درآمدها!$C$10*100</f>
        <v>1.3033058548498878E-2</v>
      </c>
      <c r="G146" s="15">
        <v>0</v>
      </c>
      <c r="H146" s="15">
        <v>198000000</v>
      </c>
      <c r="I146" s="15">
        <v>0</v>
      </c>
      <c r="J146" s="15">
        <f t="shared" si="7"/>
        <v>198000000</v>
      </c>
      <c r="K146" s="52">
        <f>J146/درآمدها!$C$10*100</f>
        <v>1.3033058548498878E-2</v>
      </c>
      <c r="L146" s="68"/>
    </row>
    <row r="147" spans="1:12">
      <c r="A147" s="11" t="s">
        <v>663</v>
      </c>
      <c r="B147" s="15">
        <v>0</v>
      </c>
      <c r="C147" s="15">
        <v>224279000</v>
      </c>
      <c r="D147" s="15">
        <v>0</v>
      </c>
      <c r="E147" s="15">
        <f t="shared" si="6"/>
        <v>224279000</v>
      </c>
      <c r="F147" s="52">
        <f>E147/درآمدها!$C$10*100</f>
        <v>1.4762835041407983E-2</v>
      </c>
      <c r="G147" s="15">
        <v>0</v>
      </c>
      <c r="H147" s="15">
        <v>224279000</v>
      </c>
      <c r="I147" s="15">
        <v>0</v>
      </c>
      <c r="J147" s="15">
        <f t="shared" si="7"/>
        <v>224279000</v>
      </c>
      <c r="K147" s="52">
        <f>J147/درآمدها!$C$10*100</f>
        <v>1.4762835041407983E-2</v>
      </c>
      <c r="L147" s="68"/>
    </row>
    <row r="148" spans="1:12">
      <c r="A148" s="11" t="s">
        <v>664</v>
      </c>
      <c r="B148" s="15">
        <v>0</v>
      </c>
      <c r="C148" s="15">
        <v>370930504</v>
      </c>
      <c r="D148" s="15">
        <v>241503554</v>
      </c>
      <c r="E148" s="15">
        <f t="shared" si="6"/>
        <v>612434058</v>
      </c>
      <c r="F148" s="52">
        <f>E148/درآمدها!$C$10*100</f>
        <v>4.031257037883211E-2</v>
      </c>
      <c r="G148" s="15">
        <v>0</v>
      </c>
      <c r="H148" s="15">
        <v>370930504</v>
      </c>
      <c r="I148" s="15">
        <v>241503554</v>
      </c>
      <c r="J148" s="15">
        <f t="shared" si="7"/>
        <v>612434058</v>
      </c>
      <c r="K148" s="52">
        <f>J148/درآمدها!$C$10*100</f>
        <v>4.031257037883211E-2</v>
      </c>
      <c r="L148" s="68"/>
    </row>
    <row r="149" spans="1:12">
      <c r="A149" s="11" t="s">
        <v>665</v>
      </c>
      <c r="B149" s="15">
        <v>0</v>
      </c>
      <c r="C149" s="15">
        <v>-1347123150</v>
      </c>
      <c r="D149" s="15">
        <v>0</v>
      </c>
      <c r="E149" s="15">
        <f t="shared" si="6"/>
        <v>-1347123150</v>
      </c>
      <c r="F149" s="52">
        <f>E149/درآمدها!$C$10*100</f>
        <v>-8.8672398414082018E-2</v>
      </c>
      <c r="G149" s="15">
        <v>0</v>
      </c>
      <c r="H149" s="15">
        <v>-1347123150</v>
      </c>
      <c r="I149" s="15">
        <v>0</v>
      </c>
      <c r="J149" s="15">
        <f t="shared" si="7"/>
        <v>-1347123150</v>
      </c>
      <c r="K149" s="52">
        <f>J149/درآمدها!$C$10*100</f>
        <v>-8.8672398414082018E-2</v>
      </c>
      <c r="L149" s="68"/>
    </row>
    <row r="150" spans="1:12">
      <c r="A150" s="11" t="s">
        <v>666</v>
      </c>
      <c r="B150" s="15">
        <v>0</v>
      </c>
      <c r="C150" s="15">
        <v>1105134114</v>
      </c>
      <c r="D150" s="15">
        <v>-211592607</v>
      </c>
      <c r="E150" s="15">
        <f t="shared" si="6"/>
        <v>893541507</v>
      </c>
      <c r="F150" s="52">
        <f>E150/درآمدها!$C$10*100</f>
        <v>5.8816054425479401E-2</v>
      </c>
      <c r="G150" s="15">
        <v>0</v>
      </c>
      <c r="H150" s="15">
        <v>1105134114</v>
      </c>
      <c r="I150" s="15">
        <v>-211592607</v>
      </c>
      <c r="J150" s="15">
        <f t="shared" si="7"/>
        <v>893541507</v>
      </c>
      <c r="K150" s="52">
        <f>J150/درآمدها!$C$10*100</f>
        <v>5.8816054425479401E-2</v>
      </c>
      <c r="L150" s="68"/>
    </row>
    <row r="151" spans="1:12">
      <c r="A151" s="11" t="s">
        <v>667</v>
      </c>
      <c r="B151" s="15">
        <v>0</v>
      </c>
      <c r="C151" s="15">
        <v>-1974158229</v>
      </c>
      <c r="D151" s="15">
        <v>17509536</v>
      </c>
      <c r="E151" s="15">
        <f t="shared" si="6"/>
        <v>-1956648693</v>
      </c>
      <c r="F151" s="52">
        <f>E151/درآمدها!$C$10*100</f>
        <v>-0.12879352007430714</v>
      </c>
      <c r="G151" s="15">
        <v>0</v>
      </c>
      <c r="H151" s="15">
        <v>-1974158229</v>
      </c>
      <c r="I151" s="15">
        <v>17509536</v>
      </c>
      <c r="J151" s="15">
        <f t="shared" si="7"/>
        <v>-1956648693</v>
      </c>
      <c r="K151" s="52">
        <f>J151/درآمدها!$C$10*100</f>
        <v>-0.12879352007430714</v>
      </c>
      <c r="L151" s="68"/>
    </row>
    <row r="152" spans="1:12">
      <c r="A152" s="11" t="s">
        <v>640</v>
      </c>
      <c r="B152" s="15">
        <v>0</v>
      </c>
      <c r="C152" s="15">
        <v>23000000</v>
      </c>
      <c r="D152" s="15">
        <v>49519583</v>
      </c>
      <c r="E152" s="15">
        <f t="shared" si="6"/>
        <v>72519583</v>
      </c>
      <c r="F152" s="52">
        <f>E152/درآمدها!$C$10*100</f>
        <v>4.7734948037965862E-3</v>
      </c>
      <c r="G152" s="15">
        <v>0</v>
      </c>
      <c r="H152" s="15">
        <v>0</v>
      </c>
      <c r="I152" s="15">
        <v>49519583</v>
      </c>
      <c r="J152" s="15">
        <f t="shared" si="7"/>
        <v>49519583</v>
      </c>
      <c r="K152" s="52">
        <f>J152/درآمدها!$C$10*100</f>
        <v>3.2595536592739888E-3</v>
      </c>
      <c r="L152" s="68"/>
    </row>
    <row r="153" spans="1:12" ht="19.5" thickBot="1">
      <c r="A153" s="11" t="s">
        <v>496</v>
      </c>
      <c r="B153" s="27">
        <f>SUM(B124:B152)</f>
        <v>72630877500</v>
      </c>
      <c r="C153" s="27">
        <f t="shared" ref="C153:K153" si="10">SUM(C124:C152)</f>
        <v>684164732584</v>
      </c>
      <c r="D153" s="27">
        <f t="shared" si="10"/>
        <v>44813161512</v>
      </c>
      <c r="E153" s="27">
        <f t="shared" si="10"/>
        <v>801608771596</v>
      </c>
      <c r="F153" s="27">
        <f t="shared" si="10"/>
        <v>52.764717440408781</v>
      </c>
      <c r="G153" s="27">
        <f t="shared" si="10"/>
        <v>72630877500</v>
      </c>
      <c r="H153" s="27">
        <f t="shared" si="10"/>
        <v>1351300797538</v>
      </c>
      <c r="I153" s="27">
        <f t="shared" si="10"/>
        <v>-2722163312</v>
      </c>
      <c r="J153" s="27">
        <f t="shared" si="10"/>
        <v>1421209511726</v>
      </c>
      <c r="K153" s="27">
        <f t="shared" si="10"/>
        <v>93.549024121254803</v>
      </c>
    </row>
    <row r="154" spans="1:12" ht="21.75" thickTop="1">
      <c r="A154" s="140" t="s">
        <v>0</v>
      </c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</row>
    <row r="155" spans="1:12" ht="21">
      <c r="A155" s="140" t="s">
        <v>225</v>
      </c>
      <c r="B155" s="140"/>
      <c r="C155" s="140"/>
      <c r="D155" s="140"/>
      <c r="E155" s="140"/>
      <c r="F155" s="140"/>
      <c r="G155" s="140"/>
      <c r="H155" s="140"/>
      <c r="I155" s="140"/>
      <c r="J155" s="140"/>
      <c r="K155" s="140"/>
    </row>
    <row r="156" spans="1:12" ht="21">
      <c r="A156" s="140" t="s">
        <v>226</v>
      </c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</row>
    <row r="157" spans="1:12">
      <c r="A157" s="11"/>
      <c r="B157" s="15"/>
      <c r="C157" s="15"/>
      <c r="D157" s="15"/>
      <c r="E157" s="15"/>
      <c r="F157" s="52"/>
      <c r="G157" s="15"/>
      <c r="H157" s="15"/>
      <c r="I157" s="15"/>
      <c r="J157" s="15"/>
      <c r="K157" s="52"/>
    </row>
    <row r="158" spans="1:12" ht="19.5" thickBot="1">
      <c r="A158" s="83"/>
      <c r="B158" s="143" t="s">
        <v>242</v>
      </c>
      <c r="C158" s="143"/>
      <c r="D158" s="143"/>
      <c r="E158" s="143"/>
      <c r="F158" s="143"/>
      <c r="G158" s="143" t="s">
        <v>243</v>
      </c>
      <c r="H158" s="143"/>
      <c r="I158" s="143"/>
      <c r="J158" s="143"/>
      <c r="K158" s="143"/>
    </row>
    <row r="159" spans="1:12">
      <c r="A159" s="144" t="s">
        <v>464</v>
      </c>
      <c r="B159" s="141" t="s">
        <v>465</v>
      </c>
      <c r="C159" s="141" t="s">
        <v>461</v>
      </c>
      <c r="D159" s="141" t="s">
        <v>462</v>
      </c>
      <c r="E159" s="141" t="s">
        <v>60</v>
      </c>
      <c r="F159" s="141"/>
      <c r="G159" s="141" t="s">
        <v>465</v>
      </c>
      <c r="H159" s="141" t="s">
        <v>461</v>
      </c>
      <c r="I159" s="141" t="s">
        <v>462</v>
      </c>
      <c r="J159" s="141" t="s">
        <v>60</v>
      </c>
      <c r="K159" s="141"/>
    </row>
    <row r="160" spans="1:12" ht="19.5" thickBot="1">
      <c r="A160" s="144"/>
      <c r="B160" s="146"/>
      <c r="C160" s="146"/>
      <c r="D160" s="146"/>
      <c r="E160" s="143"/>
      <c r="F160" s="143"/>
      <c r="G160" s="146"/>
      <c r="H160" s="146"/>
      <c r="I160" s="146"/>
      <c r="J160" s="143"/>
      <c r="K160" s="143"/>
    </row>
    <row r="161" spans="1:11" ht="19.5" thickBot="1">
      <c r="A161" s="145"/>
      <c r="B161" s="143"/>
      <c r="C161" s="143"/>
      <c r="D161" s="143"/>
      <c r="E161" s="63" t="s">
        <v>181</v>
      </c>
      <c r="F161" s="63" t="s">
        <v>466</v>
      </c>
      <c r="G161" s="143"/>
      <c r="H161" s="143"/>
      <c r="I161" s="143"/>
      <c r="J161" s="63" t="s">
        <v>181</v>
      </c>
      <c r="K161" s="63" t="s">
        <v>466</v>
      </c>
    </row>
    <row r="162" spans="1:11">
      <c r="A162" s="11" t="s">
        <v>497</v>
      </c>
      <c r="B162" s="85">
        <f>B153</f>
        <v>72630877500</v>
      </c>
      <c r="C162" s="85">
        <f t="shared" ref="C162:K162" si="11">C153</f>
        <v>684164732584</v>
      </c>
      <c r="D162" s="85">
        <f t="shared" si="11"/>
        <v>44813161512</v>
      </c>
      <c r="E162" s="85">
        <f t="shared" si="11"/>
        <v>801608771596</v>
      </c>
      <c r="F162" s="85">
        <f t="shared" si="11"/>
        <v>52.764717440408781</v>
      </c>
      <c r="G162" s="85">
        <f t="shared" si="11"/>
        <v>72630877500</v>
      </c>
      <c r="H162" s="85">
        <f t="shared" si="11"/>
        <v>1351300797538</v>
      </c>
      <c r="I162" s="85">
        <f t="shared" si="11"/>
        <v>-2722163312</v>
      </c>
      <c r="J162" s="85">
        <f t="shared" si="11"/>
        <v>1421209511726</v>
      </c>
      <c r="K162" s="85">
        <f t="shared" si="11"/>
        <v>93.549024121254803</v>
      </c>
    </row>
    <row r="163" spans="1:11">
      <c r="A163" s="11" t="s">
        <v>613</v>
      </c>
      <c r="B163" s="15">
        <v>0</v>
      </c>
      <c r="C163" s="15">
        <v>1237940000</v>
      </c>
      <c r="D163" s="15">
        <v>-8627996408</v>
      </c>
      <c r="E163" s="15">
        <f t="shared" si="6"/>
        <v>-7390056408</v>
      </c>
      <c r="F163" s="52">
        <f>E163/درآمدها!$C$10*100</f>
        <v>-0.48643958506148144</v>
      </c>
      <c r="G163" s="15">
        <v>0</v>
      </c>
      <c r="H163" s="15">
        <v>0</v>
      </c>
      <c r="I163" s="15">
        <v>-8627996408</v>
      </c>
      <c r="J163" s="15">
        <f t="shared" si="7"/>
        <v>-8627996408</v>
      </c>
      <c r="K163" s="52">
        <f>J163/درآمدها!$C$10*100</f>
        <v>-0.56792516334192944</v>
      </c>
    </row>
    <row r="164" spans="1:11">
      <c r="A164" s="11" t="s">
        <v>614</v>
      </c>
      <c r="B164" s="15">
        <v>0</v>
      </c>
      <c r="C164" s="15">
        <v>2292000</v>
      </c>
      <c r="D164" s="15">
        <v>-305679784</v>
      </c>
      <c r="E164" s="15">
        <f t="shared" si="6"/>
        <v>-303387784</v>
      </c>
      <c r="F164" s="52">
        <f>E164/درآمدها!$C$10*100</f>
        <v>-1.9970054301875411E-2</v>
      </c>
      <c r="G164" s="15">
        <v>0</v>
      </c>
      <c r="H164" s="15">
        <v>0</v>
      </c>
      <c r="I164" s="15">
        <v>-305679784</v>
      </c>
      <c r="J164" s="15">
        <f t="shared" si="7"/>
        <v>-305679784</v>
      </c>
      <c r="K164" s="52">
        <f>J164/درآمدها!$C$10*100</f>
        <v>-2.0120921828103489E-2</v>
      </c>
    </row>
    <row r="165" spans="1:11">
      <c r="A165" s="11" t="s">
        <v>615</v>
      </c>
      <c r="B165" s="15">
        <v>0</v>
      </c>
      <c r="C165" s="15">
        <v>0</v>
      </c>
      <c r="D165" s="15">
        <v>480497896</v>
      </c>
      <c r="E165" s="15">
        <f t="shared" si="6"/>
        <v>480497896</v>
      </c>
      <c r="F165" s="52">
        <f>E165/درآمدها!$C$10*100</f>
        <v>3.1628066722214777E-2</v>
      </c>
      <c r="G165" s="15">
        <v>0</v>
      </c>
      <c r="H165" s="15">
        <v>0</v>
      </c>
      <c r="I165" s="15">
        <v>480497896</v>
      </c>
      <c r="J165" s="15">
        <f t="shared" si="7"/>
        <v>480497896</v>
      </c>
      <c r="K165" s="52">
        <f>J165/درآمدها!$C$10*100</f>
        <v>3.1628066722214777E-2</v>
      </c>
    </row>
    <row r="166" spans="1:11">
      <c r="A166" s="11" t="s">
        <v>616</v>
      </c>
      <c r="B166" s="15">
        <v>0</v>
      </c>
      <c r="C166" s="15">
        <v>1450000</v>
      </c>
      <c r="D166" s="15">
        <v>116898687</v>
      </c>
      <c r="E166" s="15">
        <f t="shared" si="6"/>
        <v>118348687</v>
      </c>
      <c r="F166" s="52">
        <f>E166/درآمدها!$C$10*100</f>
        <v>7.790128115196809E-3</v>
      </c>
      <c r="G166" s="15">
        <v>0</v>
      </c>
      <c r="H166" s="15">
        <v>0</v>
      </c>
      <c r="I166" s="15">
        <v>116898687</v>
      </c>
      <c r="J166" s="15">
        <f t="shared" si="7"/>
        <v>116898687</v>
      </c>
      <c r="K166" s="52">
        <f>J166/درآمدها!$C$10*100</f>
        <v>7.694683999563863E-3</v>
      </c>
    </row>
    <row r="167" spans="1:11">
      <c r="A167" s="11" t="s">
        <v>617</v>
      </c>
      <c r="B167" s="15">
        <v>0</v>
      </c>
      <c r="C167" s="15">
        <v>913756000</v>
      </c>
      <c r="D167" s="15">
        <v>-281774245</v>
      </c>
      <c r="E167" s="15">
        <f t="shared" si="6"/>
        <v>631981755</v>
      </c>
      <c r="F167" s="52">
        <f>E167/درآمدها!$C$10*100</f>
        <v>4.1599268760091283E-2</v>
      </c>
      <c r="G167" s="15">
        <v>0</v>
      </c>
      <c r="H167" s="15">
        <v>0</v>
      </c>
      <c r="I167" s="15">
        <v>-281774245</v>
      </c>
      <c r="J167" s="15">
        <f t="shared" si="7"/>
        <v>-281774245</v>
      </c>
      <c r="K167" s="52">
        <f>J167/درآمدها!$C$10*100</f>
        <v>-1.8547374911838728E-2</v>
      </c>
    </row>
    <row r="168" spans="1:11">
      <c r="A168" s="11" t="s">
        <v>618</v>
      </c>
      <c r="B168" s="15">
        <v>0</v>
      </c>
      <c r="C168" s="15">
        <v>2180409000</v>
      </c>
      <c r="D168" s="15">
        <v>-5562340467</v>
      </c>
      <c r="E168" s="15">
        <f t="shared" si="6"/>
        <v>-3381931467</v>
      </c>
      <c r="F168" s="52">
        <f>E168/درآمدها!$C$10*100</f>
        <v>-0.22261066068899851</v>
      </c>
      <c r="G168" s="15">
        <v>0</v>
      </c>
      <c r="H168" s="15">
        <v>0</v>
      </c>
      <c r="I168" s="15">
        <v>-5562340467</v>
      </c>
      <c r="J168" s="15">
        <f t="shared" si="7"/>
        <v>-5562340467</v>
      </c>
      <c r="K168" s="52">
        <f>J168/درآمدها!$C$10*100</f>
        <v>-0.36613287360149294</v>
      </c>
    </row>
    <row r="169" spans="1:11">
      <c r="A169" s="11" t="s">
        <v>619</v>
      </c>
      <c r="B169" s="15">
        <v>0</v>
      </c>
      <c r="C169" s="15">
        <v>25074000</v>
      </c>
      <c r="D169" s="15">
        <v>2741789543</v>
      </c>
      <c r="E169" s="15">
        <f t="shared" si="6"/>
        <v>2766863543</v>
      </c>
      <c r="F169" s="52">
        <f>E169/درآمدها!$C$10*100</f>
        <v>0.18212471995770732</v>
      </c>
      <c r="G169" s="15">
        <v>0</v>
      </c>
      <c r="H169" s="15">
        <v>0</v>
      </c>
      <c r="I169" s="15">
        <v>2741789543</v>
      </c>
      <c r="J169" s="15">
        <f t="shared" si="7"/>
        <v>2741789543</v>
      </c>
      <c r="K169" s="52">
        <f>J169/درآمدها!$C$10*100</f>
        <v>0.1804742608160656</v>
      </c>
    </row>
    <row r="170" spans="1:11">
      <c r="A170" s="11" t="s">
        <v>620</v>
      </c>
      <c r="B170" s="15">
        <v>0</v>
      </c>
      <c r="C170" s="15">
        <v>10436607000</v>
      </c>
      <c r="D170" s="15">
        <v>-6037385122</v>
      </c>
      <c r="E170" s="15">
        <f t="shared" si="6"/>
        <v>4399221878</v>
      </c>
      <c r="F170" s="52">
        <f>E170/درآمدها!$C$10*100</f>
        <v>0.28957230456470301</v>
      </c>
      <c r="G170" s="15">
        <v>0</v>
      </c>
      <c r="H170" s="15">
        <v>0</v>
      </c>
      <c r="I170" s="15">
        <v>-6037385122</v>
      </c>
      <c r="J170" s="15">
        <f t="shared" si="7"/>
        <v>-6037385122</v>
      </c>
      <c r="K170" s="52">
        <f>J170/درآمدها!$C$10*100</f>
        <v>-0.39740198876192956</v>
      </c>
    </row>
    <row r="171" spans="1:11">
      <c r="A171" s="11" t="s">
        <v>621</v>
      </c>
      <c r="B171" s="15">
        <v>0</v>
      </c>
      <c r="C171" s="15">
        <v>41500000</v>
      </c>
      <c r="D171" s="15">
        <v>-15530636</v>
      </c>
      <c r="E171" s="15">
        <f t="shared" si="6"/>
        <v>25969364</v>
      </c>
      <c r="F171" s="52">
        <f>E171/درآمدها!$C$10*100</f>
        <v>1.709395158986258E-3</v>
      </c>
      <c r="G171" s="15">
        <v>0</v>
      </c>
      <c r="H171" s="15">
        <v>0</v>
      </c>
      <c r="I171" s="15">
        <v>-15530636</v>
      </c>
      <c r="J171" s="15">
        <f t="shared" si="7"/>
        <v>-15530636</v>
      </c>
      <c r="K171" s="52">
        <f>J171/درآمدها!$C$10*100</f>
        <v>-1.0222812539566891E-3</v>
      </c>
    </row>
    <row r="172" spans="1:11">
      <c r="A172" s="11" t="s">
        <v>622</v>
      </c>
      <c r="B172" s="15">
        <v>0</v>
      </c>
      <c r="C172" s="15">
        <v>16844354000</v>
      </c>
      <c r="D172" s="15">
        <v>-19291614564</v>
      </c>
      <c r="E172" s="15">
        <f t="shared" si="6"/>
        <v>-2447260564</v>
      </c>
      <c r="F172" s="52">
        <f>E172/درآمدها!$C$10*100</f>
        <v>-0.16108732431335551</v>
      </c>
      <c r="G172" s="15">
        <v>0</v>
      </c>
      <c r="H172" s="15">
        <v>0</v>
      </c>
      <c r="I172" s="15">
        <v>-19291614564</v>
      </c>
      <c r="J172" s="15">
        <f t="shared" si="7"/>
        <v>-19291614564</v>
      </c>
      <c r="K172" s="52">
        <f>J172/درآمدها!$C$10*100</f>
        <v>-1.2698421318569983</v>
      </c>
    </row>
    <row r="173" spans="1:11">
      <c r="A173" s="11" t="s">
        <v>623</v>
      </c>
      <c r="B173" s="15">
        <v>0</v>
      </c>
      <c r="C173" s="15">
        <v>25084598000</v>
      </c>
      <c r="D173" s="15">
        <v>-41774128619</v>
      </c>
      <c r="E173" s="15">
        <f t="shared" si="6"/>
        <v>-16689530619</v>
      </c>
      <c r="F173" s="52">
        <f>E173/درآمدها!$C$10*100</f>
        <v>-1.0985637863858169</v>
      </c>
      <c r="G173" s="15">
        <v>0</v>
      </c>
      <c r="H173" s="15">
        <v>0</v>
      </c>
      <c r="I173" s="15">
        <v>-41789209604</v>
      </c>
      <c r="J173" s="15">
        <f t="shared" si="7"/>
        <v>-41789209604</v>
      </c>
      <c r="K173" s="52">
        <f>J173/درآمدها!$C$10*100</f>
        <v>-2.7507132094162814</v>
      </c>
    </row>
    <row r="174" spans="1:11">
      <c r="A174" s="11" t="s">
        <v>624</v>
      </c>
      <c r="B174" s="15">
        <v>0</v>
      </c>
      <c r="C174" s="15">
        <v>-158145000</v>
      </c>
      <c r="D174" s="15">
        <v>-4043057068</v>
      </c>
      <c r="E174" s="15">
        <f t="shared" si="6"/>
        <v>-4201202068</v>
      </c>
      <c r="F174" s="52">
        <f>E174/درآمدها!$C$10*100</f>
        <v>-0.27653794205211402</v>
      </c>
      <c r="G174" s="15">
        <v>0</v>
      </c>
      <c r="H174" s="15">
        <v>0</v>
      </c>
      <c r="I174" s="15">
        <v>-4043057068</v>
      </c>
      <c r="J174" s="15">
        <f t="shared" si="7"/>
        <v>-4043057068</v>
      </c>
      <c r="K174" s="52">
        <f>J174/درآمدها!$C$10*100</f>
        <v>-0.26612828021296064</v>
      </c>
    </row>
    <row r="175" spans="1:11">
      <c r="A175" s="11" t="s">
        <v>625</v>
      </c>
      <c r="B175" s="15">
        <v>0</v>
      </c>
      <c r="C175" s="15">
        <v>192240000</v>
      </c>
      <c r="D175" s="15">
        <v>-1424411500</v>
      </c>
      <c r="E175" s="15">
        <f t="shared" si="6"/>
        <v>-1232171500</v>
      </c>
      <c r="F175" s="52">
        <f>E175/درآمدها!$C$10*100</f>
        <v>-8.1105875259048929E-2</v>
      </c>
      <c r="G175" s="15">
        <v>0</v>
      </c>
      <c r="H175" s="15">
        <v>0</v>
      </c>
      <c r="I175" s="15">
        <v>-1424411500</v>
      </c>
      <c r="J175" s="15">
        <f t="shared" si="7"/>
        <v>-1424411500</v>
      </c>
      <c r="K175" s="52">
        <f>J175/درآمدها!$C$10*100</f>
        <v>-9.3759790286136929E-2</v>
      </c>
    </row>
    <row r="176" spans="1:11">
      <c r="A176" s="11" t="s">
        <v>626</v>
      </c>
      <c r="B176" s="15">
        <v>0</v>
      </c>
      <c r="C176" s="15">
        <v>0</v>
      </c>
      <c r="D176" s="15">
        <v>3228210551</v>
      </c>
      <c r="E176" s="15">
        <f t="shared" si="6"/>
        <v>3228210551</v>
      </c>
      <c r="F176" s="52">
        <f>E176/درآمدها!$C$10*100</f>
        <v>0.21249220766699409</v>
      </c>
      <c r="G176" s="15">
        <v>0</v>
      </c>
      <c r="H176" s="15">
        <v>0</v>
      </c>
      <c r="I176" s="15">
        <v>3228210551</v>
      </c>
      <c r="J176" s="15">
        <f t="shared" si="7"/>
        <v>3228210551</v>
      </c>
      <c r="K176" s="52">
        <f>J176/درآمدها!$C$10*100</f>
        <v>0.21249220766699409</v>
      </c>
    </row>
    <row r="177" spans="1:11">
      <c r="A177" s="11" t="s">
        <v>627</v>
      </c>
      <c r="B177" s="15">
        <v>0</v>
      </c>
      <c r="C177" s="15">
        <v>-156860000</v>
      </c>
      <c r="D177" s="15">
        <v>0</v>
      </c>
      <c r="E177" s="15">
        <f t="shared" si="6"/>
        <v>-156860000</v>
      </c>
      <c r="F177" s="52">
        <f>E177/درآمدها!$C$10*100</f>
        <v>-1.0325078605644113E-2</v>
      </c>
      <c r="G177" s="15">
        <v>0</v>
      </c>
      <c r="H177" s="15">
        <v>-253000000</v>
      </c>
      <c r="I177" s="15">
        <v>0</v>
      </c>
      <c r="J177" s="15">
        <f t="shared" si="7"/>
        <v>-253000000</v>
      </c>
      <c r="K177" s="52">
        <f>J177/درآمدها!$C$10*100</f>
        <v>-1.6653352589748566E-2</v>
      </c>
    </row>
    <row r="178" spans="1:11">
      <c r="A178" s="11" t="s">
        <v>628</v>
      </c>
      <c r="B178" s="15">
        <v>0</v>
      </c>
      <c r="C178" s="15">
        <v>-5474490000</v>
      </c>
      <c r="D178" s="15">
        <v>0</v>
      </c>
      <c r="E178" s="15">
        <f t="shared" si="6"/>
        <v>-5474490000</v>
      </c>
      <c r="F178" s="52">
        <f>E178/درآمدها!$C$10*100</f>
        <v>-0.36035024592510928</v>
      </c>
      <c r="G178" s="15">
        <v>0</v>
      </c>
      <c r="H178" s="15">
        <v>-7256977000</v>
      </c>
      <c r="I178" s="15">
        <v>0</v>
      </c>
      <c r="J178" s="15">
        <f t="shared" si="7"/>
        <v>-7256977000</v>
      </c>
      <c r="K178" s="52">
        <f>J178/درآمدها!$C$10*100</f>
        <v>-0.47767982891974625</v>
      </c>
    </row>
    <row r="179" spans="1:11">
      <c r="A179" s="11" t="s">
        <v>629</v>
      </c>
      <c r="B179" s="15">
        <v>0</v>
      </c>
      <c r="C179" s="15">
        <v>-5798415000</v>
      </c>
      <c r="D179" s="15">
        <v>0</v>
      </c>
      <c r="E179" s="15">
        <f t="shared" si="6"/>
        <v>-5798415000</v>
      </c>
      <c r="F179" s="52">
        <f>E179/درآمدها!$C$10*100</f>
        <v>-0.38167213223986934</v>
      </c>
      <c r="G179" s="15">
        <v>0</v>
      </c>
      <c r="H179" s="15">
        <v>-5817164000</v>
      </c>
      <c r="I179" s="15">
        <v>0</v>
      </c>
      <c r="J179" s="15">
        <f t="shared" si="7"/>
        <v>-5817164000</v>
      </c>
      <c r="K179" s="52">
        <f>J179/درآمدها!$C$10*100</f>
        <v>-0.38290625756676733</v>
      </c>
    </row>
    <row r="180" spans="1:11">
      <c r="A180" s="11" t="s">
        <v>630</v>
      </c>
      <c r="B180" s="15">
        <v>0</v>
      </c>
      <c r="C180" s="15">
        <v>-715000000</v>
      </c>
      <c r="D180" s="15">
        <v>0</v>
      </c>
      <c r="E180" s="15">
        <f t="shared" ref="E180:E265" si="12">B180+C180+D180</f>
        <v>-715000000</v>
      </c>
      <c r="F180" s="52">
        <f>E180/درآمدها!$C$10*100</f>
        <v>-4.7063822536245956E-2</v>
      </c>
      <c r="G180" s="15">
        <v>0</v>
      </c>
      <c r="H180" s="15">
        <v>-740000000</v>
      </c>
      <c r="I180" s="15">
        <v>0</v>
      </c>
      <c r="J180" s="15">
        <f t="shared" ref="J180:J265" si="13">G180+H180+I180</f>
        <v>-740000000</v>
      </c>
      <c r="K180" s="52">
        <f>J180/درآمدها!$C$10*100</f>
        <v>-4.8709410736813993E-2</v>
      </c>
    </row>
    <row r="181" spans="1:11">
      <c r="A181" s="11" t="s">
        <v>631</v>
      </c>
      <c r="B181" s="15">
        <v>0</v>
      </c>
      <c r="C181" s="15">
        <v>10638000</v>
      </c>
      <c r="D181" s="15">
        <v>0</v>
      </c>
      <c r="E181" s="15">
        <f t="shared" si="12"/>
        <v>10638000</v>
      </c>
      <c r="F181" s="52">
        <f>E181/درآمدها!$C$10*100</f>
        <v>7.0023069110571252E-4</v>
      </c>
      <c r="G181" s="15">
        <v>0</v>
      </c>
      <c r="H181" s="15">
        <v>10638000</v>
      </c>
      <c r="I181" s="15">
        <v>0</v>
      </c>
      <c r="J181" s="15">
        <f t="shared" si="13"/>
        <v>10638000</v>
      </c>
      <c r="K181" s="52">
        <f>J181/درآمدها!$C$10*100</f>
        <v>7.0023069110571252E-4</v>
      </c>
    </row>
    <row r="182" spans="1:11">
      <c r="A182" s="11" t="s">
        <v>632</v>
      </c>
      <c r="B182" s="15">
        <v>0</v>
      </c>
      <c r="C182" s="15">
        <v>1999773170</v>
      </c>
      <c r="D182" s="15">
        <v>1109267</v>
      </c>
      <c r="E182" s="15">
        <f t="shared" si="12"/>
        <v>2000882437</v>
      </c>
      <c r="F182" s="52">
        <f>E182/درآمدها!$C$10*100</f>
        <v>0.13170514116204102</v>
      </c>
      <c r="G182" s="15">
        <v>0</v>
      </c>
      <c r="H182" s="15">
        <v>3419409835</v>
      </c>
      <c r="I182" s="15">
        <v>1109267</v>
      </c>
      <c r="J182" s="15">
        <f t="shared" si="13"/>
        <v>3420519102</v>
      </c>
      <c r="K182" s="52">
        <f>J182/درآمدها!$C$10*100</f>
        <v>0.22515063496275156</v>
      </c>
    </row>
    <row r="183" spans="1:11">
      <c r="A183" s="11" t="s">
        <v>633</v>
      </c>
      <c r="B183" s="15">
        <v>0</v>
      </c>
      <c r="C183" s="15">
        <v>3346491268</v>
      </c>
      <c r="D183" s="15">
        <v>0</v>
      </c>
      <c r="E183" s="15">
        <f t="shared" si="12"/>
        <v>3346491268</v>
      </c>
      <c r="F183" s="52">
        <f>E183/درآمدها!$C$10*100</f>
        <v>0.22027786175699118</v>
      </c>
      <c r="G183" s="15">
        <v>0</v>
      </c>
      <c r="H183" s="15">
        <v>3601271859</v>
      </c>
      <c r="I183" s="15">
        <v>0</v>
      </c>
      <c r="J183" s="15">
        <f t="shared" si="13"/>
        <v>3601271859</v>
      </c>
      <c r="K183" s="52">
        <f>J183/درآمدها!$C$10*100</f>
        <v>0.23704841912832528</v>
      </c>
    </row>
    <row r="184" spans="1:11">
      <c r="A184" s="11" t="s">
        <v>634</v>
      </c>
      <c r="B184" s="15">
        <v>0</v>
      </c>
      <c r="C184" s="15">
        <v>0</v>
      </c>
      <c r="D184" s="15">
        <v>5708</v>
      </c>
      <c r="E184" s="15">
        <f t="shared" si="12"/>
        <v>5708</v>
      </c>
      <c r="F184" s="52">
        <f>E184/درآمدها!$C$10*100</f>
        <v>3.7572069795369495E-7</v>
      </c>
      <c r="G184" s="15">
        <v>0</v>
      </c>
      <c r="H184" s="15">
        <v>0</v>
      </c>
      <c r="I184" s="15">
        <v>5708</v>
      </c>
      <c r="J184" s="15">
        <f t="shared" si="13"/>
        <v>5708</v>
      </c>
      <c r="K184" s="52">
        <f>J184/درآمدها!$C$10*100</f>
        <v>3.7572069795369495E-7</v>
      </c>
    </row>
    <row r="185" spans="1:11">
      <c r="A185" s="11" t="s">
        <v>635</v>
      </c>
      <c r="B185" s="15">
        <v>0</v>
      </c>
      <c r="C185" s="15">
        <v>-199948</v>
      </c>
      <c r="D185" s="15">
        <v>6938900</v>
      </c>
      <c r="E185" s="15">
        <f t="shared" si="12"/>
        <v>6738952</v>
      </c>
      <c r="F185" s="52">
        <f>E185/درآمدها!$C$10*100</f>
        <v>4.4358159581577586E-4</v>
      </c>
      <c r="G185" s="15">
        <v>0</v>
      </c>
      <c r="H185" s="15">
        <v>0</v>
      </c>
      <c r="I185" s="15">
        <v>6938900</v>
      </c>
      <c r="J185" s="15">
        <f t="shared" si="13"/>
        <v>6938900</v>
      </c>
      <c r="K185" s="52">
        <f>J185/درآمدها!$C$10*100</f>
        <v>4.5674287859686296E-4</v>
      </c>
    </row>
    <row r="186" spans="1:11">
      <c r="A186" s="11" t="s">
        <v>636</v>
      </c>
      <c r="B186" s="15">
        <v>0</v>
      </c>
      <c r="C186" s="15">
        <v>-2220743883</v>
      </c>
      <c r="D186" s="15">
        <v>5581932452</v>
      </c>
      <c r="E186" s="15">
        <f t="shared" si="12"/>
        <v>3361188569</v>
      </c>
      <c r="F186" s="52">
        <f>E186/درآمدها!$C$10*100</f>
        <v>0.22124528996122308</v>
      </c>
      <c r="G186" s="15">
        <v>0</v>
      </c>
      <c r="H186" s="15">
        <v>0</v>
      </c>
      <c r="I186" s="15">
        <v>5582049766</v>
      </c>
      <c r="J186" s="15">
        <f t="shared" si="13"/>
        <v>5582049766</v>
      </c>
      <c r="K186" s="52">
        <f>J186/درآمدها!$C$10*100</f>
        <v>0.36743020919652764</v>
      </c>
    </row>
    <row r="187" spans="1:11">
      <c r="A187" s="11" t="s">
        <v>637</v>
      </c>
      <c r="B187" s="15">
        <v>0</v>
      </c>
      <c r="C187" s="15">
        <v>0</v>
      </c>
      <c r="D187" s="15">
        <v>22306</v>
      </c>
      <c r="E187" s="15">
        <f t="shared" si="12"/>
        <v>22306</v>
      </c>
      <c r="F187" s="52">
        <f>E187/درآمدها!$C$10*100</f>
        <v>1.4682596160748284E-6</v>
      </c>
      <c r="G187" s="15">
        <v>0</v>
      </c>
      <c r="H187" s="15">
        <v>0</v>
      </c>
      <c r="I187" s="15">
        <v>22306</v>
      </c>
      <c r="J187" s="15">
        <f t="shared" si="13"/>
        <v>22306</v>
      </c>
      <c r="K187" s="52">
        <f>J187/درآمدها!$C$10*100</f>
        <v>1.4682596160748284E-6</v>
      </c>
    </row>
    <row r="188" spans="1:11">
      <c r="A188" s="11" t="s">
        <v>638</v>
      </c>
      <c r="B188" s="15">
        <v>0</v>
      </c>
      <c r="C188" s="15">
        <v>2745686000</v>
      </c>
      <c r="D188" s="15">
        <v>-4916948197</v>
      </c>
      <c r="E188" s="15">
        <f t="shared" si="12"/>
        <v>-2171262197</v>
      </c>
      <c r="F188" s="52">
        <f>E188/درآمدها!$C$10*100</f>
        <v>-0.14292013806890561</v>
      </c>
      <c r="G188" s="15">
        <v>0</v>
      </c>
      <c r="H188" s="15">
        <v>0</v>
      </c>
      <c r="I188" s="15">
        <v>-4916948197</v>
      </c>
      <c r="J188" s="15">
        <f t="shared" si="13"/>
        <v>-4916948197</v>
      </c>
      <c r="K188" s="52">
        <f>J188/درآمدها!$C$10*100</f>
        <v>-0.32365087743150001</v>
      </c>
    </row>
    <row r="189" spans="1:11">
      <c r="A189" s="11" t="s">
        <v>639</v>
      </c>
      <c r="B189" s="15">
        <v>0</v>
      </c>
      <c r="C189" s="15">
        <v>3572064000</v>
      </c>
      <c r="D189" s="15">
        <v>-11196460461</v>
      </c>
      <c r="E189" s="15">
        <f t="shared" si="12"/>
        <v>-7624396461</v>
      </c>
      <c r="F189" s="52">
        <f>E189/درآمدها!$C$10*100</f>
        <v>-0.501864674106973</v>
      </c>
      <c r="G189" s="15">
        <v>0</v>
      </c>
      <c r="H189" s="15">
        <v>0</v>
      </c>
      <c r="I189" s="15">
        <v>-11196460461</v>
      </c>
      <c r="J189" s="15">
        <f t="shared" si="13"/>
        <v>-11196460461</v>
      </c>
      <c r="K189" s="52">
        <f>J189/درآمدها!$C$10*100</f>
        <v>-0.736990528909928</v>
      </c>
    </row>
    <row r="190" spans="1:11">
      <c r="A190" s="11" t="s">
        <v>612</v>
      </c>
      <c r="B190" s="15">
        <v>0</v>
      </c>
      <c r="C190" s="15">
        <v>0</v>
      </c>
      <c r="D190" s="15">
        <v>-1049931</v>
      </c>
      <c r="E190" s="15">
        <f t="shared" si="12"/>
        <v>-1049931</v>
      </c>
      <c r="F190" s="52">
        <f>E190/درآمدها!$C$10*100</f>
        <v>-6.9110162600424126E-5</v>
      </c>
      <c r="G190" s="15">
        <v>0</v>
      </c>
      <c r="H190" s="15">
        <v>0</v>
      </c>
      <c r="I190" s="15">
        <v>-1049931</v>
      </c>
      <c r="J190" s="15">
        <f t="shared" si="13"/>
        <v>-1049931</v>
      </c>
      <c r="K190" s="52">
        <f>J190/درآمدها!$C$10*100</f>
        <v>-6.9110162600424126E-5</v>
      </c>
    </row>
    <row r="191" spans="1:11" ht="19.5" thickBot="1">
      <c r="A191" s="11" t="s">
        <v>496</v>
      </c>
      <c r="B191" s="27">
        <f>SUM(B162:B190)</f>
        <v>72630877500</v>
      </c>
      <c r="C191" s="27">
        <f t="shared" ref="C191:K191" si="14">SUM(C162:C190)</f>
        <v>738275751191</v>
      </c>
      <c r="D191" s="27">
        <f t="shared" si="14"/>
        <v>-46507810180</v>
      </c>
      <c r="E191" s="27">
        <f t="shared" si="14"/>
        <v>764398818511</v>
      </c>
      <c r="F191" s="27">
        <f t="shared" si="14"/>
        <v>50.315427050794128</v>
      </c>
      <c r="G191" s="27">
        <f t="shared" si="14"/>
        <v>72630877500</v>
      </c>
      <c r="H191" s="27">
        <f t="shared" si="14"/>
        <v>1344264976232</v>
      </c>
      <c r="I191" s="27">
        <f t="shared" si="14"/>
        <v>-94058098675</v>
      </c>
      <c r="J191" s="27">
        <f t="shared" si="14"/>
        <v>1322837755057</v>
      </c>
      <c r="K191" s="27">
        <f t="shared" si="14"/>
        <v>87.073848039508533</v>
      </c>
    </row>
    <row r="192" spans="1:11" ht="21.75" thickTop="1">
      <c r="A192" s="140" t="s">
        <v>0</v>
      </c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</row>
    <row r="193" spans="1:11" ht="21">
      <c r="A193" s="140" t="s">
        <v>225</v>
      </c>
      <c r="B193" s="140"/>
      <c r="C193" s="140"/>
      <c r="D193" s="140"/>
      <c r="E193" s="140"/>
      <c r="F193" s="140"/>
      <c r="G193" s="140"/>
      <c r="H193" s="140"/>
      <c r="I193" s="140"/>
      <c r="J193" s="140"/>
      <c r="K193" s="140"/>
    </row>
    <row r="194" spans="1:11" ht="21">
      <c r="A194" s="140" t="s">
        <v>226</v>
      </c>
      <c r="B194" s="140"/>
      <c r="C194" s="140"/>
      <c r="D194" s="140"/>
      <c r="E194" s="140"/>
      <c r="F194" s="140"/>
      <c r="G194" s="140"/>
      <c r="H194" s="140"/>
      <c r="I194" s="140"/>
      <c r="J194" s="140"/>
      <c r="K194" s="140"/>
    </row>
    <row r="195" spans="1:11">
      <c r="A195" s="11"/>
      <c r="B195" s="15"/>
      <c r="C195" s="15"/>
      <c r="D195" s="15"/>
      <c r="E195" s="15"/>
      <c r="F195" s="52"/>
      <c r="G195" s="15"/>
      <c r="H195" s="15"/>
      <c r="I195" s="15"/>
      <c r="J195" s="15"/>
      <c r="K195" s="52"/>
    </row>
    <row r="196" spans="1:11" ht="19.5" thickBot="1">
      <c r="A196" s="83"/>
      <c r="B196" s="143" t="s">
        <v>242</v>
      </c>
      <c r="C196" s="143"/>
      <c r="D196" s="143"/>
      <c r="E196" s="143"/>
      <c r="F196" s="143"/>
      <c r="G196" s="143" t="s">
        <v>243</v>
      </c>
      <c r="H196" s="143"/>
      <c r="I196" s="143"/>
      <c r="J196" s="143"/>
      <c r="K196" s="143"/>
    </row>
    <row r="197" spans="1:11">
      <c r="A197" s="144" t="s">
        <v>464</v>
      </c>
      <c r="B197" s="141" t="s">
        <v>465</v>
      </c>
      <c r="C197" s="141" t="s">
        <v>461</v>
      </c>
      <c r="D197" s="141" t="s">
        <v>462</v>
      </c>
      <c r="E197" s="141" t="s">
        <v>60</v>
      </c>
      <c r="F197" s="141"/>
      <c r="G197" s="141" t="s">
        <v>465</v>
      </c>
      <c r="H197" s="141" t="s">
        <v>461</v>
      </c>
      <c r="I197" s="141" t="s">
        <v>462</v>
      </c>
      <c r="J197" s="141" t="s">
        <v>60</v>
      </c>
      <c r="K197" s="141"/>
    </row>
    <row r="198" spans="1:11" ht="19.5" thickBot="1">
      <c r="A198" s="144"/>
      <c r="B198" s="146"/>
      <c r="C198" s="146"/>
      <c r="D198" s="146"/>
      <c r="E198" s="143"/>
      <c r="F198" s="143"/>
      <c r="G198" s="146"/>
      <c r="H198" s="146"/>
      <c r="I198" s="146"/>
      <c r="J198" s="143"/>
      <c r="K198" s="143"/>
    </row>
    <row r="199" spans="1:11" ht="19.5" thickBot="1">
      <c r="A199" s="145"/>
      <c r="B199" s="143"/>
      <c r="C199" s="143"/>
      <c r="D199" s="143"/>
      <c r="E199" s="63" t="s">
        <v>181</v>
      </c>
      <c r="F199" s="63" t="s">
        <v>466</v>
      </c>
      <c r="G199" s="143"/>
      <c r="H199" s="143"/>
      <c r="I199" s="143"/>
      <c r="J199" s="63" t="s">
        <v>181</v>
      </c>
      <c r="K199" s="63" t="s">
        <v>466</v>
      </c>
    </row>
    <row r="200" spans="1:11">
      <c r="A200" s="11" t="s">
        <v>497</v>
      </c>
      <c r="B200" s="85">
        <f>B191</f>
        <v>72630877500</v>
      </c>
      <c r="C200" s="85">
        <f t="shared" ref="C200:K200" si="15">C191</f>
        <v>738275751191</v>
      </c>
      <c r="D200" s="85">
        <f t="shared" si="15"/>
        <v>-46507810180</v>
      </c>
      <c r="E200" s="85">
        <f t="shared" si="15"/>
        <v>764398818511</v>
      </c>
      <c r="F200" s="85">
        <f t="shared" si="15"/>
        <v>50.315427050794128</v>
      </c>
      <c r="G200" s="85">
        <f t="shared" si="15"/>
        <v>72630877500</v>
      </c>
      <c r="H200" s="85">
        <f t="shared" si="15"/>
        <v>1344264976232</v>
      </c>
      <c r="I200" s="85">
        <f t="shared" si="15"/>
        <v>-94058098675</v>
      </c>
      <c r="J200" s="85">
        <f t="shared" si="15"/>
        <v>1322837755057</v>
      </c>
      <c r="K200" s="85">
        <f t="shared" si="15"/>
        <v>87.073848039508533</v>
      </c>
    </row>
    <row r="201" spans="1:11">
      <c r="A201" s="11" t="s">
        <v>585</v>
      </c>
      <c r="B201" s="15">
        <v>0</v>
      </c>
      <c r="C201" s="15">
        <v>-2337597080</v>
      </c>
      <c r="D201" s="15">
        <v>3139459979</v>
      </c>
      <c r="E201" s="15">
        <f t="shared" si="12"/>
        <v>801862899</v>
      </c>
      <c r="F201" s="52">
        <f>E201/درآمدها!$C$10*100</f>
        <v>5.2781445002707296E-2</v>
      </c>
      <c r="G201" s="15">
        <v>0</v>
      </c>
      <c r="H201" s="15">
        <v>0</v>
      </c>
      <c r="I201" s="15">
        <v>3139459979</v>
      </c>
      <c r="J201" s="15">
        <f t="shared" si="13"/>
        <v>3139459979</v>
      </c>
      <c r="K201" s="52">
        <f>J201/درآمدها!$C$10*100</f>
        <v>0.20665033190391952</v>
      </c>
    </row>
    <row r="202" spans="1:11">
      <c r="A202" s="11" t="s">
        <v>586</v>
      </c>
      <c r="B202" s="15">
        <v>0</v>
      </c>
      <c r="C202" s="15">
        <v>680240000</v>
      </c>
      <c r="D202" s="15">
        <v>-2111633485</v>
      </c>
      <c r="E202" s="15">
        <f t="shared" si="12"/>
        <v>-1431393485</v>
      </c>
      <c r="F202" s="52">
        <f>E202/درآمدها!$C$10*100</f>
        <v>-9.4219369171438652E-2</v>
      </c>
      <c r="G202" s="15">
        <v>0</v>
      </c>
      <c r="H202" s="15">
        <v>0</v>
      </c>
      <c r="I202" s="15">
        <v>-2111633485</v>
      </c>
      <c r="J202" s="15">
        <f t="shared" si="13"/>
        <v>-2111633485</v>
      </c>
      <c r="K202" s="52">
        <f>J202/درآمدها!$C$10*100</f>
        <v>-0.1389951658736148</v>
      </c>
    </row>
    <row r="203" spans="1:11">
      <c r="A203" s="11" t="s">
        <v>587</v>
      </c>
      <c r="B203" s="15">
        <v>0</v>
      </c>
      <c r="C203" s="15">
        <v>1367647740</v>
      </c>
      <c r="D203" s="15">
        <v>0</v>
      </c>
      <c r="E203" s="15">
        <f t="shared" si="12"/>
        <v>1367647740</v>
      </c>
      <c r="F203" s="52">
        <f>E203/درآمدها!$C$10*100</f>
        <v>9.0023399339101876E-2</v>
      </c>
      <c r="G203" s="15">
        <v>0</v>
      </c>
      <c r="H203" s="15">
        <v>1557373761</v>
      </c>
      <c r="I203" s="15">
        <v>0</v>
      </c>
      <c r="J203" s="15">
        <f t="shared" si="13"/>
        <v>1557373761</v>
      </c>
      <c r="K203" s="52">
        <f>J203/درآمدها!$C$10*100</f>
        <v>0.10251183539903486</v>
      </c>
    </row>
    <row r="204" spans="1:11">
      <c r="A204" s="11" t="s">
        <v>588</v>
      </c>
      <c r="B204" s="15">
        <v>0</v>
      </c>
      <c r="C204" s="15">
        <v>-1287820000</v>
      </c>
      <c r="D204" s="15">
        <v>0</v>
      </c>
      <c r="E204" s="15">
        <f t="shared" si="12"/>
        <v>-1287820000</v>
      </c>
      <c r="F204" s="52">
        <f>E204/درآمدها!$C$10*100</f>
        <v>-8.4768855858221345E-2</v>
      </c>
      <c r="G204" s="15">
        <v>0</v>
      </c>
      <c r="H204" s="15">
        <v>-1397555556</v>
      </c>
      <c r="I204" s="15">
        <v>-6938534</v>
      </c>
      <c r="J204" s="15">
        <f t="shared" si="13"/>
        <v>-1404494090</v>
      </c>
      <c r="K204" s="52">
        <f>J204/درآمدها!$C$10*100</f>
        <v>-9.2448756090861894E-2</v>
      </c>
    </row>
    <row r="205" spans="1:11">
      <c r="A205" s="11" t="s">
        <v>589</v>
      </c>
      <c r="B205" s="15">
        <v>0</v>
      </c>
      <c r="C205" s="15">
        <v>12718567756</v>
      </c>
      <c r="D205" s="15">
        <v>20721460</v>
      </c>
      <c r="E205" s="15">
        <f t="shared" si="12"/>
        <v>12739289216</v>
      </c>
      <c r="F205" s="52">
        <f>E205/درآمدها!$C$10*100</f>
        <v>0.83854496069893125</v>
      </c>
      <c r="G205" s="15">
        <v>0</v>
      </c>
      <c r="H205" s="15">
        <v>12740473393</v>
      </c>
      <c r="I205" s="15">
        <v>20721460</v>
      </c>
      <c r="J205" s="15">
        <f t="shared" si="13"/>
        <v>12761194853</v>
      </c>
      <c r="K205" s="52">
        <f>J205/درآمدها!$C$10*100</f>
        <v>0.83998686700985625</v>
      </c>
    </row>
    <row r="206" spans="1:11">
      <c r="A206" s="11" t="s">
        <v>590</v>
      </c>
      <c r="B206" s="15">
        <v>0</v>
      </c>
      <c r="C206" s="15">
        <v>-8514000000</v>
      </c>
      <c r="D206" s="15">
        <v>0</v>
      </c>
      <c r="E206" s="15">
        <f t="shared" si="12"/>
        <v>-8514000000</v>
      </c>
      <c r="F206" s="52">
        <f>E206/درآمدها!$C$10*100</f>
        <v>-0.56042151758545189</v>
      </c>
      <c r="G206" s="15">
        <v>0</v>
      </c>
      <c r="H206" s="15">
        <v>-8514000000</v>
      </c>
      <c r="I206" s="15">
        <v>0</v>
      </c>
      <c r="J206" s="15">
        <f t="shared" si="13"/>
        <v>-8514000000</v>
      </c>
      <c r="K206" s="52">
        <f>J206/درآمدها!$C$10*100</f>
        <v>-0.56042151758545189</v>
      </c>
    </row>
    <row r="207" spans="1:11">
      <c r="A207" s="11" t="s">
        <v>591</v>
      </c>
      <c r="B207" s="15">
        <v>0</v>
      </c>
      <c r="C207" s="15">
        <v>-523551000</v>
      </c>
      <c r="D207" s="15">
        <v>0</v>
      </c>
      <c r="E207" s="15">
        <f t="shared" si="12"/>
        <v>-523551000</v>
      </c>
      <c r="F207" s="52">
        <f>E207/درآمدها!$C$10*100</f>
        <v>-3.4461973919823925E-2</v>
      </c>
      <c r="G207" s="15">
        <v>0</v>
      </c>
      <c r="H207" s="15">
        <v>-1571676000</v>
      </c>
      <c r="I207" s="15">
        <v>0</v>
      </c>
      <c r="J207" s="15">
        <f t="shared" si="13"/>
        <v>-1571676000</v>
      </c>
      <c r="K207" s="52">
        <f>J207/درآمدها!$C$10*100</f>
        <v>-0.10345325922863902</v>
      </c>
    </row>
    <row r="208" spans="1:11">
      <c r="A208" s="11" t="s">
        <v>592</v>
      </c>
      <c r="B208" s="15">
        <v>0</v>
      </c>
      <c r="C208" s="15">
        <v>-451341000</v>
      </c>
      <c r="D208" s="15">
        <v>0</v>
      </c>
      <c r="E208" s="15">
        <f t="shared" si="12"/>
        <v>-451341000</v>
      </c>
      <c r="F208" s="52">
        <f>E208/درآمدها!$C$10*100</f>
        <v>-2.9708856961303196E-2</v>
      </c>
      <c r="G208" s="15">
        <v>0</v>
      </c>
      <c r="H208" s="15">
        <v>-1004087000</v>
      </c>
      <c r="I208" s="15">
        <v>0</v>
      </c>
      <c r="J208" s="15">
        <f t="shared" si="13"/>
        <v>-1004087000</v>
      </c>
      <c r="K208" s="52">
        <f>J208/درآمدها!$C$10*100</f>
        <v>-6.6092548781750471E-2</v>
      </c>
    </row>
    <row r="209" spans="1:11">
      <c r="A209" s="11" t="s">
        <v>593</v>
      </c>
      <c r="B209" s="15">
        <v>0</v>
      </c>
      <c r="C209" s="15">
        <v>-3857150000</v>
      </c>
      <c r="D209" s="15">
        <v>0</v>
      </c>
      <c r="E209" s="15">
        <f t="shared" si="12"/>
        <v>-3857150000</v>
      </c>
      <c r="F209" s="52">
        <f>E209/درآمدها!$C$10*100</f>
        <v>-0.25389122111284068</v>
      </c>
      <c r="G209" s="15">
        <v>0</v>
      </c>
      <c r="H209" s="15">
        <v>-7763497000</v>
      </c>
      <c r="I209" s="15">
        <v>0</v>
      </c>
      <c r="J209" s="15">
        <f t="shared" si="13"/>
        <v>-7763497000</v>
      </c>
      <c r="K209" s="52">
        <f>J209/درآمدها!$C$10*100</f>
        <v>-0.51102076233381521</v>
      </c>
    </row>
    <row r="210" spans="1:11">
      <c r="A210" s="11" t="s">
        <v>594</v>
      </c>
      <c r="B210" s="15">
        <v>0</v>
      </c>
      <c r="C210" s="15">
        <v>-5138001000</v>
      </c>
      <c r="D210" s="15">
        <v>0</v>
      </c>
      <c r="E210" s="15">
        <f t="shared" si="12"/>
        <v>-5138001000</v>
      </c>
      <c r="F210" s="52">
        <f>E210/درآمدها!$C$10*100</f>
        <v>-0.33820135280427166</v>
      </c>
      <c r="G210" s="15">
        <v>0</v>
      </c>
      <c r="H210" s="15">
        <v>-7261140000</v>
      </c>
      <c r="I210" s="15">
        <v>0</v>
      </c>
      <c r="J210" s="15">
        <f t="shared" si="13"/>
        <v>-7261140000</v>
      </c>
      <c r="K210" s="52">
        <f>J210/درآمدها!$C$10*100</f>
        <v>-0.47795385226690484</v>
      </c>
    </row>
    <row r="211" spans="1:11">
      <c r="A211" s="11" t="s">
        <v>595</v>
      </c>
      <c r="B211" s="15">
        <v>0</v>
      </c>
      <c r="C211" s="15">
        <v>-6591721000</v>
      </c>
      <c r="D211" s="15">
        <v>0</v>
      </c>
      <c r="E211" s="15">
        <f t="shared" si="12"/>
        <v>-6591721000</v>
      </c>
      <c r="F211" s="52">
        <f>E211/درآمدها!$C$10*100</f>
        <v>-0.43389033196146254</v>
      </c>
      <c r="G211" s="15">
        <v>0</v>
      </c>
      <c r="H211" s="15">
        <v>-10325979000</v>
      </c>
      <c r="I211" s="15">
        <v>0</v>
      </c>
      <c r="J211" s="15">
        <f t="shared" si="13"/>
        <v>-10325979000</v>
      </c>
      <c r="K211" s="52">
        <f>J211/درآمدها!$C$10*100</f>
        <v>-0.67969236806853495</v>
      </c>
    </row>
    <row r="212" spans="1:11">
      <c r="A212" s="11" t="s">
        <v>596</v>
      </c>
      <c r="B212" s="15">
        <v>0</v>
      </c>
      <c r="C212" s="15">
        <v>-35083268000</v>
      </c>
      <c r="D212" s="15">
        <v>0</v>
      </c>
      <c r="E212" s="15">
        <f t="shared" si="12"/>
        <v>-35083268000</v>
      </c>
      <c r="F212" s="52">
        <f>E212/درآمدها!$C$10*100</f>
        <v>-2.3093044743266526</v>
      </c>
      <c r="G212" s="15">
        <v>0</v>
      </c>
      <c r="H212" s="15">
        <v>-47315004549</v>
      </c>
      <c r="I212" s="15">
        <v>3180181</v>
      </c>
      <c r="J212" s="15">
        <f t="shared" si="13"/>
        <v>-47311824368</v>
      </c>
      <c r="K212" s="52">
        <f>J212/درآمدها!$C$10*100</f>
        <v>-3.1142311970931313</v>
      </c>
    </row>
    <row r="213" spans="1:11">
      <c r="A213" s="11" t="s">
        <v>597</v>
      </c>
      <c r="B213" s="15">
        <v>0</v>
      </c>
      <c r="C213" s="15">
        <v>-40053937000</v>
      </c>
      <c r="D213" s="15">
        <v>0</v>
      </c>
      <c r="E213" s="15">
        <f t="shared" si="12"/>
        <v>-40053937000</v>
      </c>
      <c r="F213" s="52">
        <f>E213/درآمدها!$C$10*100</f>
        <v>-2.6364914445398258</v>
      </c>
      <c r="G213" s="15">
        <v>0</v>
      </c>
      <c r="H213" s="15">
        <v>-50276683424</v>
      </c>
      <c r="I213" s="15">
        <v>6141117</v>
      </c>
      <c r="J213" s="15">
        <f t="shared" si="13"/>
        <v>-50270542307</v>
      </c>
      <c r="K213" s="52">
        <f>J213/درآمدها!$C$10*100</f>
        <v>-3.3089844502622272</v>
      </c>
    </row>
    <row r="214" spans="1:11">
      <c r="A214" s="11" t="s">
        <v>598</v>
      </c>
      <c r="B214" s="15">
        <v>0</v>
      </c>
      <c r="C214" s="15">
        <v>-2222190000</v>
      </c>
      <c r="D214" s="15">
        <v>0</v>
      </c>
      <c r="E214" s="15">
        <f t="shared" si="12"/>
        <v>-2222190000</v>
      </c>
      <c r="F214" s="52">
        <f>E214/درآمدها!$C$10*100</f>
        <v>-0.14627238573681176</v>
      </c>
      <c r="G214" s="15">
        <v>0</v>
      </c>
      <c r="H214" s="15">
        <v>-2222190000</v>
      </c>
      <c r="I214" s="15">
        <v>0</v>
      </c>
      <c r="J214" s="15">
        <f t="shared" si="13"/>
        <v>-2222190000</v>
      </c>
      <c r="K214" s="52">
        <f>J214/درآمدها!$C$10*100</f>
        <v>-0.14627238573681176</v>
      </c>
    </row>
    <row r="215" spans="1:11">
      <c r="A215" s="11" t="s">
        <v>599</v>
      </c>
      <c r="B215" s="15">
        <v>0</v>
      </c>
      <c r="C215" s="15">
        <v>-691487000</v>
      </c>
      <c r="D215" s="15">
        <v>0</v>
      </c>
      <c r="E215" s="15">
        <f t="shared" si="12"/>
        <v>-691487000</v>
      </c>
      <c r="F215" s="52">
        <f>E215/درآمدها!$C$10*100</f>
        <v>-4.5516113921847699E-2</v>
      </c>
      <c r="G215" s="15">
        <v>0</v>
      </c>
      <c r="H215" s="15">
        <v>-691487000</v>
      </c>
      <c r="I215" s="15">
        <v>0</v>
      </c>
      <c r="J215" s="15">
        <f t="shared" si="13"/>
        <v>-691487000</v>
      </c>
      <c r="K215" s="52">
        <f>J215/درآمدها!$C$10*100</f>
        <v>-4.5516113921847699E-2</v>
      </c>
    </row>
    <row r="216" spans="1:11">
      <c r="A216" s="11" t="s">
        <v>600</v>
      </c>
      <c r="B216" s="15">
        <v>0</v>
      </c>
      <c r="C216" s="15">
        <v>-145000000</v>
      </c>
      <c r="D216" s="15">
        <v>0</v>
      </c>
      <c r="E216" s="15">
        <f t="shared" si="12"/>
        <v>-145000000</v>
      </c>
      <c r="F216" s="52">
        <f>E216/درآمدها!$C$10*100</f>
        <v>-9.5444115632946341E-3</v>
      </c>
      <c r="G216" s="15">
        <v>0</v>
      </c>
      <c r="H216" s="15">
        <v>-145000000</v>
      </c>
      <c r="I216" s="15">
        <v>0</v>
      </c>
      <c r="J216" s="15">
        <f t="shared" si="13"/>
        <v>-145000000</v>
      </c>
      <c r="K216" s="52">
        <f>J216/درآمدها!$C$10*100</f>
        <v>-9.5444115632946341E-3</v>
      </c>
    </row>
    <row r="217" spans="1:11">
      <c r="A217" s="11" t="s">
        <v>601</v>
      </c>
      <c r="B217" s="15">
        <v>0</v>
      </c>
      <c r="C217" s="15">
        <v>-31348000</v>
      </c>
      <c r="D217" s="15">
        <v>0</v>
      </c>
      <c r="E217" s="15">
        <f t="shared" si="12"/>
        <v>-31348000</v>
      </c>
      <c r="F217" s="52">
        <f>E217/درآمدها!$C$10*100</f>
        <v>-2.0634359564562772E-3</v>
      </c>
      <c r="G217" s="15">
        <v>0</v>
      </c>
      <c r="H217" s="15">
        <v>-31348000</v>
      </c>
      <c r="I217" s="15">
        <v>0</v>
      </c>
      <c r="J217" s="15">
        <f t="shared" si="13"/>
        <v>-31348000</v>
      </c>
      <c r="K217" s="52">
        <f>J217/درآمدها!$C$10*100</f>
        <v>-2.0634359564562772E-3</v>
      </c>
    </row>
    <row r="218" spans="1:11">
      <c r="A218" s="11" t="s">
        <v>602</v>
      </c>
      <c r="B218" s="15">
        <v>0</v>
      </c>
      <c r="C218" s="15">
        <v>-98229000</v>
      </c>
      <c r="D218" s="15">
        <v>0</v>
      </c>
      <c r="E218" s="15">
        <f t="shared" si="12"/>
        <v>-98229000</v>
      </c>
      <c r="F218" s="52">
        <f>E218/درآمدها!$C$10*100</f>
        <v>-6.4657793341439214E-3</v>
      </c>
      <c r="G218" s="15">
        <v>0</v>
      </c>
      <c r="H218" s="15">
        <v>-85404000</v>
      </c>
      <c r="I218" s="15">
        <v>0</v>
      </c>
      <c r="J218" s="15">
        <f t="shared" si="13"/>
        <v>-85404000</v>
      </c>
      <c r="K218" s="52">
        <f>J218/درآمدها!$C$10*100</f>
        <v>-5.6215925872525174E-3</v>
      </c>
    </row>
    <row r="219" spans="1:11">
      <c r="A219" s="11" t="s">
        <v>603</v>
      </c>
      <c r="B219" s="15">
        <v>0</v>
      </c>
      <c r="C219" s="15">
        <v>-3406634000</v>
      </c>
      <c r="D219" s="15">
        <v>0</v>
      </c>
      <c r="E219" s="15">
        <f t="shared" si="12"/>
        <v>-3406634000</v>
      </c>
      <c r="F219" s="52">
        <f>E219/درآمدها!$C$10*100</f>
        <v>-0.22423666856215621</v>
      </c>
      <c r="G219" s="15">
        <v>0</v>
      </c>
      <c r="H219" s="15">
        <v>-4813914000</v>
      </c>
      <c r="I219" s="15">
        <v>0</v>
      </c>
      <c r="J219" s="15">
        <f t="shared" si="13"/>
        <v>-4813914000</v>
      </c>
      <c r="K219" s="52">
        <f>J219/درآمدها!$C$10*100</f>
        <v>-0.31686880307797188</v>
      </c>
    </row>
    <row r="220" spans="1:11">
      <c r="A220" s="11" t="s">
        <v>604</v>
      </c>
      <c r="B220" s="15">
        <v>0</v>
      </c>
      <c r="C220" s="15">
        <v>-7283925000</v>
      </c>
      <c r="D220" s="15">
        <v>0</v>
      </c>
      <c r="E220" s="15">
        <f t="shared" si="12"/>
        <v>-7283925000</v>
      </c>
      <c r="F220" s="52">
        <f>E220/درآمدها!$C$10*100</f>
        <v>-0.47945364135290258</v>
      </c>
      <c r="G220" s="15">
        <v>0</v>
      </c>
      <c r="H220" s="15">
        <v>-7380918000</v>
      </c>
      <c r="I220" s="15">
        <v>0</v>
      </c>
      <c r="J220" s="15">
        <f t="shared" si="13"/>
        <v>-7380918000</v>
      </c>
      <c r="K220" s="52">
        <f>J220/درآمدها!$C$10*100</f>
        <v>-0.4858380628064104</v>
      </c>
    </row>
    <row r="221" spans="1:11">
      <c r="A221" s="11" t="s">
        <v>605</v>
      </c>
      <c r="B221" s="15">
        <v>0</v>
      </c>
      <c r="C221" s="15">
        <v>-1666134000</v>
      </c>
      <c r="D221" s="15">
        <v>0</v>
      </c>
      <c r="E221" s="15">
        <f t="shared" si="12"/>
        <v>-1666134000</v>
      </c>
      <c r="F221" s="52">
        <f>E221/درآمدها!$C$10*100</f>
        <v>-0.10967081803860926</v>
      </c>
      <c r="G221" s="15">
        <v>0</v>
      </c>
      <c r="H221" s="15">
        <v>-2076134000</v>
      </c>
      <c r="I221" s="15">
        <v>0</v>
      </c>
      <c r="J221" s="15">
        <f t="shared" si="13"/>
        <v>-2076134000</v>
      </c>
      <c r="K221" s="52">
        <f>J221/درآمدها!$C$10*100</f>
        <v>-0.13665846452792513</v>
      </c>
    </row>
    <row r="222" spans="1:11">
      <c r="A222" s="11" t="s">
        <v>606</v>
      </c>
      <c r="B222" s="15">
        <v>0</v>
      </c>
      <c r="C222" s="15">
        <v>-516800000</v>
      </c>
      <c r="D222" s="15">
        <v>0</v>
      </c>
      <c r="E222" s="15">
        <f t="shared" si="12"/>
        <v>-516800000</v>
      </c>
      <c r="F222" s="52">
        <f>E222/درآمدها!$C$10*100</f>
        <v>-3.4017599282142527E-2</v>
      </c>
      <c r="G222" s="15">
        <v>0</v>
      </c>
      <c r="H222" s="15">
        <v>-516800000</v>
      </c>
      <c r="I222" s="15">
        <v>0</v>
      </c>
      <c r="J222" s="15">
        <f t="shared" si="13"/>
        <v>-516800000</v>
      </c>
      <c r="K222" s="52">
        <f>J222/درآمدها!$C$10*100</f>
        <v>-3.4017599282142527E-2</v>
      </c>
    </row>
    <row r="223" spans="1:11">
      <c r="A223" s="11" t="s">
        <v>607</v>
      </c>
      <c r="B223" s="15">
        <v>0</v>
      </c>
      <c r="C223" s="15">
        <v>-1123700000</v>
      </c>
      <c r="D223" s="15">
        <v>0</v>
      </c>
      <c r="E223" s="15">
        <f t="shared" si="12"/>
        <v>-1123700000</v>
      </c>
      <c r="F223" s="52">
        <f>E223/درآمدها!$C$10*100</f>
        <v>-7.3965898439132288E-2</v>
      </c>
      <c r="G223" s="15">
        <v>0</v>
      </c>
      <c r="H223" s="15">
        <v>-1123700000</v>
      </c>
      <c r="I223" s="15">
        <v>0</v>
      </c>
      <c r="J223" s="15">
        <f t="shared" si="13"/>
        <v>-1123700000</v>
      </c>
      <c r="K223" s="52">
        <f>J223/درآمدها!$C$10*100</f>
        <v>-7.3965898439132288E-2</v>
      </c>
    </row>
    <row r="224" spans="1:11">
      <c r="A224" s="11" t="s">
        <v>608</v>
      </c>
      <c r="B224" s="15">
        <v>0</v>
      </c>
      <c r="C224" s="15">
        <v>17372000</v>
      </c>
      <c r="D224" s="15">
        <v>0</v>
      </c>
      <c r="E224" s="15">
        <f t="shared" si="12"/>
        <v>17372000</v>
      </c>
      <c r="F224" s="52">
        <f>E224/درآمدها!$C$10*100</f>
        <v>1.1434863288107197E-3</v>
      </c>
      <c r="G224" s="15">
        <v>0</v>
      </c>
      <c r="H224" s="15">
        <v>17372000</v>
      </c>
      <c r="I224" s="15">
        <v>0</v>
      </c>
      <c r="J224" s="15">
        <f t="shared" si="13"/>
        <v>17372000</v>
      </c>
      <c r="K224" s="52">
        <f>J224/درآمدها!$C$10*100</f>
        <v>1.1434863288107197E-3</v>
      </c>
    </row>
    <row r="225" spans="1:11">
      <c r="A225" s="11" t="s">
        <v>609</v>
      </c>
      <c r="B225" s="15">
        <v>0</v>
      </c>
      <c r="C225" s="15">
        <v>-22197000</v>
      </c>
      <c r="D225" s="15">
        <v>0</v>
      </c>
      <c r="E225" s="15">
        <f t="shared" si="12"/>
        <v>-22197000</v>
      </c>
      <c r="F225" s="52">
        <f>E225/درآمدها!$C$10*100</f>
        <v>-1.4610848515203517E-3</v>
      </c>
      <c r="G225" s="15">
        <v>0</v>
      </c>
      <c r="H225" s="15">
        <v>-22197000</v>
      </c>
      <c r="I225" s="15">
        <v>0</v>
      </c>
      <c r="J225" s="15">
        <f t="shared" si="13"/>
        <v>-22197000</v>
      </c>
      <c r="K225" s="52">
        <f>J225/درآمدها!$C$10*100</f>
        <v>-1.4610848515203517E-3</v>
      </c>
    </row>
    <row r="226" spans="1:11">
      <c r="A226" s="11" t="s">
        <v>610</v>
      </c>
      <c r="B226" s="15">
        <v>0</v>
      </c>
      <c r="C226" s="15">
        <v>199352000</v>
      </c>
      <c r="D226" s="15">
        <v>0</v>
      </c>
      <c r="E226" s="15">
        <f t="shared" si="12"/>
        <v>199352000</v>
      </c>
      <c r="F226" s="52">
        <f>E226/درآمدها!$C$10*100</f>
        <v>1.3122051958385597E-2</v>
      </c>
      <c r="G226" s="15">
        <v>0</v>
      </c>
      <c r="H226" s="15">
        <v>199352000</v>
      </c>
      <c r="I226" s="15">
        <v>0</v>
      </c>
      <c r="J226" s="15">
        <f t="shared" si="13"/>
        <v>199352000</v>
      </c>
      <c r="K226" s="52">
        <f>J226/درآمدها!$C$10*100</f>
        <v>1.3122051958385597E-2</v>
      </c>
    </row>
    <row r="227" spans="1:11">
      <c r="A227" s="11" t="s">
        <v>611</v>
      </c>
      <c r="B227" s="15">
        <v>0</v>
      </c>
      <c r="C227" s="15">
        <v>-458984000</v>
      </c>
      <c r="D227" s="15">
        <v>0</v>
      </c>
      <c r="E227" s="15">
        <f t="shared" si="12"/>
        <v>-458984000</v>
      </c>
      <c r="F227" s="52">
        <f>E227/درآمدها!$C$10*100</f>
        <v>-3.0211946185980859E-2</v>
      </c>
      <c r="G227" s="15">
        <v>0</v>
      </c>
      <c r="H227" s="15">
        <v>-459252000</v>
      </c>
      <c r="I227" s="15">
        <v>0</v>
      </c>
      <c r="J227" s="15">
        <f t="shared" si="13"/>
        <v>-459252000</v>
      </c>
      <c r="K227" s="52">
        <f>J227/درآمدها!$C$10*100</f>
        <v>-3.022958689149095E-2</v>
      </c>
    </row>
    <row r="228" spans="1:11">
      <c r="A228" s="11" t="s">
        <v>584</v>
      </c>
      <c r="B228" s="15">
        <v>0</v>
      </c>
      <c r="C228" s="15">
        <v>-31900000</v>
      </c>
      <c r="D228" s="15">
        <v>0</v>
      </c>
      <c r="E228" s="15">
        <f t="shared" si="12"/>
        <v>-31900000</v>
      </c>
      <c r="F228" s="52">
        <f>E228/درآمدها!$C$10*100</f>
        <v>-2.0997705439248192E-3</v>
      </c>
      <c r="G228" s="15">
        <v>0</v>
      </c>
      <c r="H228" s="15">
        <v>-47000000</v>
      </c>
      <c r="I228" s="15">
        <v>0</v>
      </c>
      <c r="J228" s="15">
        <f t="shared" si="13"/>
        <v>-47000000</v>
      </c>
      <c r="K228" s="52">
        <f>J228/درآمدها!$C$10*100</f>
        <v>-3.0937058170679163E-3</v>
      </c>
    </row>
    <row r="229" spans="1:11" ht="19.5" thickBot="1">
      <c r="A229" s="11" t="s">
        <v>496</v>
      </c>
      <c r="B229" s="27">
        <f>SUM(B200:B228)</f>
        <v>72630877500</v>
      </c>
      <c r="C229" s="27">
        <f t="shared" ref="C229:J229" si="16">SUM(C200:C228)</f>
        <v>631722016607</v>
      </c>
      <c r="D229" s="27">
        <f t="shared" si="16"/>
        <v>-45459262226</v>
      </c>
      <c r="E229" s="27">
        <f t="shared" si="16"/>
        <v>658893631881</v>
      </c>
      <c r="F229" s="27">
        <f t="shared" si="16"/>
        <v>43.370703442111832</v>
      </c>
      <c r="G229" s="27">
        <f t="shared" si="16"/>
        <v>72630877500</v>
      </c>
      <c r="H229" s="27">
        <f t="shared" si="16"/>
        <v>1203734580857</v>
      </c>
      <c r="I229" s="27">
        <f t="shared" si="16"/>
        <v>-93007167957</v>
      </c>
      <c r="J229" s="27">
        <f t="shared" si="16"/>
        <v>1183358290400</v>
      </c>
      <c r="K229" s="27">
        <f>SUM(K200:K228)</f>
        <v>77.892817589064308</v>
      </c>
    </row>
    <row r="230" spans="1:11" ht="19.5" thickTop="1">
      <c r="A230" s="11"/>
      <c r="B230" s="15"/>
      <c r="C230" s="15"/>
      <c r="D230" s="15"/>
      <c r="E230" s="15"/>
      <c r="F230" s="15"/>
      <c r="G230" s="15"/>
      <c r="H230" s="15"/>
      <c r="I230" s="15"/>
      <c r="J230" s="15"/>
      <c r="K230" s="15"/>
    </row>
    <row r="231" spans="1:11">
      <c r="A231" s="11"/>
      <c r="B231" s="15"/>
      <c r="C231" s="15"/>
      <c r="D231" s="15"/>
      <c r="E231" s="15"/>
      <c r="F231" s="15"/>
      <c r="G231" s="15"/>
      <c r="H231" s="15"/>
      <c r="I231" s="15"/>
      <c r="J231" s="15"/>
      <c r="K231" s="15"/>
    </row>
    <row r="232" spans="1:11" ht="21">
      <c r="A232" s="140" t="s">
        <v>0</v>
      </c>
      <c r="B232" s="140"/>
      <c r="C232" s="140"/>
      <c r="D232" s="140"/>
      <c r="E232" s="140"/>
      <c r="F232" s="140"/>
      <c r="G232" s="140"/>
      <c r="H232" s="140"/>
      <c r="I232" s="140"/>
      <c r="J232" s="140"/>
      <c r="K232" s="140"/>
    </row>
    <row r="233" spans="1:11" ht="21">
      <c r="A233" s="140" t="s">
        <v>225</v>
      </c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</row>
    <row r="234" spans="1:11" ht="21">
      <c r="A234" s="140" t="s">
        <v>226</v>
      </c>
      <c r="B234" s="140"/>
      <c r="C234" s="140"/>
      <c r="D234" s="140"/>
      <c r="E234" s="140"/>
      <c r="F234" s="140"/>
      <c r="G234" s="140"/>
      <c r="H234" s="140"/>
      <c r="I234" s="140"/>
      <c r="J234" s="140"/>
      <c r="K234" s="140"/>
    </row>
    <row r="235" spans="1:11">
      <c r="A235" s="11"/>
      <c r="B235" s="15"/>
      <c r="C235" s="15"/>
      <c r="D235" s="15"/>
      <c r="E235" s="15"/>
      <c r="F235" s="52"/>
      <c r="G235" s="15"/>
      <c r="H235" s="15"/>
      <c r="I235" s="15"/>
      <c r="J235" s="15"/>
      <c r="K235" s="52"/>
    </row>
    <row r="236" spans="1:11" ht="19.5" thickBot="1">
      <c r="A236" s="83"/>
      <c r="B236" s="143" t="s">
        <v>242</v>
      </c>
      <c r="C236" s="143"/>
      <c r="D236" s="143"/>
      <c r="E236" s="143"/>
      <c r="F236" s="143"/>
      <c r="G236" s="143" t="s">
        <v>243</v>
      </c>
      <c r="H236" s="143"/>
      <c r="I236" s="143"/>
      <c r="J236" s="143"/>
      <c r="K236" s="143"/>
    </row>
    <row r="237" spans="1:11">
      <c r="A237" s="144" t="s">
        <v>464</v>
      </c>
      <c r="B237" s="141" t="s">
        <v>465</v>
      </c>
      <c r="C237" s="141" t="s">
        <v>461</v>
      </c>
      <c r="D237" s="141" t="s">
        <v>462</v>
      </c>
      <c r="E237" s="141" t="s">
        <v>60</v>
      </c>
      <c r="F237" s="141"/>
      <c r="G237" s="141" t="s">
        <v>465</v>
      </c>
      <c r="H237" s="141" t="s">
        <v>461</v>
      </c>
      <c r="I237" s="141" t="s">
        <v>462</v>
      </c>
      <c r="J237" s="141" t="s">
        <v>60</v>
      </c>
      <c r="K237" s="141"/>
    </row>
    <row r="238" spans="1:11" ht="19.5" thickBot="1">
      <c r="A238" s="144"/>
      <c r="B238" s="146"/>
      <c r="C238" s="146"/>
      <c r="D238" s="146"/>
      <c r="E238" s="143"/>
      <c r="F238" s="143"/>
      <c r="G238" s="146"/>
      <c r="H238" s="146"/>
      <c r="I238" s="146"/>
      <c r="J238" s="143"/>
      <c r="K238" s="143"/>
    </row>
    <row r="239" spans="1:11" ht="19.5" thickBot="1">
      <c r="A239" s="145"/>
      <c r="B239" s="143"/>
      <c r="C239" s="143"/>
      <c r="D239" s="143"/>
      <c r="E239" s="63" t="s">
        <v>181</v>
      </c>
      <c r="F239" s="63" t="s">
        <v>466</v>
      </c>
      <c r="G239" s="143"/>
      <c r="H239" s="143"/>
      <c r="I239" s="143"/>
      <c r="J239" s="63" t="s">
        <v>181</v>
      </c>
      <c r="K239" s="63" t="s">
        <v>466</v>
      </c>
    </row>
    <row r="240" spans="1:11">
      <c r="A240" s="11" t="s">
        <v>497</v>
      </c>
      <c r="B240" s="15">
        <f>B229</f>
        <v>72630877500</v>
      </c>
      <c r="C240" s="15">
        <f t="shared" ref="C240:K240" si="17">C229</f>
        <v>631722016607</v>
      </c>
      <c r="D240" s="15">
        <f t="shared" si="17"/>
        <v>-45459262226</v>
      </c>
      <c r="E240" s="15">
        <f t="shared" si="17"/>
        <v>658893631881</v>
      </c>
      <c r="F240" s="15">
        <f t="shared" si="17"/>
        <v>43.370703442111832</v>
      </c>
      <c r="G240" s="15">
        <f t="shared" si="17"/>
        <v>72630877500</v>
      </c>
      <c r="H240" s="15">
        <f t="shared" si="17"/>
        <v>1203734580857</v>
      </c>
      <c r="I240" s="15">
        <f t="shared" si="17"/>
        <v>-93007167957</v>
      </c>
      <c r="J240" s="15">
        <f t="shared" si="17"/>
        <v>1183358290400</v>
      </c>
      <c r="K240" s="15">
        <f t="shared" si="17"/>
        <v>77.892817589064308</v>
      </c>
    </row>
    <row r="241" spans="1:11">
      <c r="A241" s="11" t="s">
        <v>557</v>
      </c>
      <c r="B241" s="15">
        <v>0</v>
      </c>
      <c r="C241" s="15">
        <v>-20140000</v>
      </c>
      <c r="D241" s="15">
        <v>0</v>
      </c>
      <c r="E241" s="15">
        <f t="shared" si="12"/>
        <v>-20140000</v>
      </c>
      <c r="F241" s="52">
        <f>E241/درآمدها!$C$10*100</f>
        <v>-1.3256858543776132E-3</v>
      </c>
      <c r="G241" s="15">
        <v>0</v>
      </c>
      <c r="H241" s="15">
        <v>-26977000</v>
      </c>
      <c r="I241" s="15">
        <v>0</v>
      </c>
      <c r="J241" s="15">
        <f t="shared" si="13"/>
        <v>-26977000</v>
      </c>
      <c r="K241" s="52">
        <f>J241/درآمدها!$C$10*100</f>
        <v>-1.7757213154689611E-3</v>
      </c>
    </row>
    <row r="242" spans="1:11">
      <c r="A242" s="11" t="s">
        <v>558</v>
      </c>
      <c r="B242" s="15">
        <v>0</v>
      </c>
      <c r="C242" s="15">
        <v>-2294650000</v>
      </c>
      <c r="D242" s="15">
        <v>0</v>
      </c>
      <c r="E242" s="15">
        <f t="shared" si="12"/>
        <v>-2294650000</v>
      </c>
      <c r="F242" s="52">
        <f>E242/درآمدها!$C$10*100</f>
        <v>-0.15104195857733815</v>
      </c>
      <c r="G242" s="15">
        <v>0</v>
      </c>
      <c r="H242" s="15">
        <v>-2820650000</v>
      </c>
      <c r="I242" s="15">
        <v>0</v>
      </c>
      <c r="J242" s="15">
        <f t="shared" si="13"/>
        <v>-2820650000</v>
      </c>
      <c r="K242" s="52">
        <f>J242/درآمدها!$C$10*100</f>
        <v>-0.1856651343172897</v>
      </c>
    </row>
    <row r="243" spans="1:11">
      <c r="A243" s="11" t="s">
        <v>559</v>
      </c>
      <c r="B243" s="15">
        <v>0</v>
      </c>
      <c r="C243" s="15">
        <v>-451200000</v>
      </c>
      <c r="D243" s="15">
        <v>0</v>
      </c>
      <c r="E243" s="15">
        <f t="shared" si="12"/>
        <v>-451200000</v>
      </c>
      <c r="F243" s="52">
        <f>E243/درآمدها!$C$10*100</f>
        <v>-2.9699575843851994E-2</v>
      </c>
      <c r="G243" s="15">
        <v>0</v>
      </c>
      <c r="H243" s="15">
        <v>-451200000</v>
      </c>
      <c r="I243" s="15">
        <v>0</v>
      </c>
      <c r="J243" s="15">
        <f t="shared" si="13"/>
        <v>-451200000</v>
      </c>
      <c r="K243" s="52">
        <f>J243/درآمدها!$C$10*100</f>
        <v>-2.9699575843851994E-2</v>
      </c>
    </row>
    <row r="244" spans="1:11">
      <c r="A244" s="11" t="s">
        <v>560</v>
      </c>
      <c r="B244" s="15">
        <v>0</v>
      </c>
      <c r="C244" s="15">
        <v>-5380211000</v>
      </c>
      <c r="D244" s="15">
        <v>0</v>
      </c>
      <c r="E244" s="15">
        <f t="shared" si="12"/>
        <v>-5380211000</v>
      </c>
      <c r="F244" s="52">
        <f>E244/درآمدها!$C$10*100</f>
        <v>-0.35414446952665507</v>
      </c>
      <c r="G244" s="15">
        <v>0</v>
      </c>
      <c r="H244" s="15">
        <v>-5341385000</v>
      </c>
      <c r="I244" s="15">
        <v>0</v>
      </c>
      <c r="J244" s="15">
        <f t="shared" si="13"/>
        <v>-5341385000</v>
      </c>
      <c r="K244" s="52">
        <f>J244/درآمدها!$C$10*100</f>
        <v>-0.35158880522764491</v>
      </c>
    </row>
    <row r="245" spans="1:11">
      <c r="A245" s="11" t="s">
        <v>561</v>
      </c>
      <c r="B245" s="15">
        <v>0</v>
      </c>
      <c r="C245" s="15">
        <v>-1216400000</v>
      </c>
      <c r="D245" s="15">
        <v>0</v>
      </c>
      <c r="E245" s="15">
        <f t="shared" si="12"/>
        <v>-1216400000</v>
      </c>
      <c r="F245" s="52">
        <f>E245/درآمدها!$C$10*100</f>
        <v>-8.0067739486838568E-2</v>
      </c>
      <c r="G245" s="15">
        <v>0</v>
      </c>
      <c r="H245" s="15">
        <v>-1216400000</v>
      </c>
      <c r="I245" s="15">
        <v>0</v>
      </c>
      <c r="J245" s="15">
        <f t="shared" si="13"/>
        <v>-1216400000</v>
      </c>
      <c r="K245" s="52">
        <f>J245/درآمدها!$C$10*100</f>
        <v>-8.0067739486838568E-2</v>
      </c>
    </row>
    <row r="246" spans="1:11">
      <c r="A246" s="11" t="s">
        <v>562</v>
      </c>
      <c r="B246" s="15">
        <v>0</v>
      </c>
      <c r="C246" s="15">
        <v>-134016000</v>
      </c>
      <c r="D246" s="15">
        <v>0</v>
      </c>
      <c r="E246" s="15">
        <f t="shared" si="12"/>
        <v>-134016000</v>
      </c>
      <c r="F246" s="52">
        <f>E246/درآمدها!$C$10*100</f>
        <v>-8.8214059314930607E-3</v>
      </c>
      <c r="G246" s="15">
        <v>0</v>
      </c>
      <c r="H246" s="15">
        <v>-134016000</v>
      </c>
      <c r="I246" s="15">
        <v>0</v>
      </c>
      <c r="J246" s="15">
        <f t="shared" si="13"/>
        <v>-134016000</v>
      </c>
      <c r="K246" s="52">
        <f>J246/درآمدها!$C$10*100</f>
        <v>-8.8214059314930607E-3</v>
      </c>
    </row>
    <row r="247" spans="1:11">
      <c r="A247" s="11" t="s">
        <v>563</v>
      </c>
      <c r="B247" s="15">
        <v>0</v>
      </c>
      <c r="C247" s="15">
        <v>-84010000</v>
      </c>
      <c r="D247" s="15">
        <v>0</v>
      </c>
      <c r="E247" s="15">
        <f t="shared" si="12"/>
        <v>-84010000</v>
      </c>
      <c r="F247" s="52">
        <f>E247/درآمدها!$C$10*100</f>
        <v>-5.5298345891888426E-3</v>
      </c>
      <c r="G247" s="15">
        <v>0</v>
      </c>
      <c r="H247" s="15">
        <v>-84010000</v>
      </c>
      <c r="I247" s="15">
        <v>0</v>
      </c>
      <c r="J247" s="15">
        <f t="shared" si="13"/>
        <v>-84010000</v>
      </c>
      <c r="K247" s="52">
        <f>J247/درآمدها!$C$10*100</f>
        <v>-5.5298345891888426E-3</v>
      </c>
    </row>
    <row r="248" spans="1:11">
      <c r="A248" s="11" t="s">
        <v>564</v>
      </c>
      <c r="B248" s="15">
        <v>0</v>
      </c>
      <c r="C248" s="15">
        <v>52883000</v>
      </c>
      <c r="D248" s="15">
        <v>0</v>
      </c>
      <c r="E248" s="15">
        <f t="shared" si="12"/>
        <v>52883000</v>
      </c>
      <c r="F248" s="52">
        <f>E248/درآمدها!$C$10*100</f>
        <v>3.4809456324255872E-3</v>
      </c>
      <c r="G248" s="15">
        <v>0</v>
      </c>
      <c r="H248" s="15">
        <v>52883000</v>
      </c>
      <c r="I248" s="15">
        <v>0</v>
      </c>
      <c r="J248" s="15">
        <f t="shared" si="13"/>
        <v>52883000</v>
      </c>
      <c r="K248" s="52">
        <f>J248/درآمدها!$C$10*100</f>
        <v>3.4809456324255872E-3</v>
      </c>
    </row>
    <row r="249" spans="1:11">
      <c r="A249" s="11" t="s">
        <v>565</v>
      </c>
      <c r="B249" s="15">
        <v>0</v>
      </c>
      <c r="C249" s="15">
        <v>5398408732</v>
      </c>
      <c r="D249" s="15">
        <v>1349104</v>
      </c>
      <c r="E249" s="15">
        <f t="shared" si="12"/>
        <v>5399757836</v>
      </c>
      <c r="F249" s="52">
        <f>E249/درآمدها!$C$10*100</f>
        <v>0.35543111123385662</v>
      </c>
      <c r="G249" s="15">
        <v>0</v>
      </c>
      <c r="H249" s="15">
        <v>5397024982</v>
      </c>
      <c r="I249" s="15">
        <v>1349104</v>
      </c>
      <c r="J249" s="15">
        <f t="shared" si="13"/>
        <v>5398374086</v>
      </c>
      <c r="K249" s="52">
        <f>J249/درآمدها!$C$10*100</f>
        <v>0.35534002792695518</v>
      </c>
    </row>
    <row r="250" spans="1:11">
      <c r="A250" s="11" t="s">
        <v>566</v>
      </c>
      <c r="B250" s="15">
        <v>0</v>
      </c>
      <c r="C250" s="15">
        <v>-5248647</v>
      </c>
      <c r="D250" s="15">
        <v>0</v>
      </c>
      <c r="E250" s="15">
        <f t="shared" si="12"/>
        <v>-5248647</v>
      </c>
      <c r="F250" s="52">
        <f>E250/درآمدها!$C$10*100</f>
        <v>-3.4548446288587374E-4</v>
      </c>
      <c r="G250" s="15">
        <v>0</v>
      </c>
      <c r="H250" s="15">
        <v>-1763898</v>
      </c>
      <c r="I250" s="15">
        <v>0</v>
      </c>
      <c r="J250" s="15">
        <f t="shared" si="13"/>
        <v>-1763898</v>
      </c>
      <c r="K250" s="52">
        <f>J250/درآمدها!$C$10*100</f>
        <v>-1.1610598943222261E-4</v>
      </c>
    </row>
    <row r="251" spans="1:11">
      <c r="A251" s="11" t="s">
        <v>567</v>
      </c>
      <c r="B251" s="15">
        <v>0</v>
      </c>
      <c r="C251" s="15">
        <v>-2111550000</v>
      </c>
      <c r="D251" s="15">
        <v>0</v>
      </c>
      <c r="E251" s="15">
        <f t="shared" si="12"/>
        <v>-2111550000</v>
      </c>
      <c r="F251" s="52">
        <f>E251/درآمدها!$C$10*100</f>
        <v>-0.13898967059637782</v>
      </c>
      <c r="G251" s="15">
        <v>0</v>
      </c>
      <c r="H251" s="15">
        <v>-2111550000</v>
      </c>
      <c r="I251" s="15">
        <v>0</v>
      </c>
      <c r="J251" s="15">
        <f t="shared" si="13"/>
        <v>-2111550000</v>
      </c>
      <c r="K251" s="52">
        <f>J251/درآمدها!$C$10*100</f>
        <v>-0.13898967059637782</v>
      </c>
    </row>
    <row r="252" spans="1:11">
      <c r="A252" s="11" t="s">
        <v>568</v>
      </c>
      <c r="B252" s="15">
        <v>0</v>
      </c>
      <c r="C252" s="15">
        <v>1996000000</v>
      </c>
      <c r="D252" s="15">
        <v>0</v>
      </c>
      <c r="E252" s="15">
        <f t="shared" si="12"/>
        <v>1996000000</v>
      </c>
      <c r="F252" s="52">
        <f>E252/درآمدها!$C$10*100</f>
        <v>0.13138376193335236</v>
      </c>
      <c r="G252" s="15">
        <v>0</v>
      </c>
      <c r="H252" s="15">
        <v>-3204000000</v>
      </c>
      <c r="I252" s="15">
        <v>0</v>
      </c>
      <c r="J252" s="15">
        <f t="shared" si="13"/>
        <v>-3204000000</v>
      </c>
      <c r="K252" s="52">
        <f>J252/درآمدها!$C$10*100</f>
        <v>-0.21089858378480006</v>
      </c>
    </row>
    <row r="253" spans="1:11">
      <c r="A253" s="11" t="s">
        <v>569</v>
      </c>
      <c r="B253" s="15">
        <v>0</v>
      </c>
      <c r="C253" s="15">
        <v>-47700000</v>
      </c>
      <c r="D253" s="15">
        <v>0</v>
      </c>
      <c r="E253" s="15">
        <f t="shared" si="12"/>
        <v>-47700000</v>
      </c>
      <c r="F253" s="52">
        <f>E253/درآمدها!$C$10*100</f>
        <v>-3.139782286683821E-3</v>
      </c>
      <c r="G253" s="15">
        <v>0</v>
      </c>
      <c r="H253" s="15">
        <v>-47700000</v>
      </c>
      <c r="I253" s="15">
        <v>0</v>
      </c>
      <c r="J253" s="15">
        <f t="shared" si="13"/>
        <v>-47700000</v>
      </c>
      <c r="K253" s="52">
        <f>J253/درآمدها!$C$10*100</f>
        <v>-3.139782286683821E-3</v>
      </c>
    </row>
    <row r="254" spans="1:11">
      <c r="A254" s="11" t="s">
        <v>570</v>
      </c>
      <c r="B254" s="15">
        <v>0</v>
      </c>
      <c r="C254" s="15">
        <v>0</v>
      </c>
      <c r="D254" s="15">
        <v>0</v>
      </c>
      <c r="E254" s="15">
        <f t="shared" si="12"/>
        <v>0</v>
      </c>
      <c r="F254" s="52">
        <f>E254/درآمدها!$C$10*100</f>
        <v>0</v>
      </c>
      <c r="G254" s="15">
        <v>0</v>
      </c>
      <c r="H254" s="15">
        <v>0</v>
      </c>
      <c r="I254" s="15">
        <v>0</v>
      </c>
      <c r="J254" s="15">
        <f t="shared" si="13"/>
        <v>0</v>
      </c>
      <c r="K254" s="52">
        <f>J254/درآمدها!$C$10*100</f>
        <v>0</v>
      </c>
    </row>
    <row r="255" spans="1:11">
      <c r="A255" s="11" t="s">
        <v>571</v>
      </c>
      <c r="B255" s="15">
        <v>0</v>
      </c>
      <c r="C255" s="15">
        <v>-72228000</v>
      </c>
      <c r="D255" s="15">
        <v>0</v>
      </c>
      <c r="E255" s="15">
        <f t="shared" si="12"/>
        <v>-72228000</v>
      </c>
      <c r="F255" s="52">
        <f>E255/درآمدها!$C$10*100</f>
        <v>-4.7543017820251363E-3</v>
      </c>
      <c r="G255" s="15">
        <v>0</v>
      </c>
      <c r="H255" s="15">
        <v>-160948000</v>
      </c>
      <c r="I255" s="15">
        <v>0</v>
      </c>
      <c r="J255" s="15">
        <f t="shared" si="13"/>
        <v>-160948000</v>
      </c>
      <c r="K255" s="52">
        <f>J255/درآمدها!$C$10*100</f>
        <v>-1.0594165188200999E-2</v>
      </c>
    </row>
    <row r="256" spans="1:11">
      <c r="A256" s="11" t="s">
        <v>572</v>
      </c>
      <c r="B256" s="15">
        <v>0</v>
      </c>
      <c r="C256" s="15">
        <v>-365000000</v>
      </c>
      <c r="D256" s="15">
        <v>0</v>
      </c>
      <c r="E256" s="15">
        <f t="shared" si="12"/>
        <v>-365000000</v>
      </c>
      <c r="F256" s="52">
        <f>E256/درآمدها!$C$10*100</f>
        <v>-2.4025587728293388E-2</v>
      </c>
      <c r="G256" s="15">
        <v>0</v>
      </c>
      <c r="H256" s="15">
        <v>-671500000</v>
      </c>
      <c r="I256" s="15">
        <v>0</v>
      </c>
      <c r="J256" s="15">
        <f t="shared" si="13"/>
        <v>-671500000</v>
      </c>
      <c r="K256" s="52">
        <f>J256/درآمدها!$C$10*100</f>
        <v>-4.4200499067257565E-2</v>
      </c>
    </row>
    <row r="257" spans="1:11">
      <c r="A257" s="11" t="s">
        <v>573</v>
      </c>
      <c r="B257" s="15">
        <v>0</v>
      </c>
      <c r="C257" s="15">
        <v>-367500000</v>
      </c>
      <c r="D257" s="15">
        <v>0</v>
      </c>
      <c r="E257" s="15">
        <f t="shared" si="12"/>
        <v>-367500000</v>
      </c>
      <c r="F257" s="52">
        <f>E257/درآمدها!$C$10*100</f>
        <v>-2.4190146548350194E-2</v>
      </c>
      <c r="G257" s="15">
        <v>0</v>
      </c>
      <c r="H257" s="15">
        <v>-691250000</v>
      </c>
      <c r="I257" s="15">
        <v>0</v>
      </c>
      <c r="J257" s="15">
        <f t="shared" si="13"/>
        <v>-691250000</v>
      </c>
      <c r="K257" s="52">
        <f>J257/درآمدها!$C$10*100</f>
        <v>-4.5500513745706316E-2</v>
      </c>
    </row>
    <row r="258" spans="1:11">
      <c r="A258" s="11" t="s">
        <v>574</v>
      </c>
      <c r="B258" s="15">
        <v>0</v>
      </c>
      <c r="C258" s="15">
        <v>-30450000</v>
      </c>
      <c r="D258" s="15">
        <v>0</v>
      </c>
      <c r="E258" s="15">
        <f t="shared" si="12"/>
        <v>-30450000</v>
      </c>
      <c r="F258" s="52">
        <f>E258/درآمدها!$C$10*100</f>
        <v>-2.0043264282918732E-3</v>
      </c>
      <c r="G258" s="15">
        <v>0</v>
      </c>
      <c r="H258" s="15">
        <v>-63200000</v>
      </c>
      <c r="I258" s="15">
        <v>0</v>
      </c>
      <c r="J258" s="15">
        <f t="shared" si="13"/>
        <v>-63200000</v>
      </c>
      <c r="K258" s="52">
        <f>J258/درآمدها!$C$10*100</f>
        <v>-4.1600469710360057E-3</v>
      </c>
    </row>
    <row r="259" spans="1:11">
      <c r="A259" s="11" t="s">
        <v>575</v>
      </c>
      <c r="B259" s="15">
        <v>0</v>
      </c>
      <c r="C259" s="15">
        <v>-9637925000</v>
      </c>
      <c r="D259" s="15">
        <v>0</v>
      </c>
      <c r="E259" s="15">
        <f t="shared" si="12"/>
        <v>-9637925000</v>
      </c>
      <c r="F259" s="52">
        <f>E259/درآمدها!$C$10*100</f>
        <v>-0.63440222631838927</v>
      </c>
      <c r="G259" s="15">
        <v>0</v>
      </c>
      <c r="H259" s="15">
        <v>-19824684000</v>
      </c>
      <c r="I259" s="15">
        <v>0</v>
      </c>
      <c r="J259" s="15">
        <f t="shared" si="13"/>
        <v>-19824684000</v>
      </c>
      <c r="K259" s="52">
        <f>J259/درآمدها!$C$10*100</f>
        <v>-1.3049306428156009</v>
      </c>
    </row>
    <row r="260" spans="1:11">
      <c r="A260" s="11" t="s">
        <v>576</v>
      </c>
      <c r="B260" s="15">
        <v>0</v>
      </c>
      <c r="C260" s="15">
        <v>-4021702000</v>
      </c>
      <c r="D260" s="15">
        <v>0</v>
      </c>
      <c r="E260" s="15">
        <f t="shared" si="12"/>
        <v>-4021702000</v>
      </c>
      <c r="F260" s="52">
        <f>E260/درآمدها!$C$10*100</f>
        <v>-0.26472261429603555</v>
      </c>
      <c r="G260" s="15">
        <v>0</v>
      </c>
      <c r="H260" s="15">
        <v>-5655073000</v>
      </c>
      <c r="I260" s="15">
        <v>0</v>
      </c>
      <c r="J260" s="15">
        <f t="shared" si="13"/>
        <v>-5655073000</v>
      </c>
      <c r="K260" s="52">
        <f>J260/درآمدها!$C$10*100</f>
        <v>-0.37223685608603641</v>
      </c>
    </row>
    <row r="261" spans="1:11">
      <c r="A261" s="11" t="s">
        <v>577</v>
      </c>
      <c r="B261" s="15">
        <v>0</v>
      </c>
      <c r="C261" s="15">
        <v>-237856000</v>
      </c>
      <c r="D261" s="15">
        <v>0</v>
      </c>
      <c r="E261" s="15">
        <f t="shared" si="12"/>
        <v>-237856000</v>
      </c>
      <c r="F261" s="52">
        <f>E261/درآمدها!$C$10*100</f>
        <v>-1.5656521081372471E-2</v>
      </c>
      <c r="G261" s="15">
        <v>0</v>
      </c>
      <c r="H261" s="15">
        <v>-280000000</v>
      </c>
      <c r="I261" s="15">
        <v>0</v>
      </c>
      <c r="J261" s="15">
        <f t="shared" si="13"/>
        <v>-280000000</v>
      </c>
      <c r="K261" s="52">
        <f>J261/درآمدها!$C$10*100</f>
        <v>-1.8430587846362052E-2</v>
      </c>
    </row>
    <row r="262" spans="1:11">
      <c r="A262" s="11" t="s">
        <v>578</v>
      </c>
      <c r="B262" s="15">
        <v>0</v>
      </c>
      <c r="C262" s="15">
        <v>-908953000</v>
      </c>
      <c r="D262" s="15">
        <v>0</v>
      </c>
      <c r="E262" s="15">
        <f t="shared" si="12"/>
        <v>-908953000</v>
      </c>
      <c r="F262" s="52">
        <f>E262/درآمدها!$C$10*100</f>
        <v>-5.9830493266836877E-2</v>
      </c>
      <c r="G262" s="15">
        <v>0</v>
      </c>
      <c r="H262" s="15">
        <v>-908953000</v>
      </c>
      <c r="I262" s="15">
        <v>0</v>
      </c>
      <c r="J262" s="15">
        <f t="shared" si="13"/>
        <v>-908953000</v>
      </c>
      <c r="K262" s="52">
        <f>J262/درآمدها!$C$10*100</f>
        <v>-5.9830493266836877E-2</v>
      </c>
    </row>
    <row r="263" spans="1:11">
      <c r="A263" s="11" t="s">
        <v>579</v>
      </c>
      <c r="B263" s="15">
        <v>0</v>
      </c>
      <c r="C263" s="15">
        <v>-224890000</v>
      </c>
      <c r="D263" s="15">
        <v>0</v>
      </c>
      <c r="E263" s="15">
        <f t="shared" si="12"/>
        <v>-224890000</v>
      </c>
      <c r="F263" s="52">
        <f>E263/درآمدها!$C$10*100</f>
        <v>-1.4803053217029863E-2</v>
      </c>
      <c r="G263" s="15">
        <v>0</v>
      </c>
      <c r="H263" s="15">
        <v>-229990000</v>
      </c>
      <c r="I263" s="15">
        <v>0</v>
      </c>
      <c r="J263" s="15">
        <f t="shared" si="13"/>
        <v>-229990000</v>
      </c>
      <c r="K263" s="52">
        <f>J263/درآمدها!$C$10*100</f>
        <v>-1.5138753209945744E-2</v>
      </c>
    </row>
    <row r="264" spans="1:11">
      <c r="A264" s="11" t="s">
        <v>580</v>
      </c>
      <c r="B264" s="15">
        <v>0</v>
      </c>
      <c r="C264" s="15">
        <v>-977200000</v>
      </c>
      <c r="D264" s="15">
        <v>0</v>
      </c>
      <c r="E264" s="15">
        <f t="shared" si="12"/>
        <v>-977200000</v>
      </c>
      <c r="F264" s="52">
        <f>E264/درآمدها!$C$10*100</f>
        <v>-6.4322751583803559E-2</v>
      </c>
      <c r="G264" s="15">
        <v>0</v>
      </c>
      <c r="H264" s="15">
        <v>-1145200000</v>
      </c>
      <c r="I264" s="15">
        <v>0</v>
      </c>
      <c r="J264" s="15">
        <f t="shared" si="13"/>
        <v>-1145200000</v>
      </c>
      <c r="K264" s="52">
        <f>J264/درآمدها!$C$10*100</f>
        <v>-7.5381104291620801E-2</v>
      </c>
    </row>
    <row r="265" spans="1:11">
      <c r="A265" s="11" t="s">
        <v>581</v>
      </c>
      <c r="B265" s="15">
        <v>0</v>
      </c>
      <c r="C265" s="15">
        <v>-2437191000</v>
      </c>
      <c r="D265" s="15">
        <v>0</v>
      </c>
      <c r="E265" s="15">
        <f t="shared" si="12"/>
        <v>-2437191000</v>
      </c>
      <c r="F265" s="52">
        <f>E265/درآمدها!$C$10*100</f>
        <v>-0.1604245100852249</v>
      </c>
      <c r="G265" s="15">
        <v>0</v>
      </c>
      <c r="H265" s="15">
        <v>-2601208000</v>
      </c>
      <c r="I265" s="15">
        <v>0</v>
      </c>
      <c r="J265" s="15">
        <f t="shared" si="13"/>
        <v>-2601208000</v>
      </c>
      <c r="K265" s="52">
        <f>J265/درآمدها!$C$10*100</f>
        <v>-0.17122068768092763</v>
      </c>
    </row>
    <row r="266" spans="1:11">
      <c r="A266" s="11" t="s">
        <v>582</v>
      </c>
      <c r="B266" s="15">
        <v>0</v>
      </c>
      <c r="C266" s="15">
        <v>-738823000</v>
      </c>
      <c r="D266" s="15">
        <v>0</v>
      </c>
      <c r="E266" s="15">
        <f t="shared" ref="E266:E349" si="18">B266+C266+D266</f>
        <v>-738823000</v>
      </c>
      <c r="F266" s="52">
        <f>E266/درآمدها!$C$10*100</f>
        <v>-4.8631936444331253E-2</v>
      </c>
      <c r="G266" s="15">
        <v>0</v>
      </c>
      <c r="H266" s="15">
        <v>-738823000</v>
      </c>
      <c r="I266" s="15">
        <v>0</v>
      </c>
      <c r="J266" s="15">
        <f t="shared" ref="J266:J349" si="19">G266+H266+I266</f>
        <v>-738823000</v>
      </c>
      <c r="K266" s="52">
        <f>J266/درآمدها!$C$10*100</f>
        <v>-4.8631936444331253E-2</v>
      </c>
    </row>
    <row r="267" spans="1:11">
      <c r="A267" s="11" t="s">
        <v>583</v>
      </c>
      <c r="B267" s="15">
        <v>0</v>
      </c>
      <c r="C267" s="15">
        <v>-283644000</v>
      </c>
      <c r="D267" s="15">
        <v>0</v>
      </c>
      <c r="E267" s="15">
        <f t="shared" si="18"/>
        <v>-283644000</v>
      </c>
      <c r="F267" s="52">
        <f>E267/درآمدها!$C$10*100</f>
        <v>-1.867044878247685E-2</v>
      </c>
      <c r="G267" s="15">
        <v>0</v>
      </c>
      <c r="H267" s="15">
        <v>-283644000</v>
      </c>
      <c r="I267" s="15">
        <v>0</v>
      </c>
      <c r="J267" s="15">
        <f t="shared" si="19"/>
        <v>-283644000</v>
      </c>
      <c r="K267" s="52">
        <f>J267/درآمدها!$C$10*100</f>
        <v>-1.867044878247685E-2</v>
      </c>
    </row>
    <row r="268" spans="1:11">
      <c r="A268" s="11" t="s">
        <v>556</v>
      </c>
      <c r="B268" s="15">
        <v>0</v>
      </c>
      <c r="C268" s="15">
        <v>200000</v>
      </c>
      <c r="D268" s="15">
        <v>0</v>
      </c>
      <c r="E268" s="15">
        <f t="shared" si="18"/>
        <v>200000</v>
      </c>
      <c r="F268" s="52">
        <f>E268/درآمدها!$C$10*100</f>
        <v>1.3164705604544321E-5</v>
      </c>
      <c r="G268" s="15">
        <v>0</v>
      </c>
      <c r="H268" s="15">
        <v>200000</v>
      </c>
      <c r="I268" s="15">
        <v>0</v>
      </c>
      <c r="J268" s="15">
        <f t="shared" si="19"/>
        <v>200000</v>
      </c>
      <c r="K268" s="52">
        <f>J268/درآمدها!$C$10*100</f>
        <v>1.3164705604544321E-5</v>
      </c>
    </row>
    <row r="269" spans="1:11" ht="19.5" thickBot="1">
      <c r="A269" s="11" t="s">
        <v>496</v>
      </c>
      <c r="B269" s="27">
        <f>SUM(B240:B268)</f>
        <v>72630877500</v>
      </c>
      <c r="C269" s="27">
        <f t="shared" ref="C269:K269" si="20">SUM(C240:C268)</f>
        <v>607121020692</v>
      </c>
      <c r="D269" s="27">
        <f t="shared" si="20"/>
        <v>-45457913122</v>
      </c>
      <c r="E269" s="27">
        <f t="shared" si="20"/>
        <v>634293985070</v>
      </c>
      <c r="F269" s="27">
        <f t="shared" si="20"/>
        <v>41.75146790089893</v>
      </c>
      <c r="G269" s="27">
        <f t="shared" si="20"/>
        <v>72630877500</v>
      </c>
      <c r="H269" s="27">
        <f t="shared" si="20"/>
        <v>1160490563941</v>
      </c>
      <c r="I269" s="27">
        <f t="shared" si="20"/>
        <v>-93005818853</v>
      </c>
      <c r="J269" s="27">
        <f>SUM(J240:J268)</f>
        <v>1140115622588</v>
      </c>
      <c r="K269" s="27">
        <f t="shared" si="20"/>
        <v>75.046432632563906</v>
      </c>
    </row>
    <row r="270" spans="1:11" ht="19.5" thickTop="1">
      <c r="A270" s="11"/>
      <c r="B270" s="15"/>
      <c r="C270" s="15"/>
      <c r="D270" s="15"/>
      <c r="E270" s="15"/>
      <c r="F270" s="15"/>
      <c r="G270" s="15"/>
      <c r="H270" s="15"/>
      <c r="I270" s="15"/>
      <c r="J270" s="15"/>
      <c r="K270" s="15"/>
    </row>
    <row r="271" spans="1:11">
      <c r="A271" s="11"/>
      <c r="B271" s="15"/>
      <c r="C271" s="15"/>
      <c r="D271" s="15"/>
      <c r="E271" s="15"/>
      <c r="F271" s="15"/>
      <c r="G271" s="15"/>
      <c r="H271" s="15"/>
      <c r="I271" s="15"/>
      <c r="J271" s="15"/>
      <c r="K271" s="15"/>
    </row>
    <row r="272" spans="1:11" ht="21">
      <c r="A272" s="140" t="s">
        <v>0</v>
      </c>
      <c r="B272" s="140"/>
      <c r="C272" s="140"/>
      <c r="D272" s="140"/>
      <c r="E272" s="140"/>
      <c r="F272" s="140"/>
      <c r="G272" s="140"/>
      <c r="H272" s="140"/>
      <c r="I272" s="140"/>
      <c r="J272" s="140"/>
      <c r="K272" s="140"/>
    </row>
    <row r="273" spans="1:11" ht="21">
      <c r="A273" s="140" t="s">
        <v>225</v>
      </c>
      <c r="B273" s="140"/>
      <c r="C273" s="140"/>
      <c r="D273" s="140"/>
      <c r="E273" s="140"/>
      <c r="F273" s="140"/>
      <c r="G273" s="140"/>
      <c r="H273" s="140"/>
      <c r="I273" s="140"/>
      <c r="J273" s="140"/>
      <c r="K273" s="140"/>
    </row>
    <row r="274" spans="1:11" ht="21">
      <c r="A274" s="140" t="s">
        <v>226</v>
      </c>
      <c r="B274" s="140"/>
      <c r="C274" s="140"/>
      <c r="D274" s="140"/>
      <c r="E274" s="140"/>
      <c r="F274" s="140"/>
      <c r="G274" s="140"/>
      <c r="H274" s="140"/>
      <c r="I274" s="140"/>
      <c r="J274" s="140"/>
      <c r="K274" s="140"/>
    </row>
    <row r="275" spans="1:11">
      <c r="A275" s="11"/>
      <c r="B275" s="15"/>
      <c r="C275" s="15"/>
      <c r="D275" s="15"/>
      <c r="E275" s="15"/>
      <c r="F275" s="52"/>
      <c r="G275" s="15"/>
      <c r="H275" s="15"/>
      <c r="I275" s="15"/>
      <c r="J275" s="15"/>
      <c r="K275" s="52"/>
    </row>
    <row r="276" spans="1:11" ht="19.5" thickBot="1">
      <c r="A276" s="83"/>
      <c r="B276" s="143" t="s">
        <v>242</v>
      </c>
      <c r="C276" s="143"/>
      <c r="D276" s="143"/>
      <c r="E276" s="143"/>
      <c r="F276" s="143"/>
      <c r="G276" s="143" t="s">
        <v>243</v>
      </c>
      <c r="H276" s="143"/>
      <c r="I276" s="143"/>
      <c r="J276" s="143"/>
      <c r="K276" s="143"/>
    </row>
    <row r="277" spans="1:11">
      <c r="A277" s="144" t="s">
        <v>464</v>
      </c>
      <c r="B277" s="141" t="s">
        <v>465</v>
      </c>
      <c r="C277" s="141" t="s">
        <v>461</v>
      </c>
      <c r="D277" s="141" t="s">
        <v>462</v>
      </c>
      <c r="E277" s="141" t="s">
        <v>60</v>
      </c>
      <c r="F277" s="141"/>
      <c r="G277" s="141" t="s">
        <v>465</v>
      </c>
      <c r="H277" s="141" t="s">
        <v>461</v>
      </c>
      <c r="I277" s="141" t="s">
        <v>462</v>
      </c>
      <c r="J277" s="141" t="s">
        <v>60</v>
      </c>
      <c r="K277" s="141"/>
    </row>
    <row r="278" spans="1:11" ht="19.5" thickBot="1">
      <c r="A278" s="144"/>
      <c r="B278" s="146"/>
      <c r="C278" s="146"/>
      <c r="D278" s="146"/>
      <c r="E278" s="143"/>
      <c r="F278" s="143"/>
      <c r="G278" s="146"/>
      <c r="H278" s="146"/>
      <c r="I278" s="146"/>
      <c r="J278" s="143"/>
      <c r="K278" s="143"/>
    </row>
    <row r="279" spans="1:11" ht="19.5" thickBot="1">
      <c r="A279" s="145"/>
      <c r="B279" s="143"/>
      <c r="C279" s="143"/>
      <c r="D279" s="143"/>
      <c r="E279" s="63" t="s">
        <v>181</v>
      </c>
      <c r="F279" s="63" t="s">
        <v>466</v>
      </c>
      <c r="G279" s="143"/>
      <c r="H279" s="143"/>
      <c r="I279" s="143"/>
      <c r="J279" s="63" t="s">
        <v>181</v>
      </c>
      <c r="K279" s="63" t="s">
        <v>466</v>
      </c>
    </row>
    <row r="280" spans="1:11">
      <c r="A280" s="11" t="s">
        <v>497</v>
      </c>
      <c r="B280" s="15">
        <f>B269</f>
        <v>72630877500</v>
      </c>
      <c r="C280" s="15">
        <f t="shared" ref="C280:K280" si="21">C269</f>
        <v>607121020692</v>
      </c>
      <c r="D280" s="15">
        <f t="shared" si="21"/>
        <v>-45457913122</v>
      </c>
      <c r="E280" s="15">
        <f t="shared" si="21"/>
        <v>634293985070</v>
      </c>
      <c r="F280" s="15">
        <f t="shared" si="21"/>
        <v>41.75146790089893</v>
      </c>
      <c r="G280" s="15">
        <f t="shared" si="21"/>
        <v>72630877500</v>
      </c>
      <c r="H280" s="15">
        <f t="shared" si="21"/>
        <v>1160490563941</v>
      </c>
      <c r="I280" s="15">
        <f t="shared" si="21"/>
        <v>-93005818853</v>
      </c>
      <c r="J280" s="15">
        <f t="shared" si="21"/>
        <v>1140115622588</v>
      </c>
      <c r="K280" s="15">
        <f t="shared" si="21"/>
        <v>75.046432632563906</v>
      </c>
    </row>
    <row r="281" spans="1:11">
      <c r="A281" s="11" t="s">
        <v>528</v>
      </c>
      <c r="B281" s="15">
        <v>0</v>
      </c>
      <c r="C281" s="15">
        <v>78408000</v>
      </c>
      <c r="D281" s="15">
        <v>0</v>
      </c>
      <c r="E281" s="15">
        <f t="shared" si="18"/>
        <v>78408000</v>
      </c>
      <c r="F281" s="52">
        <f>E281/درآمدها!$C$10*100</f>
        <v>5.1610911852055562E-3</v>
      </c>
      <c r="G281" s="15">
        <v>0</v>
      </c>
      <c r="H281" s="15">
        <v>78408000</v>
      </c>
      <c r="I281" s="15">
        <v>0</v>
      </c>
      <c r="J281" s="15">
        <f t="shared" si="19"/>
        <v>78408000</v>
      </c>
      <c r="K281" s="52">
        <f>J281/درآمدها!$C$10*100</f>
        <v>5.1610911852055562E-3</v>
      </c>
    </row>
    <row r="282" spans="1:11">
      <c r="A282" s="11" t="s">
        <v>529</v>
      </c>
      <c r="B282" s="15">
        <v>0</v>
      </c>
      <c r="C282" s="15">
        <v>-1220412857</v>
      </c>
      <c r="D282" s="15">
        <v>-94456643</v>
      </c>
      <c r="E282" s="15">
        <f t="shared" si="18"/>
        <v>-1314869500</v>
      </c>
      <c r="F282" s="52">
        <f>E282/درآمدها!$C$10*100</f>
        <v>-8.6549349379471952E-2</v>
      </c>
      <c r="G282" s="15">
        <v>0</v>
      </c>
      <c r="H282" s="15">
        <v>-1228412857</v>
      </c>
      <c r="I282" s="15">
        <v>-94456643</v>
      </c>
      <c r="J282" s="15">
        <f t="shared" si="19"/>
        <v>-1322869500</v>
      </c>
      <c r="K282" s="52">
        <f>J282/درآمدها!$C$10*100</f>
        <v>-8.707593760365373E-2</v>
      </c>
    </row>
    <row r="283" spans="1:11">
      <c r="A283" s="11" t="s">
        <v>530</v>
      </c>
      <c r="B283" s="15">
        <v>0</v>
      </c>
      <c r="C283" s="15">
        <v>-22583860000</v>
      </c>
      <c r="D283" s="15">
        <v>0</v>
      </c>
      <c r="E283" s="15">
        <f t="shared" si="18"/>
        <v>-22583860000</v>
      </c>
      <c r="F283" s="52">
        <f>E283/درآمدها!$C$10*100</f>
        <v>-1.4865493415712216</v>
      </c>
      <c r="G283" s="15">
        <v>0</v>
      </c>
      <c r="H283" s="15">
        <v>-22583860000</v>
      </c>
      <c r="I283" s="15">
        <v>0</v>
      </c>
      <c r="J283" s="15">
        <f t="shared" si="19"/>
        <v>-22583860000</v>
      </c>
      <c r="K283" s="52">
        <f>J283/درآمدها!$C$10*100</f>
        <v>-1.4865493415712216</v>
      </c>
    </row>
    <row r="284" spans="1:11">
      <c r="A284" s="11" t="s">
        <v>531</v>
      </c>
      <c r="B284" s="15">
        <v>0</v>
      </c>
      <c r="C284" s="15">
        <v>897763000</v>
      </c>
      <c r="D284" s="15">
        <v>0</v>
      </c>
      <c r="E284" s="15">
        <f t="shared" si="18"/>
        <v>897763000</v>
      </c>
      <c r="F284" s="52">
        <f>E284/درآمدها!$C$10*100</f>
        <v>5.9093927988262629E-2</v>
      </c>
      <c r="G284" s="15">
        <v>0</v>
      </c>
      <c r="H284" s="15">
        <v>897763000</v>
      </c>
      <c r="I284" s="15">
        <v>0</v>
      </c>
      <c r="J284" s="15">
        <f t="shared" si="19"/>
        <v>897763000</v>
      </c>
      <c r="K284" s="52">
        <f>J284/درآمدها!$C$10*100</f>
        <v>5.9093927988262629E-2</v>
      </c>
    </row>
    <row r="285" spans="1:11">
      <c r="A285" s="11" t="s">
        <v>532</v>
      </c>
      <c r="B285" s="15">
        <v>0</v>
      </c>
      <c r="C285" s="15">
        <v>62608000</v>
      </c>
      <c r="D285" s="15">
        <v>0</v>
      </c>
      <c r="E285" s="15">
        <f t="shared" si="18"/>
        <v>62608000</v>
      </c>
      <c r="F285" s="52">
        <f>E285/درآمدها!$C$10*100</f>
        <v>4.1210794424465548E-3</v>
      </c>
      <c r="G285" s="15">
        <v>0</v>
      </c>
      <c r="H285" s="15">
        <v>62608000</v>
      </c>
      <c r="I285" s="15">
        <v>0</v>
      </c>
      <c r="J285" s="15">
        <f t="shared" si="19"/>
        <v>62608000</v>
      </c>
      <c r="K285" s="52">
        <f>J285/درآمدها!$C$10*100</f>
        <v>4.1210794424465548E-3</v>
      </c>
    </row>
    <row r="286" spans="1:11">
      <c r="A286" s="11" t="s">
        <v>533</v>
      </c>
      <c r="B286" s="15">
        <v>0</v>
      </c>
      <c r="C286" s="15">
        <v>-1101944000</v>
      </c>
      <c r="D286" s="15">
        <v>0</v>
      </c>
      <c r="E286" s="15">
        <f t="shared" si="18"/>
        <v>-1101944000</v>
      </c>
      <c r="F286" s="52">
        <f>E286/درآمدها!$C$10*100</f>
        <v>-7.2533841763469942E-2</v>
      </c>
      <c r="G286" s="15">
        <v>0</v>
      </c>
      <c r="H286" s="15">
        <v>-1101944000</v>
      </c>
      <c r="I286" s="15">
        <v>0</v>
      </c>
      <c r="J286" s="15">
        <f t="shared" si="19"/>
        <v>-1101944000</v>
      </c>
      <c r="K286" s="52">
        <f>J286/درآمدها!$C$10*100</f>
        <v>-7.2533841763469942E-2</v>
      </c>
    </row>
    <row r="287" spans="1:11">
      <c r="A287" s="11" t="s">
        <v>534</v>
      </c>
      <c r="B287" s="15">
        <v>0</v>
      </c>
      <c r="C287" s="15">
        <v>-413605000</v>
      </c>
      <c r="D287" s="15">
        <v>0</v>
      </c>
      <c r="E287" s="15">
        <f t="shared" si="18"/>
        <v>-413605000</v>
      </c>
      <c r="F287" s="52">
        <f>E287/درآمدها!$C$10*100</f>
        <v>-2.7224940307837772E-2</v>
      </c>
      <c r="G287" s="15">
        <v>0</v>
      </c>
      <c r="H287" s="15">
        <v>-414545000</v>
      </c>
      <c r="I287" s="15">
        <v>0</v>
      </c>
      <c r="J287" s="15">
        <f t="shared" si="19"/>
        <v>-414545000</v>
      </c>
      <c r="K287" s="52">
        <f>J287/درآمدها!$C$10*100</f>
        <v>-2.7286814424179132E-2</v>
      </c>
    </row>
    <row r="288" spans="1:11">
      <c r="A288" s="11" t="s">
        <v>535</v>
      </c>
      <c r="B288" s="15">
        <v>0</v>
      </c>
      <c r="C288" s="15">
        <v>-11234270000</v>
      </c>
      <c r="D288" s="15">
        <v>0</v>
      </c>
      <c r="E288" s="15">
        <f t="shared" si="18"/>
        <v>-11234270000</v>
      </c>
      <c r="F288" s="52">
        <f>E288/درآمدها!$C$10*100</f>
        <v>-0.73947928615982073</v>
      </c>
      <c r="G288" s="15">
        <v>0</v>
      </c>
      <c r="H288" s="15">
        <v>-10734270000</v>
      </c>
      <c r="I288" s="15">
        <v>0</v>
      </c>
      <c r="J288" s="15">
        <f t="shared" si="19"/>
        <v>-10734270000</v>
      </c>
      <c r="K288" s="52">
        <f>J288/درآمدها!$C$10*100</f>
        <v>-0.70656752214845997</v>
      </c>
    </row>
    <row r="289" spans="1:11">
      <c r="A289" s="11" t="s">
        <v>536</v>
      </c>
      <c r="B289" s="15">
        <v>0</v>
      </c>
      <c r="C289" s="15">
        <v>-13828199000</v>
      </c>
      <c r="D289" s="15">
        <v>0</v>
      </c>
      <c r="E289" s="15">
        <f t="shared" si="18"/>
        <v>-13828199000</v>
      </c>
      <c r="F289" s="52">
        <f>E289/درآمدها!$C$10*100</f>
        <v>-0.91022084438027107</v>
      </c>
      <c r="G289" s="15">
        <v>0</v>
      </c>
      <c r="H289" s="15">
        <v>-13828199000</v>
      </c>
      <c r="I289" s="15">
        <v>0</v>
      </c>
      <c r="J289" s="15">
        <f t="shared" si="19"/>
        <v>-13828199000</v>
      </c>
      <c r="K289" s="52">
        <f>J289/درآمدها!$C$10*100</f>
        <v>-0.91022084438027107</v>
      </c>
    </row>
    <row r="290" spans="1:11">
      <c r="A290" s="11" t="s">
        <v>537</v>
      </c>
      <c r="B290" s="15">
        <v>0</v>
      </c>
      <c r="C290" s="15">
        <v>3408705020</v>
      </c>
      <c r="D290" s="15">
        <v>3047852</v>
      </c>
      <c r="E290" s="15">
        <f t="shared" si="18"/>
        <v>3411752872</v>
      </c>
      <c r="F290" s="52">
        <f>E290/درآمدها!$C$10*100</f>
        <v>0.22457361077669294</v>
      </c>
      <c r="G290" s="15">
        <v>0</v>
      </c>
      <c r="H290" s="15">
        <v>3408705020</v>
      </c>
      <c r="I290" s="15">
        <v>3047852</v>
      </c>
      <c r="J290" s="15">
        <f t="shared" si="19"/>
        <v>3411752872</v>
      </c>
      <c r="K290" s="52">
        <f>J290/درآمدها!$C$10*100</f>
        <v>0.22457361077669294</v>
      </c>
    </row>
    <row r="291" spans="1:11">
      <c r="A291" s="11" t="s">
        <v>538</v>
      </c>
      <c r="B291" s="15">
        <v>0</v>
      </c>
      <c r="C291" s="15">
        <v>2000000</v>
      </c>
      <c r="D291" s="15">
        <v>0</v>
      </c>
      <c r="E291" s="15">
        <f t="shared" si="18"/>
        <v>2000000</v>
      </c>
      <c r="F291" s="52">
        <f>E291/درآمدها!$C$10*100</f>
        <v>1.3164705604544322E-4</v>
      </c>
      <c r="G291" s="15">
        <v>0</v>
      </c>
      <c r="H291" s="15">
        <v>2000000</v>
      </c>
      <c r="I291" s="15">
        <v>0</v>
      </c>
      <c r="J291" s="15">
        <f t="shared" si="19"/>
        <v>2000000</v>
      </c>
      <c r="K291" s="52">
        <f>J291/درآمدها!$C$10*100</f>
        <v>1.3164705604544322E-4</v>
      </c>
    </row>
    <row r="292" spans="1:11">
      <c r="A292" s="11" t="s">
        <v>539</v>
      </c>
      <c r="B292" s="15">
        <v>0</v>
      </c>
      <c r="C292" s="15">
        <v>-249206000</v>
      </c>
      <c r="D292" s="15">
        <v>0</v>
      </c>
      <c r="E292" s="15">
        <f t="shared" si="18"/>
        <v>-249206000</v>
      </c>
      <c r="F292" s="52">
        <f>E292/درآمدها!$C$10*100</f>
        <v>-1.6403618124430364E-2</v>
      </c>
      <c r="G292" s="15">
        <v>0</v>
      </c>
      <c r="H292" s="15">
        <v>-271310000</v>
      </c>
      <c r="I292" s="15">
        <v>0</v>
      </c>
      <c r="J292" s="15">
        <f t="shared" si="19"/>
        <v>-271310000</v>
      </c>
      <c r="K292" s="52">
        <f>J292/درآمدها!$C$10*100</f>
        <v>-1.7858581387844602E-2</v>
      </c>
    </row>
    <row r="293" spans="1:11">
      <c r="A293" s="11" t="s">
        <v>540</v>
      </c>
      <c r="B293" s="15">
        <v>0</v>
      </c>
      <c r="C293" s="15">
        <v>-4847743000</v>
      </c>
      <c r="D293" s="15">
        <v>0</v>
      </c>
      <c r="E293" s="15">
        <f t="shared" si="18"/>
        <v>-4847743000</v>
      </c>
      <c r="F293" s="52">
        <f>E293/درآمدها!$C$10*100</f>
        <v>-0.31909554720745253</v>
      </c>
      <c r="G293" s="15">
        <v>0</v>
      </c>
      <c r="H293" s="15">
        <v>-5291794000</v>
      </c>
      <c r="I293" s="15">
        <v>0</v>
      </c>
      <c r="J293" s="15">
        <f t="shared" si="19"/>
        <v>-5291794000</v>
      </c>
      <c r="K293" s="52">
        <f>J293/درآمدها!$C$10*100</f>
        <v>-0.3483245506494701</v>
      </c>
    </row>
    <row r="294" spans="1:11">
      <c r="A294" s="11" t="s">
        <v>541</v>
      </c>
      <c r="B294" s="15">
        <v>0</v>
      </c>
      <c r="C294" s="15">
        <v>-29667838000</v>
      </c>
      <c r="D294" s="15">
        <v>0</v>
      </c>
      <c r="E294" s="15">
        <f t="shared" si="18"/>
        <v>-29667838000</v>
      </c>
      <c r="F294" s="52">
        <f>E294/درآمدها!$C$10*100</f>
        <v>-1.9528417659665651</v>
      </c>
      <c r="G294" s="15">
        <v>0</v>
      </c>
      <c r="H294" s="15">
        <v>-31994998000</v>
      </c>
      <c r="I294" s="15">
        <v>0</v>
      </c>
      <c r="J294" s="15">
        <f t="shared" si="19"/>
        <v>-31994998000</v>
      </c>
      <c r="K294" s="52">
        <f>J294/درآمدها!$C$10*100</f>
        <v>-2.1060236474399221</v>
      </c>
    </row>
    <row r="295" spans="1:11">
      <c r="A295" s="11" t="s">
        <v>542</v>
      </c>
      <c r="B295" s="15">
        <v>0</v>
      </c>
      <c r="C295" s="15">
        <v>-2440785000</v>
      </c>
      <c r="D295" s="15">
        <v>0</v>
      </c>
      <c r="E295" s="15">
        <f t="shared" si="18"/>
        <v>-2440785000</v>
      </c>
      <c r="F295" s="52">
        <f>E295/درآمدها!$C$10*100</f>
        <v>-0.16066107984493858</v>
      </c>
      <c r="G295" s="15">
        <v>0</v>
      </c>
      <c r="H295" s="15">
        <v>-2463587675</v>
      </c>
      <c r="I295" s="15">
        <v>-33832060</v>
      </c>
      <c r="J295" s="15">
        <f t="shared" si="19"/>
        <v>-2497419735</v>
      </c>
      <c r="K295" s="52">
        <f>J295/درآمدها!$C$10*100</f>
        <v>-0.1643889779112705</v>
      </c>
    </row>
    <row r="296" spans="1:11">
      <c r="A296" s="11" t="s">
        <v>543</v>
      </c>
      <c r="B296" s="15">
        <v>0</v>
      </c>
      <c r="C296" s="15">
        <v>-2594268000</v>
      </c>
      <c r="D296" s="15">
        <v>0</v>
      </c>
      <c r="E296" s="15">
        <f t="shared" si="18"/>
        <v>-2594268000</v>
      </c>
      <c r="F296" s="52">
        <f>E296/درآمدها!$C$10*100</f>
        <v>-0.17076387239644994</v>
      </c>
      <c r="G296" s="15">
        <v>0</v>
      </c>
      <c r="H296" s="15">
        <v>-2594268000</v>
      </c>
      <c r="I296" s="15">
        <v>0</v>
      </c>
      <c r="J296" s="15">
        <f t="shared" si="19"/>
        <v>-2594268000</v>
      </c>
      <c r="K296" s="52">
        <f>J296/درآمدها!$C$10*100</f>
        <v>-0.17076387239644994</v>
      </c>
    </row>
    <row r="297" spans="1:11">
      <c r="A297" s="11" t="s">
        <v>544</v>
      </c>
      <c r="B297" s="15">
        <v>0</v>
      </c>
      <c r="C297" s="15">
        <v>-14936000</v>
      </c>
      <c r="D297" s="15">
        <v>0</v>
      </c>
      <c r="E297" s="15">
        <f t="shared" si="18"/>
        <v>-14936000</v>
      </c>
      <c r="F297" s="52">
        <f>E297/درآمدها!$C$10*100</f>
        <v>-9.8314021454737007E-4</v>
      </c>
      <c r="G297" s="15">
        <v>0</v>
      </c>
      <c r="H297" s="15">
        <v>-14936000</v>
      </c>
      <c r="I297" s="15">
        <v>0</v>
      </c>
      <c r="J297" s="15">
        <f t="shared" si="19"/>
        <v>-14936000</v>
      </c>
      <c r="K297" s="52">
        <f>J297/درآمدها!$C$10*100</f>
        <v>-9.8314021454737007E-4</v>
      </c>
    </row>
    <row r="298" spans="1:11">
      <c r="A298" s="11" t="s">
        <v>545</v>
      </c>
      <c r="B298" s="15">
        <v>0</v>
      </c>
      <c r="C298" s="15">
        <v>112580000</v>
      </c>
      <c r="D298" s="15">
        <v>0</v>
      </c>
      <c r="E298" s="15">
        <f t="shared" si="18"/>
        <v>112580000</v>
      </c>
      <c r="F298" s="52">
        <f>E298/درآمدها!$C$10*100</f>
        <v>7.4104127847979999E-3</v>
      </c>
      <c r="G298" s="15">
        <v>0</v>
      </c>
      <c r="H298" s="15">
        <v>112580000</v>
      </c>
      <c r="I298" s="15">
        <v>0</v>
      </c>
      <c r="J298" s="15">
        <f t="shared" si="19"/>
        <v>112580000</v>
      </c>
      <c r="K298" s="52">
        <f>J298/درآمدها!$C$10*100</f>
        <v>7.4104127847979999E-3</v>
      </c>
    </row>
    <row r="299" spans="1:11">
      <c r="A299" s="11" t="s">
        <v>546</v>
      </c>
      <c r="B299" s="15">
        <v>0</v>
      </c>
      <c r="C299" s="15">
        <v>-424800000</v>
      </c>
      <c r="D299" s="15">
        <v>0</v>
      </c>
      <c r="E299" s="15">
        <f t="shared" si="18"/>
        <v>-424800000</v>
      </c>
      <c r="F299" s="52">
        <f>E299/درآمدها!$C$10*100</f>
        <v>-2.7961834704052141E-2</v>
      </c>
      <c r="G299" s="15">
        <v>0</v>
      </c>
      <c r="H299" s="15">
        <v>-614473000</v>
      </c>
      <c r="I299" s="15">
        <v>0</v>
      </c>
      <c r="J299" s="15">
        <f t="shared" si="19"/>
        <v>-614473000</v>
      </c>
      <c r="K299" s="52">
        <f>J299/درآمدها!$C$10*100</f>
        <v>-4.0446780734705819E-2</v>
      </c>
    </row>
    <row r="300" spans="1:11">
      <c r="A300" s="11" t="s">
        <v>547</v>
      </c>
      <c r="B300" s="15">
        <v>0</v>
      </c>
      <c r="C300" s="15">
        <v>-1307250000</v>
      </c>
      <c r="D300" s="15">
        <v>0</v>
      </c>
      <c r="E300" s="15">
        <f t="shared" si="18"/>
        <v>-1307250000</v>
      </c>
      <c r="F300" s="52">
        <f>E300/درآمدها!$C$10*100</f>
        <v>-8.6047807007702828E-2</v>
      </c>
      <c r="G300" s="15">
        <v>0</v>
      </c>
      <c r="H300" s="15">
        <v>-1519250000</v>
      </c>
      <c r="I300" s="15">
        <v>0</v>
      </c>
      <c r="J300" s="15">
        <f t="shared" si="19"/>
        <v>-1519250000</v>
      </c>
      <c r="K300" s="52">
        <f>J300/درآمدها!$C$10*100</f>
        <v>-0.10000239494851983</v>
      </c>
    </row>
    <row r="301" spans="1:11">
      <c r="A301" s="11" t="s">
        <v>548</v>
      </c>
      <c r="B301" s="15">
        <v>0</v>
      </c>
      <c r="C301" s="15">
        <v>-57589688000</v>
      </c>
      <c r="D301" s="15">
        <v>0</v>
      </c>
      <c r="E301" s="15">
        <f t="shared" si="18"/>
        <v>-57589688000</v>
      </c>
      <c r="F301" s="52">
        <f>E301/درآمدها!$C$10*100</f>
        <v>-3.7907564418877944</v>
      </c>
      <c r="G301" s="15">
        <v>0</v>
      </c>
      <c r="H301" s="15">
        <v>-64387439000</v>
      </c>
      <c r="I301" s="15">
        <v>0</v>
      </c>
      <c r="J301" s="15">
        <f t="shared" si="19"/>
        <v>-64387439000</v>
      </c>
      <c r="K301" s="52">
        <f>J301/درآمدها!$C$10*100</f>
        <v>-4.2382083953277787</v>
      </c>
    </row>
    <row r="302" spans="1:11">
      <c r="A302" s="11" t="s">
        <v>549</v>
      </c>
      <c r="B302" s="15">
        <v>0</v>
      </c>
      <c r="C302" s="15">
        <v>-9450627000</v>
      </c>
      <c r="D302" s="15">
        <v>0</v>
      </c>
      <c r="E302" s="15">
        <f t="shared" si="18"/>
        <v>-9450627000</v>
      </c>
      <c r="F302" s="52">
        <f>E302/درآمدها!$C$10*100</f>
        <v>-0.6220736111667895</v>
      </c>
      <c r="G302" s="15">
        <v>0</v>
      </c>
      <c r="H302" s="15">
        <v>-11411970000</v>
      </c>
      <c r="I302" s="15">
        <v>0</v>
      </c>
      <c r="J302" s="15">
        <f t="shared" si="19"/>
        <v>-11411970000</v>
      </c>
      <c r="K302" s="52">
        <f>J302/درآمدها!$C$10*100</f>
        <v>-0.75117612708945847</v>
      </c>
    </row>
    <row r="303" spans="1:11">
      <c r="A303" s="11" t="s">
        <v>550</v>
      </c>
      <c r="B303" s="15">
        <v>0</v>
      </c>
      <c r="C303" s="15">
        <v>-40758922000</v>
      </c>
      <c r="D303" s="15">
        <v>0</v>
      </c>
      <c r="E303" s="15">
        <f t="shared" si="18"/>
        <v>-40758922000</v>
      </c>
      <c r="F303" s="52">
        <f>E303/درآمدها!$C$10*100</f>
        <v>-2.6828960444429244</v>
      </c>
      <c r="G303" s="15">
        <v>0</v>
      </c>
      <c r="H303" s="15">
        <v>-40283983000</v>
      </c>
      <c r="I303" s="15">
        <v>0</v>
      </c>
      <c r="J303" s="15">
        <f t="shared" si="19"/>
        <v>-40283983000</v>
      </c>
      <c r="K303" s="52">
        <f>J303/درآمدها!$C$10*100</f>
        <v>-2.6516338838673414</v>
      </c>
    </row>
    <row r="304" spans="1:11">
      <c r="A304" s="11" t="s">
        <v>551</v>
      </c>
      <c r="B304" s="15">
        <v>0</v>
      </c>
      <c r="C304" s="15">
        <v>-10392855000</v>
      </c>
      <c r="D304" s="15">
        <v>0</v>
      </c>
      <c r="E304" s="15">
        <f t="shared" si="18"/>
        <v>-10392855000</v>
      </c>
      <c r="F304" s="52">
        <f>E304/درآمدها!$C$10*100</f>
        <v>-0.68409438232858244</v>
      </c>
      <c r="G304" s="15">
        <v>0</v>
      </c>
      <c r="H304" s="15">
        <v>-10392855000</v>
      </c>
      <c r="I304" s="15">
        <v>0</v>
      </c>
      <c r="J304" s="15">
        <f t="shared" si="19"/>
        <v>-10392855000</v>
      </c>
      <c r="K304" s="52">
        <f>J304/درآمدها!$C$10*100</f>
        <v>-0.68409438232858244</v>
      </c>
    </row>
    <row r="305" spans="1:11">
      <c r="A305" s="11" t="s">
        <v>552</v>
      </c>
      <c r="B305" s="15">
        <v>0</v>
      </c>
      <c r="C305" s="15">
        <v>-1220238000</v>
      </c>
      <c r="D305" s="15">
        <v>0</v>
      </c>
      <c r="E305" s="15">
        <f t="shared" si="18"/>
        <v>-1220238000</v>
      </c>
      <c r="F305" s="52">
        <f>E305/درآمدها!$C$10*100</f>
        <v>-8.0320370187389786E-2</v>
      </c>
      <c r="G305" s="15">
        <v>0</v>
      </c>
      <c r="H305" s="15">
        <v>-1220238000</v>
      </c>
      <c r="I305" s="15">
        <v>0</v>
      </c>
      <c r="J305" s="15">
        <f t="shared" si="19"/>
        <v>-1220238000</v>
      </c>
      <c r="K305" s="52">
        <f>J305/درآمدها!$C$10*100</f>
        <v>-8.0320370187389786E-2</v>
      </c>
    </row>
    <row r="306" spans="1:11">
      <c r="A306" s="11" t="s">
        <v>553</v>
      </c>
      <c r="B306" s="15">
        <v>0</v>
      </c>
      <c r="C306" s="15">
        <v>-514337000</v>
      </c>
      <c r="D306" s="15">
        <v>0</v>
      </c>
      <c r="E306" s="15">
        <f t="shared" si="18"/>
        <v>-514337000</v>
      </c>
      <c r="F306" s="52">
        <f>E306/درآمدها!$C$10*100</f>
        <v>-3.3855475932622565E-2</v>
      </c>
      <c r="G306" s="15">
        <v>0</v>
      </c>
      <c r="H306" s="15">
        <v>-514337000</v>
      </c>
      <c r="I306" s="15">
        <v>0</v>
      </c>
      <c r="J306" s="15">
        <f t="shared" si="19"/>
        <v>-514337000</v>
      </c>
      <c r="K306" s="52">
        <f>J306/درآمدها!$C$10*100</f>
        <v>-3.3855475932622565E-2</v>
      </c>
    </row>
    <row r="307" spans="1:11">
      <c r="A307" s="11" t="s">
        <v>554</v>
      </c>
      <c r="B307" s="15">
        <v>0</v>
      </c>
      <c r="C307" s="15">
        <v>-563288000</v>
      </c>
      <c r="D307" s="15">
        <v>0</v>
      </c>
      <c r="E307" s="15">
        <f t="shared" si="18"/>
        <v>-563288000</v>
      </c>
      <c r="F307" s="52">
        <f>E307/درآمدها!$C$10*100</f>
        <v>-3.707760345286281E-2</v>
      </c>
      <c r="G307" s="15">
        <v>0</v>
      </c>
      <c r="H307" s="15">
        <v>-563288000</v>
      </c>
      <c r="I307" s="15">
        <v>0</v>
      </c>
      <c r="J307" s="15">
        <f t="shared" si="19"/>
        <v>-563288000</v>
      </c>
      <c r="K307" s="52">
        <f>J307/درآمدها!$C$10*100</f>
        <v>-3.707760345286281E-2</v>
      </c>
    </row>
    <row r="308" spans="1:11">
      <c r="A308" s="11" t="s">
        <v>555</v>
      </c>
      <c r="B308" s="15">
        <v>0</v>
      </c>
      <c r="C308" s="15">
        <v>-22750000</v>
      </c>
      <c r="D308" s="15">
        <v>0</v>
      </c>
      <c r="E308" s="15">
        <f t="shared" si="18"/>
        <v>-22750000</v>
      </c>
      <c r="F308" s="52">
        <f>E308/درآمدها!$C$10*100</f>
        <v>-1.4974852625169166E-3</v>
      </c>
      <c r="G308" s="15">
        <v>0</v>
      </c>
      <c r="H308" s="15">
        <v>-25200000</v>
      </c>
      <c r="I308" s="15">
        <v>0</v>
      </c>
      <c r="J308" s="15">
        <f t="shared" si="19"/>
        <v>-25200000</v>
      </c>
      <c r="K308" s="52">
        <f>J308/درآمدها!$C$10*100</f>
        <v>-1.6587529061725848E-3</v>
      </c>
    </row>
    <row r="309" spans="1:11">
      <c r="A309" s="11" t="s">
        <v>527</v>
      </c>
      <c r="B309" s="15">
        <v>0</v>
      </c>
      <c r="C309" s="15">
        <v>-6253185000</v>
      </c>
      <c r="D309" s="15">
        <v>0</v>
      </c>
      <c r="E309" s="15">
        <f t="shared" si="18"/>
        <v>-6253185000</v>
      </c>
      <c r="F309" s="52">
        <f>E309/درآمدها!$C$10*100</f>
        <v>-0.41160669807876243</v>
      </c>
      <c r="G309" s="15">
        <v>0</v>
      </c>
      <c r="H309" s="15">
        <v>-6253185000</v>
      </c>
      <c r="I309" s="15">
        <v>0</v>
      </c>
      <c r="J309" s="15">
        <f t="shared" si="19"/>
        <v>-6253185000</v>
      </c>
      <c r="K309" s="52">
        <f>J309/درآمدها!$C$10*100</f>
        <v>-0.41160669807876243</v>
      </c>
    </row>
    <row r="310" spans="1:11" ht="19.5" thickBot="1">
      <c r="A310" s="11" t="s">
        <v>496</v>
      </c>
      <c r="B310" s="27">
        <f>SUM(B280:B309)</f>
        <v>72630877500</v>
      </c>
      <c r="C310" s="27">
        <f t="shared" ref="C310:K310" si="22">SUM(C280:C309)</f>
        <v>392988077855</v>
      </c>
      <c r="D310" s="27">
        <f t="shared" si="22"/>
        <v>-45549321913</v>
      </c>
      <c r="E310" s="27">
        <f t="shared" si="22"/>
        <v>420069633442</v>
      </c>
      <c r="F310" s="27">
        <f t="shared" si="22"/>
        <v>27.650465288363915</v>
      </c>
      <c r="G310" s="27">
        <f t="shared" si="22"/>
        <v>72630877500</v>
      </c>
      <c r="H310" s="27">
        <f t="shared" si="22"/>
        <v>935344285429</v>
      </c>
      <c r="I310" s="27">
        <f t="shared" si="22"/>
        <v>-93131059704</v>
      </c>
      <c r="J310" s="27">
        <f>SUM(J280:J309)</f>
        <v>914844103225</v>
      </c>
      <c r="K310" s="27">
        <f t="shared" si="22"/>
        <v>60.218266465052373</v>
      </c>
    </row>
    <row r="311" spans="1:11" ht="19.5" thickTop="1">
      <c r="A311" s="11"/>
      <c r="B311" s="15"/>
      <c r="C311" s="15"/>
      <c r="D311" s="15"/>
      <c r="E311" s="15"/>
      <c r="F311" s="15"/>
      <c r="G311" s="15"/>
      <c r="H311" s="15"/>
      <c r="I311" s="15"/>
      <c r="J311" s="15"/>
      <c r="K311" s="15"/>
    </row>
    <row r="312" spans="1:11">
      <c r="A312" s="11"/>
      <c r="B312" s="15"/>
      <c r="C312" s="15"/>
      <c r="D312" s="15"/>
      <c r="E312" s="15"/>
      <c r="F312" s="15"/>
      <c r="G312" s="15"/>
      <c r="H312" s="15"/>
      <c r="I312" s="15"/>
      <c r="J312" s="15"/>
      <c r="K312" s="15"/>
    </row>
    <row r="313" spans="1:11" ht="21">
      <c r="A313" s="140" t="s">
        <v>0</v>
      </c>
      <c r="B313" s="140"/>
      <c r="C313" s="140"/>
      <c r="D313" s="140"/>
      <c r="E313" s="140"/>
      <c r="F313" s="140"/>
      <c r="G313" s="140"/>
      <c r="H313" s="140"/>
      <c r="I313" s="140"/>
      <c r="J313" s="140"/>
      <c r="K313" s="140"/>
    </row>
    <row r="314" spans="1:11" ht="21">
      <c r="A314" s="140" t="s">
        <v>225</v>
      </c>
      <c r="B314" s="140"/>
      <c r="C314" s="140"/>
      <c r="D314" s="140"/>
      <c r="E314" s="140"/>
      <c r="F314" s="140"/>
      <c r="G314" s="140"/>
      <c r="H314" s="140"/>
      <c r="I314" s="140"/>
      <c r="J314" s="140"/>
      <c r="K314" s="140"/>
    </row>
    <row r="315" spans="1:11" ht="21">
      <c r="A315" s="140" t="s">
        <v>226</v>
      </c>
      <c r="B315" s="140"/>
      <c r="C315" s="140"/>
      <c r="D315" s="140"/>
      <c r="E315" s="140"/>
      <c r="F315" s="140"/>
      <c r="G315" s="140"/>
      <c r="H315" s="140"/>
      <c r="I315" s="140"/>
      <c r="J315" s="140"/>
      <c r="K315" s="140"/>
    </row>
    <row r="316" spans="1:11">
      <c r="A316" s="11"/>
      <c r="B316" s="15"/>
      <c r="C316" s="15"/>
      <c r="D316" s="15"/>
      <c r="E316" s="15"/>
      <c r="F316" s="52"/>
      <c r="G316" s="15"/>
      <c r="H316" s="15"/>
      <c r="I316" s="15"/>
      <c r="J316" s="15"/>
      <c r="K316" s="52"/>
    </row>
    <row r="317" spans="1:11" ht="19.5" thickBot="1">
      <c r="A317" s="83"/>
      <c r="B317" s="143" t="s">
        <v>242</v>
      </c>
      <c r="C317" s="143"/>
      <c r="D317" s="143"/>
      <c r="E317" s="143"/>
      <c r="F317" s="143"/>
      <c r="G317" s="143" t="s">
        <v>243</v>
      </c>
      <c r="H317" s="143"/>
      <c r="I317" s="143"/>
      <c r="J317" s="143"/>
      <c r="K317" s="143"/>
    </row>
    <row r="318" spans="1:11">
      <c r="A318" s="144" t="s">
        <v>464</v>
      </c>
      <c r="B318" s="141" t="s">
        <v>465</v>
      </c>
      <c r="C318" s="141" t="s">
        <v>461</v>
      </c>
      <c r="D318" s="141" t="s">
        <v>462</v>
      </c>
      <c r="E318" s="141" t="s">
        <v>60</v>
      </c>
      <c r="F318" s="141"/>
      <c r="G318" s="141" t="s">
        <v>465</v>
      </c>
      <c r="H318" s="141" t="s">
        <v>461</v>
      </c>
      <c r="I318" s="141" t="s">
        <v>462</v>
      </c>
      <c r="J318" s="141" t="s">
        <v>60</v>
      </c>
      <c r="K318" s="141"/>
    </row>
    <row r="319" spans="1:11" ht="19.5" thickBot="1">
      <c r="A319" s="144"/>
      <c r="B319" s="146"/>
      <c r="C319" s="146"/>
      <c r="D319" s="146"/>
      <c r="E319" s="143"/>
      <c r="F319" s="143"/>
      <c r="G319" s="146"/>
      <c r="H319" s="146"/>
      <c r="I319" s="146"/>
      <c r="J319" s="143"/>
      <c r="K319" s="143"/>
    </row>
    <row r="320" spans="1:11" ht="19.5" thickBot="1">
      <c r="A320" s="145"/>
      <c r="B320" s="143"/>
      <c r="C320" s="143"/>
      <c r="D320" s="143"/>
      <c r="E320" s="63" t="s">
        <v>181</v>
      </c>
      <c r="F320" s="63" t="s">
        <v>466</v>
      </c>
      <c r="G320" s="143"/>
      <c r="H320" s="143"/>
      <c r="I320" s="143"/>
      <c r="J320" s="63" t="s">
        <v>181</v>
      </c>
      <c r="K320" s="63" t="s">
        <v>466</v>
      </c>
    </row>
    <row r="321" spans="1:11">
      <c r="A321" s="11" t="s">
        <v>497</v>
      </c>
      <c r="B321" s="15">
        <f>B310</f>
        <v>72630877500</v>
      </c>
      <c r="C321" s="15">
        <f t="shared" ref="C321:K321" si="23">C310</f>
        <v>392988077855</v>
      </c>
      <c r="D321" s="15">
        <f t="shared" si="23"/>
        <v>-45549321913</v>
      </c>
      <c r="E321" s="15">
        <f t="shared" si="23"/>
        <v>420069633442</v>
      </c>
      <c r="F321" s="15">
        <f t="shared" si="23"/>
        <v>27.650465288363915</v>
      </c>
      <c r="G321" s="15">
        <f t="shared" si="23"/>
        <v>72630877500</v>
      </c>
      <c r="H321" s="15">
        <f t="shared" si="23"/>
        <v>935344285429</v>
      </c>
      <c r="I321" s="15">
        <f t="shared" si="23"/>
        <v>-93131059704</v>
      </c>
      <c r="J321" s="15">
        <f t="shared" si="23"/>
        <v>914844103225</v>
      </c>
      <c r="K321" s="15">
        <f t="shared" si="23"/>
        <v>60.218266465052373</v>
      </c>
    </row>
    <row r="322" spans="1:11">
      <c r="A322" s="11" t="s">
        <v>500</v>
      </c>
      <c r="B322" s="15">
        <v>0</v>
      </c>
      <c r="C322" s="15">
        <v>-19600000</v>
      </c>
      <c r="D322" s="15">
        <v>0</v>
      </c>
      <c r="E322" s="15">
        <f t="shared" si="18"/>
        <v>-19600000</v>
      </c>
      <c r="F322" s="52">
        <f>E322/درآمدها!$C$10*100</f>
        <v>-1.2901411492453436E-3</v>
      </c>
      <c r="G322" s="15">
        <v>0</v>
      </c>
      <c r="H322" s="15">
        <v>-22300000</v>
      </c>
      <c r="I322" s="15">
        <v>0</v>
      </c>
      <c r="J322" s="15">
        <f>G322+H322+I322</f>
        <v>-22300000</v>
      </c>
      <c r="K322" s="52">
        <f>J322/درآمدها!$C$10*100</f>
        <v>-1.4678646749066921E-3</v>
      </c>
    </row>
    <row r="323" spans="1:11">
      <c r="A323" s="11" t="s">
        <v>501</v>
      </c>
      <c r="B323" s="15">
        <v>0</v>
      </c>
      <c r="C323" s="15">
        <v>-72000000</v>
      </c>
      <c r="D323" s="15">
        <v>0</v>
      </c>
      <c r="E323" s="15">
        <f t="shared" si="18"/>
        <v>-72000000</v>
      </c>
      <c r="F323" s="52">
        <f>E323/درآمدها!$C$10*100</f>
        <v>-4.7392940176359567E-3</v>
      </c>
      <c r="G323" s="15">
        <v>0</v>
      </c>
      <c r="H323" s="15">
        <v>-72000000</v>
      </c>
      <c r="I323" s="15">
        <v>0</v>
      </c>
      <c r="J323" s="15">
        <f>G323+H323+I323</f>
        <v>-72000000</v>
      </c>
      <c r="K323" s="52">
        <f>J323/درآمدها!$C$10*100</f>
        <v>-4.7392940176359567E-3</v>
      </c>
    </row>
    <row r="324" spans="1:11">
      <c r="A324" s="11" t="s">
        <v>502</v>
      </c>
      <c r="B324" s="15">
        <v>0</v>
      </c>
      <c r="C324" s="15">
        <v>-2250000</v>
      </c>
      <c r="D324" s="15">
        <v>0</v>
      </c>
      <c r="E324" s="15">
        <f t="shared" si="18"/>
        <v>-2250000</v>
      </c>
      <c r="F324" s="52">
        <f>E324/درآمدها!$C$10*100</f>
        <v>-1.4810293805112365E-4</v>
      </c>
      <c r="G324" s="15">
        <v>0</v>
      </c>
      <c r="H324" s="15">
        <v>-5500000</v>
      </c>
      <c r="I324" s="15">
        <v>0</v>
      </c>
      <c r="J324" s="15">
        <f t="shared" si="19"/>
        <v>-5500000</v>
      </c>
      <c r="K324" s="52">
        <f>J324/درآمدها!$C$10*100</f>
        <v>-3.6202940412496888E-4</v>
      </c>
    </row>
    <row r="325" spans="1:11">
      <c r="A325" s="11" t="s">
        <v>503</v>
      </c>
      <c r="B325" s="15">
        <v>0</v>
      </c>
      <c r="C325" s="15">
        <v>-11880000</v>
      </c>
      <c r="D325" s="15">
        <v>0</v>
      </c>
      <c r="E325" s="15">
        <f t="shared" si="18"/>
        <v>-11880000</v>
      </c>
      <c r="F325" s="52">
        <f>E325/درآمدها!$C$10*100</f>
        <v>-7.8198351290993272E-4</v>
      </c>
      <c r="G325" s="15">
        <v>0</v>
      </c>
      <c r="H325" s="15">
        <v>-14380000</v>
      </c>
      <c r="I325" s="15">
        <v>0</v>
      </c>
      <c r="J325" s="15">
        <f t="shared" si="19"/>
        <v>-14380000</v>
      </c>
      <c r="K325" s="52">
        <f>J325/درآمدها!$C$10*100</f>
        <v>-9.4654233296673684E-4</v>
      </c>
    </row>
    <row r="326" spans="1:11">
      <c r="A326" s="11" t="s">
        <v>504</v>
      </c>
      <c r="B326" s="15">
        <v>0</v>
      </c>
      <c r="C326" s="15">
        <v>-632000</v>
      </c>
      <c r="D326" s="15">
        <v>0</v>
      </c>
      <c r="E326" s="15">
        <f t="shared" si="18"/>
        <v>-632000</v>
      </c>
      <c r="F326" s="52">
        <f>E326/درآمدها!$C$10*100</f>
        <v>-4.1600469710360059E-5</v>
      </c>
      <c r="G326" s="15">
        <v>0</v>
      </c>
      <c r="H326" s="15">
        <v>-682000</v>
      </c>
      <c r="I326" s="15">
        <v>0</v>
      </c>
      <c r="J326" s="15">
        <f t="shared" si="19"/>
        <v>-682000</v>
      </c>
      <c r="K326" s="52">
        <f>J326/درآمدها!$C$10*100</f>
        <v>-4.4891646111496141E-5</v>
      </c>
    </row>
    <row r="327" spans="1:11">
      <c r="A327" s="11" t="s">
        <v>505</v>
      </c>
      <c r="B327" s="15">
        <v>0</v>
      </c>
      <c r="C327" s="15">
        <v>-138000</v>
      </c>
      <c r="D327" s="15">
        <v>0</v>
      </c>
      <c r="E327" s="15">
        <f t="shared" si="18"/>
        <v>-138000</v>
      </c>
      <c r="F327" s="52">
        <f>E327/درآمدها!$C$10*100</f>
        <v>-9.0836468671355816E-6</v>
      </c>
      <c r="G327" s="15">
        <v>0</v>
      </c>
      <c r="H327" s="15">
        <v>-138000</v>
      </c>
      <c r="I327" s="15">
        <v>0</v>
      </c>
      <c r="J327" s="15">
        <f t="shared" si="19"/>
        <v>-138000</v>
      </c>
      <c r="K327" s="52">
        <f>J327/درآمدها!$C$10*100</f>
        <v>-9.0836468671355816E-6</v>
      </c>
    </row>
    <row r="328" spans="1:11">
      <c r="A328" s="11" t="s">
        <v>506</v>
      </c>
      <c r="B328" s="15">
        <v>0</v>
      </c>
      <c r="C328" s="15">
        <v>-100000000</v>
      </c>
      <c r="D328" s="15">
        <v>0</v>
      </c>
      <c r="E328" s="15">
        <f t="shared" si="18"/>
        <v>-100000000</v>
      </c>
      <c r="F328" s="52">
        <f>E328/درآمدها!$C$10*100</f>
        <v>-6.5823528022721615E-3</v>
      </c>
      <c r="G328" s="15">
        <v>0</v>
      </c>
      <c r="H328" s="15">
        <v>-100000000</v>
      </c>
      <c r="I328" s="15">
        <v>0</v>
      </c>
      <c r="J328" s="15">
        <f t="shared" si="19"/>
        <v>-100000000</v>
      </c>
      <c r="K328" s="52">
        <f>J328/درآمدها!$C$10*100</f>
        <v>-6.5823528022721615E-3</v>
      </c>
    </row>
    <row r="329" spans="1:11">
      <c r="A329" s="11" t="s">
        <v>507</v>
      </c>
      <c r="B329" s="15">
        <v>0</v>
      </c>
      <c r="C329" s="15">
        <v>-3803000000</v>
      </c>
      <c r="D329" s="15">
        <v>0</v>
      </c>
      <c r="E329" s="15">
        <f t="shared" si="18"/>
        <v>-3803000000</v>
      </c>
      <c r="F329" s="52">
        <f>E329/درآمدها!$C$10*100</f>
        <v>-0.25032687707041029</v>
      </c>
      <c r="G329" s="15">
        <v>0</v>
      </c>
      <c r="H329" s="15">
        <v>-3803000000</v>
      </c>
      <c r="I329" s="15">
        <v>0</v>
      </c>
      <c r="J329" s="15">
        <f t="shared" si="19"/>
        <v>-3803000000</v>
      </c>
      <c r="K329" s="52">
        <f>J329/درآمدها!$C$10*100</f>
        <v>-0.25032687707041029</v>
      </c>
    </row>
    <row r="330" spans="1:11">
      <c r="A330" s="11" t="s">
        <v>508</v>
      </c>
      <c r="B330" s="15">
        <v>0</v>
      </c>
      <c r="C330" s="15">
        <v>-6000000</v>
      </c>
      <c r="D330" s="15">
        <v>0</v>
      </c>
      <c r="E330" s="15">
        <f t="shared" si="18"/>
        <v>-6000000</v>
      </c>
      <c r="F330" s="52">
        <f>E330/درآمدها!$C$10*100</f>
        <v>-3.9494116813632967E-4</v>
      </c>
      <c r="G330" s="15">
        <v>0</v>
      </c>
      <c r="H330" s="15">
        <v>-8000000</v>
      </c>
      <c r="I330" s="15">
        <v>0</v>
      </c>
      <c r="J330" s="15">
        <f t="shared" si="19"/>
        <v>-8000000</v>
      </c>
      <c r="K330" s="52">
        <f>J330/درآمدها!$C$10*100</f>
        <v>-5.265882241817729E-4</v>
      </c>
    </row>
    <row r="331" spans="1:11">
      <c r="A331" s="11" t="s">
        <v>509</v>
      </c>
      <c r="B331" s="15">
        <v>0</v>
      </c>
      <c r="C331" s="15">
        <v>-500000</v>
      </c>
      <c r="D331" s="15">
        <v>0</v>
      </c>
      <c r="E331" s="15">
        <f t="shared" si="18"/>
        <v>-500000</v>
      </c>
      <c r="F331" s="52">
        <f>E331/درآمدها!$C$10*100</f>
        <v>-3.2911764011360806E-5</v>
      </c>
      <c r="G331" s="15">
        <v>0</v>
      </c>
      <c r="H331" s="15">
        <v>-500000</v>
      </c>
      <c r="I331" s="15">
        <v>0</v>
      </c>
      <c r="J331" s="15">
        <f t="shared" si="19"/>
        <v>-500000</v>
      </c>
      <c r="K331" s="52">
        <f>J331/درآمدها!$C$10*100</f>
        <v>-3.2911764011360806E-5</v>
      </c>
    </row>
    <row r="332" spans="1:11">
      <c r="A332" s="11" t="s">
        <v>510</v>
      </c>
      <c r="B332" s="15">
        <v>0</v>
      </c>
      <c r="C332" s="15">
        <v>-41890000</v>
      </c>
      <c r="D332" s="15">
        <v>0</v>
      </c>
      <c r="E332" s="15">
        <f t="shared" si="18"/>
        <v>-41890000</v>
      </c>
      <c r="F332" s="52">
        <f>E332/درآمدها!$C$10*100</f>
        <v>-2.7573475888718088E-3</v>
      </c>
      <c r="G332" s="15">
        <v>0</v>
      </c>
      <c r="H332" s="15">
        <v>-41890000</v>
      </c>
      <c r="I332" s="15">
        <v>0</v>
      </c>
      <c r="J332" s="15">
        <f t="shared" si="19"/>
        <v>-41890000</v>
      </c>
      <c r="K332" s="52">
        <f>J332/درآمدها!$C$10*100</f>
        <v>-2.7573475888718088E-3</v>
      </c>
    </row>
    <row r="333" spans="1:11">
      <c r="A333" s="11" t="s">
        <v>511</v>
      </c>
      <c r="B333" s="15">
        <v>0</v>
      </c>
      <c r="C333" s="15">
        <v>-2006020000</v>
      </c>
      <c r="D333" s="15">
        <v>0</v>
      </c>
      <c r="E333" s="15">
        <f t="shared" si="18"/>
        <v>-2006020000</v>
      </c>
      <c r="F333" s="52">
        <f>E333/درآمدها!$C$10*100</f>
        <v>-0.13204331368414002</v>
      </c>
      <c r="G333" s="15">
        <v>0</v>
      </c>
      <c r="H333" s="15">
        <v>-2006020000</v>
      </c>
      <c r="I333" s="15">
        <v>0</v>
      </c>
      <c r="J333" s="15">
        <f t="shared" si="19"/>
        <v>-2006020000</v>
      </c>
      <c r="K333" s="52">
        <f>J333/درآمدها!$C$10*100</f>
        <v>-0.13204331368414002</v>
      </c>
    </row>
    <row r="334" spans="1:11">
      <c r="A334" s="11" t="s">
        <v>512</v>
      </c>
      <c r="B334" s="15">
        <v>0</v>
      </c>
      <c r="C334" s="15">
        <v>1213000</v>
      </c>
      <c r="D334" s="15">
        <v>0</v>
      </c>
      <c r="E334" s="15">
        <f t="shared" si="18"/>
        <v>1213000</v>
      </c>
      <c r="F334" s="52">
        <f>E334/درآمدها!$C$10*100</f>
        <v>7.9843939491561317E-5</v>
      </c>
      <c r="G334" s="15">
        <v>0</v>
      </c>
      <c r="H334" s="15">
        <v>1213000</v>
      </c>
      <c r="I334" s="15">
        <v>0</v>
      </c>
      <c r="J334" s="15">
        <f t="shared" si="19"/>
        <v>1213000</v>
      </c>
      <c r="K334" s="52">
        <f>J334/درآمدها!$C$10*100</f>
        <v>7.9843939491561317E-5</v>
      </c>
    </row>
    <row r="335" spans="1:11">
      <c r="A335" s="11" t="s">
        <v>513</v>
      </c>
      <c r="B335" s="15">
        <v>0</v>
      </c>
      <c r="C335" s="15">
        <v>-4588365000</v>
      </c>
      <c r="D335" s="15">
        <v>0</v>
      </c>
      <c r="E335" s="15">
        <f t="shared" si="18"/>
        <v>-4588365000</v>
      </c>
      <c r="F335" s="52">
        <f>E335/درآمدها!$C$10*100</f>
        <v>-0.30202237215597505</v>
      </c>
      <c r="G335" s="15">
        <v>0</v>
      </c>
      <c r="H335" s="15">
        <v>-4588365000</v>
      </c>
      <c r="I335" s="15">
        <v>0</v>
      </c>
      <c r="J335" s="15">
        <f t="shared" si="19"/>
        <v>-4588365000</v>
      </c>
      <c r="K335" s="52">
        <f>J335/درآمدها!$C$10*100</f>
        <v>-0.30202237215597505</v>
      </c>
    </row>
    <row r="336" spans="1:11">
      <c r="A336" s="11" t="s">
        <v>514</v>
      </c>
      <c r="B336" s="15">
        <v>0</v>
      </c>
      <c r="C336" s="15">
        <v>170000</v>
      </c>
      <c r="D336" s="15">
        <v>0</v>
      </c>
      <c r="E336" s="15">
        <f t="shared" si="18"/>
        <v>170000</v>
      </c>
      <c r="F336" s="52">
        <f>E336/درآمدها!$C$10*100</f>
        <v>1.1189999763862674E-5</v>
      </c>
      <c r="G336" s="15">
        <v>0</v>
      </c>
      <c r="H336" s="15">
        <v>170000</v>
      </c>
      <c r="I336" s="15">
        <v>0</v>
      </c>
      <c r="J336" s="15">
        <f t="shared" si="19"/>
        <v>170000</v>
      </c>
      <c r="K336" s="52">
        <f>J336/درآمدها!$C$10*100</f>
        <v>1.1189999763862674E-5</v>
      </c>
    </row>
    <row r="337" spans="1:11">
      <c r="A337" s="11" t="s">
        <v>515</v>
      </c>
      <c r="B337" s="15">
        <v>0</v>
      </c>
      <c r="C337" s="15">
        <v>535011000</v>
      </c>
      <c r="D337" s="15">
        <v>0</v>
      </c>
      <c r="E337" s="15">
        <f t="shared" si="18"/>
        <v>535011000</v>
      </c>
      <c r="F337" s="52">
        <f>E337/درآمدها!$C$10*100</f>
        <v>3.5216311550964316E-2</v>
      </c>
      <c r="G337" s="15">
        <v>0</v>
      </c>
      <c r="H337" s="15">
        <v>535011000</v>
      </c>
      <c r="I337" s="15">
        <v>0</v>
      </c>
      <c r="J337" s="15">
        <f t="shared" si="19"/>
        <v>535011000</v>
      </c>
      <c r="K337" s="52">
        <f>J337/درآمدها!$C$10*100</f>
        <v>3.5216311550964316E-2</v>
      </c>
    </row>
    <row r="338" spans="1:11">
      <c r="A338" s="11" t="s">
        <v>516</v>
      </c>
      <c r="B338" s="15">
        <v>0</v>
      </c>
      <c r="C338" s="15">
        <v>129156000</v>
      </c>
      <c r="D338" s="15">
        <v>0</v>
      </c>
      <c r="E338" s="15">
        <f t="shared" si="18"/>
        <v>129156000</v>
      </c>
      <c r="F338" s="52">
        <f>E338/درآمدها!$C$10*100</f>
        <v>8.5015035853026333E-3</v>
      </c>
      <c r="G338" s="15">
        <v>0</v>
      </c>
      <c r="H338" s="15">
        <v>129156000</v>
      </c>
      <c r="I338" s="15">
        <v>0</v>
      </c>
      <c r="J338" s="15">
        <f>G338+H338+I338</f>
        <v>129156000</v>
      </c>
      <c r="K338" s="52">
        <f>J338/درآمدها!$C$10*100</f>
        <v>8.5015035853026333E-3</v>
      </c>
    </row>
    <row r="339" spans="1:11">
      <c r="A339" s="11" t="s">
        <v>517</v>
      </c>
      <c r="B339" s="15">
        <v>0</v>
      </c>
      <c r="C339" s="15">
        <v>0</v>
      </c>
      <c r="D339" s="15">
        <v>0</v>
      </c>
      <c r="E339" s="15">
        <f t="shared" si="18"/>
        <v>0</v>
      </c>
      <c r="F339" s="52">
        <f>E339/درآمدها!$C$10*100</f>
        <v>0</v>
      </c>
      <c r="G339" s="15">
        <v>0</v>
      </c>
      <c r="H339" s="15">
        <v>0</v>
      </c>
      <c r="I339" s="15">
        <v>233254</v>
      </c>
      <c r="J339" s="15">
        <f t="shared" si="19"/>
        <v>233254</v>
      </c>
      <c r="K339" s="52">
        <f>J339/درآمدها!$C$10*100</f>
        <v>1.5353601205411908E-5</v>
      </c>
    </row>
    <row r="340" spans="1:11">
      <c r="A340" s="11" t="s">
        <v>518</v>
      </c>
      <c r="B340" s="15">
        <v>0</v>
      </c>
      <c r="C340" s="15">
        <v>0</v>
      </c>
      <c r="D340" s="15">
        <v>0</v>
      </c>
      <c r="E340" s="15">
        <f t="shared" si="18"/>
        <v>0</v>
      </c>
      <c r="F340" s="52">
        <f>E340/درآمدها!$C$10*100</f>
        <v>0</v>
      </c>
      <c r="G340" s="15">
        <v>0</v>
      </c>
      <c r="H340" s="15">
        <v>0</v>
      </c>
      <c r="I340" s="15">
        <v>10004138</v>
      </c>
      <c r="J340" s="15">
        <f t="shared" si="19"/>
        <v>10004138</v>
      </c>
      <c r="K340" s="52">
        <f>J340/درآمدها!$C$10*100</f>
        <v>6.5850765798617413E-4</v>
      </c>
    </row>
    <row r="341" spans="1:11">
      <c r="A341" s="11" t="s">
        <v>519</v>
      </c>
      <c r="B341" s="15">
        <v>0</v>
      </c>
      <c r="C341" s="15">
        <v>0</v>
      </c>
      <c r="D341" s="15">
        <v>0</v>
      </c>
      <c r="E341" s="15">
        <f t="shared" si="18"/>
        <v>0</v>
      </c>
      <c r="F341" s="52">
        <f>E341/درآمدها!$C$10*100</f>
        <v>0</v>
      </c>
      <c r="G341" s="15">
        <v>0</v>
      </c>
      <c r="H341" s="15">
        <v>0</v>
      </c>
      <c r="I341" s="15">
        <v>19859231</v>
      </c>
      <c r="J341" s="15">
        <f t="shared" si="19"/>
        <v>19859231</v>
      </c>
      <c r="K341" s="52">
        <f>J341/درآمدها!$C$10*100</f>
        <v>1.3072046482382018E-3</v>
      </c>
    </row>
    <row r="342" spans="1:11">
      <c r="A342" s="11" t="s">
        <v>520</v>
      </c>
      <c r="B342" s="15">
        <v>0</v>
      </c>
      <c r="C342" s="15">
        <v>0</v>
      </c>
      <c r="D342" s="15">
        <v>0</v>
      </c>
      <c r="E342" s="15">
        <f t="shared" si="18"/>
        <v>0</v>
      </c>
      <c r="F342" s="52">
        <f>E342/درآمدها!$C$10*100</f>
        <v>0</v>
      </c>
      <c r="G342" s="15">
        <v>0</v>
      </c>
      <c r="H342" s="15">
        <v>0</v>
      </c>
      <c r="I342" s="15">
        <v>15396000</v>
      </c>
      <c r="J342" s="15">
        <f t="shared" si="19"/>
        <v>15396000</v>
      </c>
      <c r="K342" s="52">
        <f>J342/درآمدها!$C$10*100</f>
        <v>1.0134190374378219E-3</v>
      </c>
    </row>
    <row r="343" spans="1:11">
      <c r="A343" s="11" t="s">
        <v>521</v>
      </c>
      <c r="B343" s="15">
        <v>0</v>
      </c>
      <c r="C343" s="15">
        <v>627000</v>
      </c>
      <c r="D343" s="15">
        <v>479111</v>
      </c>
      <c r="E343" s="15">
        <f t="shared" si="18"/>
        <v>1106111</v>
      </c>
      <c r="F343" s="52">
        <f>E343/درآمدها!$C$10*100</f>
        <v>7.2808128404740628E-5</v>
      </c>
      <c r="G343" s="15">
        <v>0</v>
      </c>
      <c r="H343" s="15">
        <v>0</v>
      </c>
      <c r="I343" s="15">
        <v>479111</v>
      </c>
      <c r="J343" s="15">
        <f t="shared" si="19"/>
        <v>479111</v>
      </c>
      <c r="K343" s="52">
        <f>J343/درآمدها!$C$10*100</f>
        <v>3.1536776334494179E-5</v>
      </c>
    </row>
    <row r="344" spans="1:11">
      <c r="A344" s="11" t="s">
        <v>522</v>
      </c>
      <c r="B344" s="15">
        <v>0</v>
      </c>
      <c r="C344" s="15">
        <v>0</v>
      </c>
      <c r="D344" s="15">
        <v>0</v>
      </c>
      <c r="E344" s="15">
        <f t="shared" si="18"/>
        <v>0</v>
      </c>
      <c r="F344" s="52">
        <f>E344/درآمدها!$C$10*100</f>
        <v>0</v>
      </c>
      <c r="G344" s="15">
        <v>0</v>
      </c>
      <c r="H344" s="15">
        <v>0</v>
      </c>
      <c r="I344" s="15">
        <v>22554</v>
      </c>
      <c r="J344" s="15">
        <f t="shared" si="19"/>
        <v>22554</v>
      </c>
      <c r="K344" s="52">
        <f>J344/درآمدها!$C$10*100</f>
        <v>1.4845838510244633E-6</v>
      </c>
    </row>
    <row r="345" spans="1:11">
      <c r="A345" s="11" t="s">
        <v>523</v>
      </c>
      <c r="B345" s="15">
        <v>0</v>
      </c>
      <c r="C345" s="15">
        <v>44280000</v>
      </c>
      <c r="D345" s="15">
        <v>-29463442</v>
      </c>
      <c r="E345" s="15">
        <f t="shared" si="18"/>
        <v>14816558</v>
      </c>
      <c r="F345" s="52">
        <f>E345/درآمدها!$C$10*100</f>
        <v>9.7527812071328008E-4</v>
      </c>
      <c r="G345" s="15">
        <v>0</v>
      </c>
      <c r="H345" s="15">
        <v>0</v>
      </c>
      <c r="I345" s="15">
        <v>-29463442</v>
      </c>
      <c r="J345" s="15">
        <f t="shared" si="19"/>
        <v>-29463442</v>
      </c>
      <c r="K345" s="52">
        <f>J345/درآمدها!$C$10*100</f>
        <v>-1.9393877001328329E-3</v>
      </c>
    </row>
    <row r="346" spans="1:11">
      <c r="A346" s="11" t="s">
        <v>524</v>
      </c>
      <c r="B346" s="15">
        <v>0</v>
      </c>
      <c r="C346" s="15">
        <v>1550000</v>
      </c>
      <c r="D346" s="15">
        <v>-729556</v>
      </c>
      <c r="E346" s="15">
        <f t="shared" si="18"/>
        <v>820444</v>
      </c>
      <c r="F346" s="52">
        <f>E346/درآمدها!$C$10*100</f>
        <v>5.4004518625073808E-5</v>
      </c>
      <c r="G346" s="15">
        <v>0</v>
      </c>
      <c r="H346" s="15">
        <v>0</v>
      </c>
      <c r="I346" s="15">
        <v>-729556</v>
      </c>
      <c r="J346" s="15">
        <f t="shared" si="19"/>
        <v>-729556</v>
      </c>
      <c r="K346" s="52">
        <f>J346/درآمدها!$C$10*100</f>
        <v>-4.8021949810144685E-5</v>
      </c>
    </row>
    <row r="347" spans="1:11">
      <c r="A347" s="11" t="s">
        <v>525</v>
      </c>
      <c r="B347" s="15">
        <v>0</v>
      </c>
      <c r="C347" s="15">
        <v>-294574000</v>
      </c>
      <c r="D347" s="15">
        <v>0</v>
      </c>
      <c r="E347" s="15">
        <f t="shared" si="18"/>
        <v>-294574000</v>
      </c>
      <c r="F347" s="52">
        <f>E347/درآمدها!$C$10*100</f>
        <v>-1.9389899943765197E-2</v>
      </c>
      <c r="G347" s="15">
        <v>0</v>
      </c>
      <c r="H347" s="15">
        <v>-528675000</v>
      </c>
      <c r="I347" s="15">
        <v>0</v>
      </c>
      <c r="J347" s="15">
        <f t="shared" si="19"/>
        <v>-528675000</v>
      </c>
      <c r="K347" s="52">
        <f>J347/درآمدها!$C$10*100</f>
        <v>-3.4799253677412351E-2</v>
      </c>
    </row>
    <row r="348" spans="1:11">
      <c r="A348" s="11" t="s">
        <v>526</v>
      </c>
      <c r="B348" s="15">
        <v>0</v>
      </c>
      <c r="C348" s="15">
        <v>-2760000</v>
      </c>
      <c r="D348" s="15">
        <v>0</v>
      </c>
      <c r="E348" s="15">
        <f t="shared" si="18"/>
        <v>-2760000</v>
      </c>
      <c r="F348" s="52">
        <f>E348/درآمدها!$C$10*100</f>
        <v>-1.8167293734271166E-4</v>
      </c>
      <c r="G348" s="15">
        <v>0</v>
      </c>
      <c r="H348" s="15">
        <v>-6840000</v>
      </c>
      <c r="I348" s="15">
        <v>0</v>
      </c>
      <c r="J348" s="15">
        <f t="shared" si="19"/>
        <v>-6840000</v>
      </c>
      <c r="K348" s="52">
        <f>J348/درآمدها!$C$10*100</f>
        <v>-4.5023293167541586E-4</v>
      </c>
    </row>
    <row r="349" spans="1:11">
      <c r="A349" s="11" t="s">
        <v>499</v>
      </c>
      <c r="B349" s="15">
        <v>0</v>
      </c>
      <c r="C349" s="15">
        <v>-2123379000</v>
      </c>
      <c r="D349" s="15">
        <v>0</v>
      </c>
      <c r="E349" s="15">
        <f t="shared" si="18"/>
        <v>-2123379000</v>
      </c>
      <c r="F349" s="52">
        <f>E349/درآمدها!$C$10*100</f>
        <v>-0.13976829710935862</v>
      </c>
      <c r="G349" s="15">
        <v>0</v>
      </c>
      <c r="H349" s="15">
        <v>-3007670000</v>
      </c>
      <c r="I349" s="15">
        <v>0</v>
      </c>
      <c r="J349" s="15">
        <f t="shared" si="19"/>
        <v>-3007670000</v>
      </c>
      <c r="K349" s="52">
        <f>J349/درآمدها!$C$10*100</f>
        <v>-0.19797545052809915</v>
      </c>
    </row>
    <row r="350" spans="1:11" ht="19.5" thickBot="1">
      <c r="A350" s="11" t="s">
        <v>60</v>
      </c>
      <c r="B350" s="27">
        <f t="shared" ref="B350:H350" si="24">SUM(B321:B349)</f>
        <v>72630877500</v>
      </c>
      <c r="C350" s="27">
        <f t="shared" si="24"/>
        <v>380627096855</v>
      </c>
      <c r="D350" s="27">
        <f t="shared" si="24"/>
        <v>-45579035800</v>
      </c>
      <c r="E350" s="27">
        <f>SUM(E321:E349)</f>
        <v>407678938555</v>
      </c>
      <c r="F350" s="27">
        <f t="shared" si="24"/>
        <v>26.834866036248481</v>
      </c>
      <c r="G350" s="27">
        <f t="shared" si="24"/>
        <v>72630877500</v>
      </c>
      <c r="H350" s="27">
        <f t="shared" si="24"/>
        <v>921803875429</v>
      </c>
      <c r="I350" s="27">
        <f>SUM(I321:I349)</f>
        <v>-93115258414</v>
      </c>
      <c r="J350" s="27">
        <f>SUM(J321:J349)</f>
        <v>901319494515</v>
      </c>
      <c r="K350" s="53">
        <f>SUM(K321:K349)</f>
        <v>59.328029004633329</v>
      </c>
    </row>
    <row r="351" spans="1:11" ht="19.5" thickTop="1">
      <c r="A351" s="11" t="s">
        <v>61</v>
      </c>
      <c r="B351" s="56"/>
      <c r="C351" s="56"/>
      <c r="D351" s="56"/>
      <c r="E351" s="56"/>
      <c r="F351" s="56"/>
      <c r="G351" s="56"/>
      <c r="H351" s="56"/>
      <c r="I351" s="56"/>
      <c r="J351" s="56"/>
      <c r="K351" s="56"/>
    </row>
    <row r="352" spans="1:11">
      <c r="C352" s="80"/>
      <c r="D352" s="80"/>
      <c r="I352" s="65"/>
    </row>
    <row r="353" spans="3:14">
      <c r="C353" s="80"/>
      <c r="D353" s="80"/>
      <c r="I353" s="65"/>
      <c r="J353" s="80"/>
    </row>
    <row r="354" spans="3:14">
      <c r="C354" s="80"/>
      <c r="D354" s="80"/>
      <c r="I354" s="15"/>
      <c r="J354" s="80"/>
    </row>
    <row r="355" spans="3:14">
      <c r="C355" s="80"/>
      <c r="D355" s="80"/>
      <c r="H355" s="80"/>
      <c r="I355" s="15"/>
      <c r="J355" s="80"/>
      <c r="M355" s="103"/>
      <c r="N355" s="103"/>
    </row>
    <row r="356" spans="3:14">
      <c r="D356" s="80"/>
      <c r="H356" s="80"/>
      <c r="I356" s="15"/>
      <c r="J356" s="80"/>
      <c r="M356" s="103"/>
      <c r="N356" s="103"/>
    </row>
    <row r="357" spans="3:14">
      <c r="D357" s="80"/>
      <c r="H357" s="80"/>
      <c r="I357" s="15"/>
      <c r="M357" s="103"/>
      <c r="N357" s="103"/>
    </row>
    <row r="358" spans="3:14">
      <c r="H358" s="65"/>
      <c r="I358" s="15"/>
      <c r="M358" s="103"/>
      <c r="N358" s="103"/>
    </row>
    <row r="359" spans="3:14">
      <c r="H359" s="103"/>
      <c r="I359" s="15"/>
      <c r="N359" s="104"/>
    </row>
    <row r="360" spans="3:14">
      <c r="H360" s="103"/>
      <c r="I360" s="15"/>
    </row>
    <row r="361" spans="3:14">
      <c r="H361" s="103"/>
      <c r="I361" s="65"/>
    </row>
    <row r="362" spans="3:14">
      <c r="F362" s="65"/>
      <c r="H362" s="65"/>
    </row>
    <row r="363" spans="3:14">
      <c r="H363" s="65"/>
    </row>
  </sheetData>
  <mergeCells count="127">
    <mergeCell ref="G318:G320"/>
    <mergeCell ref="H318:H320"/>
    <mergeCell ref="I318:I320"/>
    <mergeCell ref="J318:K319"/>
    <mergeCell ref="A318:A320"/>
    <mergeCell ref="B318:B320"/>
    <mergeCell ref="C318:C320"/>
    <mergeCell ref="D318:D320"/>
    <mergeCell ref="E318:F319"/>
    <mergeCell ref="A313:K313"/>
    <mergeCell ref="A314:K314"/>
    <mergeCell ref="A315:K315"/>
    <mergeCell ref="B317:F317"/>
    <mergeCell ref="G317:K317"/>
    <mergeCell ref="A273:K273"/>
    <mergeCell ref="A274:K274"/>
    <mergeCell ref="B276:F276"/>
    <mergeCell ref="G276:K276"/>
    <mergeCell ref="A277:A279"/>
    <mergeCell ref="B277:B279"/>
    <mergeCell ref="C277:C279"/>
    <mergeCell ref="D277:D279"/>
    <mergeCell ref="E277:F278"/>
    <mergeCell ref="G277:G279"/>
    <mergeCell ref="H277:H279"/>
    <mergeCell ref="I277:I279"/>
    <mergeCell ref="J277:K278"/>
    <mergeCell ref="G237:G239"/>
    <mergeCell ref="H237:H239"/>
    <mergeCell ref="I237:I239"/>
    <mergeCell ref="J237:K238"/>
    <mergeCell ref="A272:K272"/>
    <mergeCell ref="A237:A239"/>
    <mergeCell ref="B237:B239"/>
    <mergeCell ref="C237:C239"/>
    <mergeCell ref="D237:D239"/>
    <mergeCell ref="E237:F238"/>
    <mergeCell ref="A232:K232"/>
    <mergeCell ref="A233:K233"/>
    <mergeCell ref="A234:K234"/>
    <mergeCell ref="B236:F236"/>
    <mergeCell ref="G236:K236"/>
    <mergeCell ref="A193:K193"/>
    <mergeCell ref="A194:K194"/>
    <mergeCell ref="B196:F196"/>
    <mergeCell ref="G196:K196"/>
    <mergeCell ref="A197:A199"/>
    <mergeCell ref="B197:B199"/>
    <mergeCell ref="C197:C199"/>
    <mergeCell ref="D197:D199"/>
    <mergeCell ref="E197:F198"/>
    <mergeCell ref="G197:G199"/>
    <mergeCell ref="H197:H199"/>
    <mergeCell ref="I197:I199"/>
    <mergeCell ref="J197:K198"/>
    <mergeCell ref="G159:G161"/>
    <mergeCell ref="H159:H161"/>
    <mergeCell ref="I159:I161"/>
    <mergeCell ref="J159:K160"/>
    <mergeCell ref="A192:K192"/>
    <mergeCell ref="A159:A161"/>
    <mergeCell ref="B159:B161"/>
    <mergeCell ref="C159:C161"/>
    <mergeCell ref="D159:D161"/>
    <mergeCell ref="E159:F160"/>
    <mergeCell ref="A154:K154"/>
    <mergeCell ref="A155:K155"/>
    <mergeCell ref="A156:K156"/>
    <mergeCell ref="B158:F158"/>
    <mergeCell ref="G158:K158"/>
    <mergeCell ref="A117:K117"/>
    <mergeCell ref="A118:K118"/>
    <mergeCell ref="B120:F120"/>
    <mergeCell ref="G120:K120"/>
    <mergeCell ref="A121:A123"/>
    <mergeCell ref="B121:B123"/>
    <mergeCell ref="C121:C123"/>
    <mergeCell ref="D121:D123"/>
    <mergeCell ref="E121:F122"/>
    <mergeCell ref="G121:G123"/>
    <mergeCell ref="H121:H123"/>
    <mergeCell ref="I121:I123"/>
    <mergeCell ref="J121:K122"/>
    <mergeCell ref="G83:G85"/>
    <mergeCell ref="H83:H85"/>
    <mergeCell ref="I83:I85"/>
    <mergeCell ref="J83:K84"/>
    <mergeCell ref="A116:K116"/>
    <mergeCell ref="A83:A85"/>
    <mergeCell ref="B83:B85"/>
    <mergeCell ref="C83:C85"/>
    <mergeCell ref="D83:D85"/>
    <mergeCell ref="E83:F84"/>
    <mergeCell ref="J45:K46"/>
    <mergeCell ref="A78:K78"/>
    <mergeCell ref="A79:K79"/>
    <mergeCell ref="A80:K80"/>
    <mergeCell ref="B82:F82"/>
    <mergeCell ref="G82:K82"/>
    <mergeCell ref="A40:K40"/>
    <mergeCell ref="A41:K41"/>
    <mergeCell ref="A42:K42"/>
    <mergeCell ref="B44:F44"/>
    <mergeCell ref="G44:K44"/>
    <mergeCell ref="A45:A47"/>
    <mergeCell ref="B45:B47"/>
    <mergeCell ref="C45:C47"/>
    <mergeCell ref="D45:D47"/>
    <mergeCell ref="E45:F46"/>
    <mergeCell ref="G45:G47"/>
    <mergeCell ref="H45:H47"/>
    <mergeCell ref="I45:I47"/>
    <mergeCell ref="A1:K1"/>
    <mergeCell ref="A2:K2"/>
    <mergeCell ref="A3:K3"/>
    <mergeCell ref="E8:F8"/>
    <mergeCell ref="J8:K8"/>
    <mergeCell ref="A5:K5"/>
    <mergeCell ref="G7:K7"/>
    <mergeCell ref="B7:F7"/>
    <mergeCell ref="A8:A9"/>
    <mergeCell ref="I8:I9"/>
    <mergeCell ref="H8:H9"/>
    <mergeCell ref="G8:G9"/>
    <mergeCell ref="D8:D9"/>
    <mergeCell ref="C8:C9"/>
    <mergeCell ref="B8:B9"/>
  </mergeCells>
  <pageMargins left="0.7" right="0.7" top="0.75" bottom="0.75" header="0.3" footer="0.3"/>
  <pageSetup paperSize="9" scale="57" orientation="landscape" horizontalDpi="4294967295" verticalDpi="4294967295" r:id="rId1"/>
  <headerFooter differentOddEven="1" differentFirst="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72"/>
  <sheetViews>
    <sheetView rightToLeft="1" view="pageBreakPreview" topLeftCell="A6" zoomScale="96" zoomScaleNormal="90" zoomScaleSheetLayoutView="96" workbookViewId="0">
      <selection activeCell="E29" sqref="E29"/>
    </sheetView>
  </sheetViews>
  <sheetFormatPr defaultColWidth="9" defaultRowHeight="18.75"/>
  <cols>
    <col min="1" max="1" width="35.25" style="60" bestFit="1" customWidth="1"/>
    <col min="2" max="2" width="16.375" style="60" bestFit="1" customWidth="1"/>
    <col min="3" max="3" width="13.625" style="60" bestFit="1" customWidth="1"/>
    <col min="4" max="4" width="15.5" style="60" bestFit="1" customWidth="1"/>
    <col min="5" max="5" width="16.25" style="60" bestFit="1" customWidth="1"/>
    <col min="6" max="6" width="16.375" style="60" bestFit="1" customWidth="1"/>
    <col min="7" max="7" width="14.375" style="60" bestFit="1" customWidth="1"/>
    <col min="8" max="8" width="15.5" style="60" bestFit="1" customWidth="1"/>
    <col min="9" max="9" width="16.5" style="60" bestFit="1" customWidth="1"/>
    <col min="10" max="10" width="9" style="57" customWidth="1"/>
    <col min="11" max="16384" width="9" style="57"/>
  </cols>
  <sheetData>
    <row r="1" spans="1:9" ht="21">
      <c r="A1" s="140" t="s">
        <v>0</v>
      </c>
      <c r="B1" s="140"/>
      <c r="C1" s="140"/>
      <c r="D1" s="140"/>
      <c r="E1" s="140"/>
      <c r="F1" s="140"/>
      <c r="G1" s="140"/>
      <c r="H1" s="140"/>
      <c r="I1" s="140"/>
    </row>
    <row r="2" spans="1:9" ht="21">
      <c r="A2" s="140" t="s">
        <v>225</v>
      </c>
      <c r="B2" s="140"/>
      <c r="C2" s="140"/>
      <c r="D2" s="140"/>
      <c r="E2" s="140"/>
      <c r="F2" s="140"/>
      <c r="G2" s="140"/>
      <c r="H2" s="140"/>
      <c r="I2" s="140"/>
    </row>
    <row r="3" spans="1:9" ht="21">
      <c r="A3" s="140" t="s">
        <v>226</v>
      </c>
      <c r="B3" s="140"/>
      <c r="C3" s="140"/>
      <c r="D3" s="140"/>
      <c r="E3" s="140"/>
      <c r="F3" s="140"/>
      <c r="G3" s="140"/>
      <c r="H3" s="140"/>
      <c r="I3" s="140"/>
    </row>
    <row r="4" spans="1:9">
      <c r="A4" s="142" t="s">
        <v>459</v>
      </c>
      <c r="B4" s="142"/>
      <c r="C4" s="142"/>
      <c r="D4" s="142"/>
      <c r="E4" s="142"/>
      <c r="F4" s="142"/>
      <c r="G4" s="142"/>
      <c r="H4" s="142"/>
      <c r="I4" s="142"/>
    </row>
    <row r="6" spans="1:9" ht="19.5" customHeight="1" thickBot="1">
      <c r="A6" s="58"/>
      <c r="B6" s="143" t="s">
        <v>242</v>
      </c>
      <c r="C6" s="143"/>
      <c r="D6" s="143"/>
      <c r="E6" s="143"/>
      <c r="F6" s="143" t="s">
        <v>243</v>
      </c>
      <c r="G6" s="143"/>
      <c r="H6" s="143"/>
      <c r="I6" s="143"/>
    </row>
    <row r="7" spans="1:9" ht="20.25" customHeight="1">
      <c r="A7" s="147"/>
      <c r="B7" s="141" t="s">
        <v>460</v>
      </c>
      <c r="C7" s="141" t="s">
        <v>461</v>
      </c>
      <c r="D7" s="141" t="s">
        <v>462</v>
      </c>
      <c r="E7" s="141" t="s">
        <v>60</v>
      </c>
      <c r="F7" s="141" t="s">
        <v>460</v>
      </c>
      <c r="G7" s="141" t="s">
        <v>461</v>
      </c>
      <c r="H7" s="141" t="s">
        <v>462</v>
      </c>
      <c r="I7" s="141" t="s">
        <v>60</v>
      </c>
    </row>
    <row r="8" spans="1:9" ht="20.25" customHeight="1">
      <c r="A8" s="148"/>
      <c r="B8" s="146"/>
      <c r="C8" s="146"/>
      <c r="D8" s="146"/>
      <c r="E8" s="146"/>
      <c r="F8" s="146"/>
      <c r="G8" s="146"/>
      <c r="H8" s="146"/>
      <c r="I8" s="146"/>
    </row>
    <row r="9" spans="1:9" ht="19.5" thickBot="1">
      <c r="A9" s="148"/>
      <c r="B9" s="143"/>
      <c r="C9" s="143"/>
      <c r="D9" s="143"/>
      <c r="E9" s="143"/>
      <c r="F9" s="143"/>
      <c r="G9" s="143"/>
      <c r="H9" s="143"/>
      <c r="I9" s="143"/>
    </row>
    <row r="10" spans="1:9" ht="23.1" customHeight="1">
      <c r="A10" s="29" t="s">
        <v>97</v>
      </c>
      <c r="B10" s="66">
        <f>'سود اوراق بهادار و سپرده بانکی'!G10</f>
        <v>2339846146</v>
      </c>
      <c r="C10" s="15">
        <v>0</v>
      </c>
      <c r="D10" s="15">
        <v>0</v>
      </c>
      <c r="E10" s="15">
        <f>B10+C10+D10</f>
        <v>2339846146</v>
      </c>
      <c r="F10" s="15">
        <f>'سود اوراق بهادار و سپرده بانکی'!J10</f>
        <v>7309736640</v>
      </c>
      <c r="G10" s="15">
        <v>-32625000</v>
      </c>
      <c r="H10" s="15">
        <v>147410625</v>
      </c>
      <c r="I10" s="15">
        <f>G10+H10+F10</f>
        <v>7424522265</v>
      </c>
    </row>
    <row r="11" spans="1:9" ht="23.1" customHeight="1">
      <c r="A11" s="11" t="s">
        <v>88</v>
      </c>
      <c r="B11" s="15">
        <f>'سود اوراق بهادار و سپرده بانکی'!G19</f>
        <v>19600801274</v>
      </c>
      <c r="C11" s="15">
        <v>0</v>
      </c>
      <c r="D11" s="15">
        <v>0</v>
      </c>
      <c r="E11" s="15">
        <f t="shared" ref="E11:E23" si="0">B11+C11+D11</f>
        <v>19600801274</v>
      </c>
      <c r="F11" s="15">
        <f>'سود اوراق بهادار و سپرده بانکی'!J19</f>
        <v>30029214735</v>
      </c>
      <c r="G11" s="15">
        <v>-137750000</v>
      </c>
      <c r="H11" s="15">
        <v>0</v>
      </c>
      <c r="I11" s="15">
        <f t="shared" ref="I11:I23" si="1">G11+H11+F11</f>
        <v>29891464735</v>
      </c>
    </row>
    <row r="12" spans="1:9" ht="23.1" customHeight="1">
      <c r="A12" s="11" t="s">
        <v>91</v>
      </c>
      <c r="B12" s="15">
        <f>'سود اوراق بهادار و سپرده بانکی'!G18</f>
        <v>2381828239</v>
      </c>
      <c r="C12" s="15">
        <v>0</v>
      </c>
      <c r="D12" s="15">
        <v>0</v>
      </c>
      <c r="E12" s="15">
        <f t="shared" si="0"/>
        <v>2381828239</v>
      </c>
      <c r="F12" s="15">
        <f>'سود اوراق بهادار و سپرده بانکی'!J18</f>
        <v>4709920888</v>
      </c>
      <c r="G12" s="15">
        <v>0</v>
      </c>
      <c r="H12" s="15">
        <v>0</v>
      </c>
      <c r="I12" s="15">
        <f t="shared" si="1"/>
        <v>4709920888</v>
      </c>
    </row>
    <row r="13" spans="1:9" ht="23.1" customHeight="1">
      <c r="A13" s="11" t="s">
        <v>85</v>
      </c>
      <c r="B13" s="15">
        <f>'سود اوراق بهادار و سپرده بانکی'!G17</f>
        <v>5340175165</v>
      </c>
      <c r="C13" s="15">
        <v>0</v>
      </c>
      <c r="D13" s="15">
        <v>0</v>
      </c>
      <c r="E13" s="15">
        <f t="shared" si="0"/>
        <v>5340175165</v>
      </c>
      <c r="F13" s="15">
        <f>'سود اوراق بهادار و سپرده بانکی'!J17</f>
        <v>10789888600</v>
      </c>
      <c r="G13" s="15">
        <v>0</v>
      </c>
      <c r="H13" s="15">
        <v>0</v>
      </c>
      <c r="I13" s="15">
        <f t="shared" si="1"/>
        <v>10789888600</v>
      </c>
    </row>
    <row r="14" spans="1:9" ht="23.1" customHeight="1">
      <c r="A14" s="11" t="s">
        <v>107</v>
      </c>
      <c r="B14" s="15">
        <f>'سود اوراق بهادار و سپرده بانکی'!G13</f>
        <v>14347109765</v>
      </c>
      <c r="C14" s="15">
        <v>0</v>
      </c>
      <c r="D14" s="15">
        <v>0</v>
      </c>
      <c r="E14" s="15">
        <f t="shared" si="0"/>
        <v>14347109765</v>
      </c>
      <c r="F14" s="15">
        <f>'سود اوراق بهادار و سپرده بانکی'!J13</f>
        <v>28725973250</v>
      </c>
      <c r="G14" s="15">
        <v>0</v>
      </c>
      <c r="H14" s="15">
        <v>0</v>
      </c>
      <c r="I14" s="15">
        <f t="shared" si="1"/>
        <v>28725973250</v>
      </c>
    </row>
    <row r="15" spans="1:9" ht="23.1" customHeight="1">
      <c r="A15" s="11" t="s">
        <v>116</v>
      </c>
      <c r="B15" s="15">
        <f>'سود اوراق بهادار و سپرده بانکی'!G11</f>
        <v>17209533659</v>
      </c>
      <c r="C15" s="15">
        <v>0</v>
      </c>
      <c r="D15" s="15">
        <v>0</v>
      </c>
      <c r="E15" s="15">
        <f t="shared" si="0"/>
        <v>17209533659</v>
      </c>
      <c r="F15" s="15">
        <f>'سود اوراق بهادار و سپرده بانکی'!J11</f>
        <v>34058848739</v>
      </c>
      <c r="G15" s="15">
        <v>0</v>
      </c>
      <c r="H15" s="15">
        <v>0</v>
      </c>
      <c r="I15" s="15">
        <f t="shared" si="1"/>
        <v>34058848739</v>
      </c>
    </row>
    <row r="16" spans="1:9" ht="23.1" customHeight="1">
      <c r="A16" s="11" t="s">
        <v>110</v>
      </c>
      <c r="B16" s="15">
        <f>'سود اوراق بهادار و سپرده بانکی'!G8</f>
        <v>10068370620</v>
      </c>
      <c r="C16" s="15">
        <v>0</v>
      </c>
      <c r="D16" s="15">
        <v>0</v>
      </c>
      <c r="E16" s="15">
        <f t="shared" si="0"/>
        <v>10068370620</v>
      </c>
      <c r="F16" s="15">
        <f>'سود اوراق بهادار و سپرده بانکی'!J8</f>
        <v>20316008522</v>
      </c>
      <c r="G16" s="15">
        <v>0</v>
      </c>
      <c r="H16" s="15">
        <v>0</v>
      </c>
      <c r="I16" s="15">
        <f t="shared" si="1"/>
        <v>20316008522</v>
      </c>
    </row>
    <row r="17" spans="1:9" ht="23.1" customHeight="1">
      <c r="A17" s="11" t="s">
        <v>100</v>
      </c>
      <c r="B17" s="15">
        <f>'سود اوراق بهادار و سپرده بانکی'!G12</f>
        <v>10662998816</v>
      </c>
      <c r="C17" s="15">
        <v>0</v>
      </c>
      <c r="D17" s="15">
        <v>1324369318</v>
      </c>
      <c r="E17" s="15">
        <f>B17+C17+D17</f>
        <v>11987368134</v>
      </c>
      <c r="F17" s="15">
        <f>'سود اوراق بهادار و سپرده بانکی'!J12</f>
        <v>24126926972</v>
      </c>
      <c r="G17" s="15">
        <v>0</v>
      </c>
      <c r="H17" s="15">
        <v>1324369318</v>
      </c>
      <c r="I17" s="15">
        <f t="shared" si="1"/>
        <v>25451296290</v>
      </c>
    </row>
    <row r="18" spans="1:9" ht="23.1" customHeight="1">
      <c r="A18" s="11" t="s">
        <v>106</v>
      </c>
      <c r="B18" s="15">
        <f>'سود اوراق بهادار و سپرده بانکی'!G14</f>
        <v>-2607562672</v>
      </c>
      <c r="C18" s="15">
        <v>0</v>
      </c>
      <c r="D18" s="15">
        <v>34123587473</v>
      </c>
      <c r="E18" s="15">
        <f t="shared" si="0"/>
        <v>31516024801</v>
      </c>
      <c r="F18" s="15">
        <f>'سود اوراق بهادار و سپرده بانکی'!J14</f>
        <v>125976707541</v>
      </c>
      <c r="G18" s="15">
        <v>0</v>
      </c>
      <c r="H18" s="15">
        <v>34123587473</v>
      </c>
      <c r="I18" s="15">
        <f t="shared" si="1"/>
        <v>160100295014</v>
      </c>
    </row>
    <row r="19" spans="1:9" ht="23.1" customHeight="1">
      <c r="A19" s="11" t="s">
        <v>81</v>
      </c>
      <c r="B19" s="15">
        <f>'سود اوراق بهادار و سپرده بانکی'!G9</f>
        <v>3540585647</v>
      </c>
      <c r="C19" s="15">
        <v>0</v>
      </c>
      <c r="D19" s="15">
        <v>0</v>
      </c>
      <c r="E19" s="15">
        <f t="shared" si="0"/>
        <v>3540585647</v>
      </c>
      <c r="F19" s="15">
        <f>'سود اوراق بهادار و سپرده بانکی'!J9</f>
        <v>5681781257</v>
      </c>
      <c r="G19" s="15">
        <v>-67500000</v>
      </c>
      <c r="H19" s="15">
        <v>-281250000</v>
      </c>
      <c r="I19" s="15">
        <f t="shared" si="1"/>
        <v>5333031257</v>
      </c>
    </row>
    <row r="20" spans="1:9" ht="23.1" customHeight="1">
      <c r="A20" s="11" t="s">
        <v>113</v>
      </c>
      <c r="B20" s="15">
        <f>'سود اوراق بهادار و سپرده بانکی'!G7</f>
        <v>2953274901</v>
      </c>
      <c r="C20" s="15">
        <v>0</v>
      </c>
      <c r="D20" s="15">
        <v>0</v>
      </c>
      <c r="E20" s="15">
        <f t="shared" si="0"/>
        <v>2953274901</v>
      </c>
      <c r="F20" s="15">
        <f>'سود اوراق بهادار و سپرده بانکی'!J7</f>
        <v>14333429249</v>
      </c>
      <c r="G20" s="15">
        <v>-10374762</v>
      </c>
      <c r="H20" s="15">
        <v>4866592140</v>
      </c>
      <c r="I20" s="15">
        <f t="shared" si="1"/>
        <v>19189646627</v>
      </c>
    </row>
    <row r="21" spans="1:9" ht="23.1" customHeight="1">
      <c r="A21" s="11" t="s">
        <v>103</v>
      </c>
      <c r="B21" s="15">
        <f>'سود اوراق بهادار و سپرده بانکی'!G15</f>
        <v>10729983219</v>
      </c>
      <c r="C21" s="15">
        <v>0</v>
      </c>
      <c r="D21" s="15">
        <v>0</v>
      </c>
      <c r="E21" s="15">
        <f t="shared" si="0"/>
        <v>10729983219</v>
      </c>
      <c r="F21" s="15">
        <f>'سود اوراق بهادار و سپرده بانکی'!J15</f>
        <v>28795861274</v>
      </c>
      <c r="G21" s="15">
        <v>0</v>
      </c>
      <c r="H21" s="15">
        <v>54375000</v>
      </c>
      <c r="I21" s="15">
        <f t="shared" si="1"/>
        <v>28850236274</v>
      </c>
    </row>
    <row r="22" spans="1:9" ht="23.1" customHeight="1">
      <c r="A22" s="11" t="s">
        <v>94</v>
      </c>
      <c r="B22" s="15">
        <f>'سود اوراق بهادار و سپرده بانکی'!G16</f>
        <v>10829953532</v>
      </c>
      <c r="C22" s="15">
        <v>0</v>
      </c>
      <c r="D22" s="15">
        <v>0</v>
      </c>
      <c r="E22" s="15">
        <f t="shared" si="0"/>
        <v>10829953532</v>
      </c>
      <c r="F22" s="15">
        <f>'سود اوراق بهادار و سپرده بانکی'!J16</f>
        <v>27815502445</v>
      </c>
      <c r="G22" s="15">
        <v>0</v>
      </c>
      <c r="H22" s="15">
        <v>137750000</v>
      </c>
      <c r="I22" s="15">
        <f t="shared" si="1"/>
        <v>27953252445</v>
      </c>
    </row>
    <row r="23" spans="1:9" ht="23.1" customHeight="1">
      <c r="A23" s="11" t="s">
        <v>453</v>
      </c>
      <c r="B23" s="15">
        <v>0</v>
      </c>
      <c r="C23" s="15">
        <f>'درآمد ناشی از تغییر قیمت اوراق '!E278</f>
        <v>55076355903</v>
      </c>
      <c r="D23" s="15">
        <f>'درآمد ناشی ازفروش'!E311</f>
        <v>0</v>
      </c>
      <c r="E23" s="15">
        <f t="shared" si="0"/>
        <v>55076355903</v>
      </c>
      <c r="F23" s="15">
        <v>0</v>
      </c>
      <c r="G23" s="15">
        <f>'درآمد ناشی از تغییر قیمت اوراق '!I278</f>
        <v>70076239291</v>
      </c>
      <c r="H23" s="15">
        <f>'درآمد ناشی ازفروش'!I311</f>
        <v>0</v>
      </c>
      <c r="I23" s="15">
        <f t="shared" si="1"/>
        <v>70076239291</v>
      </c>
    </row>
    <row r="24" spans="1:9" ht="23.1" customHeight="1" thickBot="1">
      <c r="A24" s="11" t="s">
        <v>60</v>
      </c>
      <c r="B24" s="27">
        <f t="shared" ref="B24:I24" si="2">SUM(B10:B23)</f>
        <v>107396898311</v>
      </c>
      <c r="C24" s="27">
        <f t="shared" si="2"/>
        <v>55076355903</v>
      </c>
      <c r="D24" s="27">
        <f t="shared" si="2"/>
        <v>35447956791</v>
      </c>
      <c r="E24" s="27">
        <f t="shared" si="2"/>
        <v>197921211005</v>
      </c>
      <c r="F24" s="27">
        <f>SUM(F10:F23)</f>
        <v>362669800112</v>
      </c>
      <c r="G24" s="27">
        <f t="shared" si="2"/>
        <v>69827989529</v>
      </c>
      <c r="H24" s="27">
        <f t="shared" si="2"/>
        <v>40372834556</v>
      </c>
      <c r="I24" s="27">
        <f t="shared" si="2"/>
        <v>472870624197</v>
      </c>
    </row>
    <row r="25" spans="1:9" ht="23.1" customHeight="1" thickTop="1">
      <c r="A25" s="62" t="s">
        <v>61</v>
      </c>
      <c r="B25" s="56"/>
      <c r="C25" s="56"/>
      <c r="D25" s="56"/>
      <c r="E25" s="56"/>
      <c r="F25" s="56"/>
      <c r="G25" s="56"/>
      <c r="H25" s="56"/>
      <c r="I25" s="56"/>
    </row>
    <row r="26" spans="1:9">
      <c r="F26" s="80"/>
      <c r="H26" s="15"/>
    </row>
    <row r="27" spans="1:9">
      <c r="F27" s="80"/>
      <c r="H27" s="15"/>
    </row>
    <row r="28" spans="1:9">
      <c r="H28" s="15"/>
    </row>
    <row r="29" spans="1:9">
      <c r="G29" s="65"/>
      <c r="H29" s="15"/>
      <c r="I29" s="65"/>
    </row>
    <row r="30" spans="1:9">
      <c r="F30" s="80"/>
      <c r="H30" s="65"/>
    </row>
    <row r="72" spans="3:3">
      <c r="C72" s="14"/>
    </row>
  </sheetData>
  <mergeCells count="15">
    <mergeCell ref="A7:A9"/>
    <mergeCell ref="I7:I9"/>
    <mergeCell ref="E7:E9"/>
    <mergeCell ref="H7:H9"/>
    <mergeCell ref="A1:I1"/>
    <mergeCell ref="A2:I2"/>
    <mergeCell ref="A3:I3"/>
    <mergeCell ref="A4:I4"/>
    <mergeCell ref="B6:E6"/>
    <mergeCell ref="F6:I6"/>
    <mergeCell ref="G7:G9"/>
    <mergeCell ref="F7:F9"/>
    <mergeCell ref="D7:D9"/>
    <mergeCell ref="C7:C9"/>
    <mergeCell ref="B7:B9"/>
  </mergeCells>
  <pageMargins left="0.7" right="0.7" top="0.75" bottom="0.75" header="0.3" footer="0.3"/>
  <pageSetup paperSize="9" scale="75" orientation="landscape" horizontalDpi="4294967295" verticalDpi="4294967295" r:id="rId1"/>
  <headerFooter differentOddEven="1" differentFirst="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1</vt:lpstr>
      <vt:lpstr> سهام و صندوق‌های سرمایه‌گذاری</vt:lpstr>
      <vt:lpstr>اوراق تبعی</vt:lpstr>
      <vt:lpstr>اوراق</vt:lpstr>
      <vt:lpstr>تعدیل قیمت</vt:lpstr>
      <vt:lpstr>سپرده</vt:lpstr>
      <vt:lpstr>درآمدها</vt:lpstr>
      <vt:lpstr>1-2</vt:lpstr>
      <vt:lpstr>2-2</vt:lpstr>
      <vt:lpstr>3-2</vt:lpstr>
      <vt:lpstr>4-2</vt:lpstr>
      <vt:lpstr>درآمد ناشی از تغییر قیمت اوراق </vt:lpstr>
      <vt:lpstr>درآمد ناشی ازفروش</vt:lpstr>
      <vt:lpstr>سود اوراق بهادار و سپرده بانکی</vt:lpstr>
      <vt:lpstr>درآمد سود سهام</vt:lpstr>
      <vt:lpstr>' سهام و صندوق‌های سرمایه‌گذاری'!Print_Area</vt:lpstr>
      <vt:lpstr>'1-2'!Print_Area</vt:lpstr>
      <vt:lpstr>'2-2'!Print_Area</vt:lpstr>
      <vt:lpstr>'3-2'!Print_Area</vt:lpstr>
      <vt:lpstr>'4-2'!Print_Area</vt:lpstr>
      <vt:lpstr>اوراق!Print_Area</vt:lpstr>
      <vt:lpstr>'اوراق تبعی'!Print_Area</vt:lpstr>
      <vt:lpstr>'تعدیل قیمت'!Print_Area</vt:lpstr>
      <vt:lpstr>'درآمد سود سهام'!Print_Area</vt:lpstr>
      <vt:lpstr>'درآمد ناشی از تغییر قیمت اوراق '!Print_Area</vt:lpstr>
      <vt:lpstr>'درآمد ناشی ازفروش'!Print_Area</vt:lpstr>
      <vt:lpstr>درآمدها!Print_Area</vt:lpstr>
      <vt:lpstr>سپرده!Print_Area</vt:lpstr>
      <vt:lpstr>'سود اوراق بهادار و سپرده بانکی'!Print_Area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گزارش پرتفوی ماهانه صندوق‌های سرمایه‌گذاری</dc:title>
  <dc:creator>Davood Hanifi</dc:creator>
  <cp:keywords>Report</cp:keywords>
  <cp:lastModifiedBy>Mohammad Nikomaram</cp:lastModifiedBy>
  <cp:lastPrinted>2024-12-29T10:41:52Z</cp:lastPrinted>
  <dcterms:created xsi:type="dcterms:W3CDTF">2017-11-22T14:26:20Z</dcterms:created>
  <dcterms:modified xsi:type="dcterms:W3CDTF">2024-12-29T10:42:33Z</dcterms:modified>
</cp:coreProperties>
</file>