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8\"/>
    </mc:Choice>
  </mc:AlternateContent>
  <xr:revisionPtr revIDLastSave="0" documentId="13_ncr:1_{2CAB3A03-E931-4875-A5DA-D7AB2BF57605}" xr6:coauthVersionLast="47" xr6:coauthVersionMax="47" xr10:uidLastSave="{00000000-0000-0000-0000-000000000000}"/>
  <bookViews>
    <workbookView xWindow="-120" yWindow="-120" windowWidth="29040" windowHeight="15840" tabRatio="956" activeTab="14" xr2:uid="{00000000-000D-0000-FFFF-FFFF00000000}"/>
  </bookViews>
  <sheets>
    <sheet name="1" sheetId="16" r:id="rId1"/>
    <sheet name=" سهام و صندوق‌های سرمایه‌گذاری" sheetId="1" r:id="rId2"/>
    <sheet name="صندوق های سرمایه گذاری" sheetId="22" r:id="rId3"/>
    <sheet name="اوراق تبعی" sheetId="20" r:id="rId4"/>
    <sheet name="اوراق" sheetId="3" r:id="rId5"/>
    <sheet name="تعدیل قیمت" sheetId="17" r:id="rId6"/>
    <sheet name="سپرده" sheetId="2" r:id="rId7"/>
    <sheet name="درآمدها" sheetId="11" r:id="rId8"/>
    <sheet name="1-2" sheetId="5" r:id="rId9"/>
    <sheet name="2-2" sheetId="6" r:id="rId10"/>
    <sheet name="3-2" sheetId="7" r:id="rId11"/>
    <sheet name="4-2" sheetId="8" r:id="rId12"/>
    <sheet name="سود اوراق بهادار با درامد ثابت" sheetId="13" r:id="rId13"/>
    <sheet name="درآمد ناشی ازفروش" sheetId="15" r:id="rId14"/>
    <sheet name="درآمد ناشی از تغییر قیمت اوراق " sheetId="14" r:id="rId15"/>
  </sheets>
  <definedNames>
    <definedName name="_xlnm.Print_Area" localSheetId="1">' سهام و صندوق‌های سرمایه‌گذاری'!$A$1:$M$63</definedName>
    <definedName name="_xlnm.Print_Area" localSheetId="8">'1-2'!$A$1:$K$184</definedName>
    <definedName name="_xlnm.Print_Area" localSheetId="9">'2-2'!$A$1:$I$24</definedName>
    <definedName name="_xlnm.Print_Area" localSheetId="10">'3-2'!$A$1:$E$20</definedName>
    <definedName name="_xlnm.Print_Area" localSheetId="11">'4-2'!$A$1:$C$25</definedName>
    <definedName name="_xlnm.Print_Area" localSheetId="4">اوراق!$A$1:$R$24</definedName>
    <definedName name="_xlnm.Print_Area" localSheetId="3">'اوراق تبعی'!$A$1:$I$11</definedName>
    <definedName name="_xlnm.Print_Area" localSheetId="5">'تعدیل قیمت'!$A$1:$G$22</definedName>
    <definedName name="_xlnm.Print_Area" localSheetId="14">'درآمد ناشی از تغییر قیمت اوراق '!$A$1:$I$155</definedName>
    <definedName name="_xlnm.Print_Area" localSheetId="13">'درآمد ناشی ازفروش'!$A$1:$I$144</definedName>
    <definedName name="_xlnm.Print_Area" localSheetId="7">درآمدها!$A$1:$E$11</definedName>
    <definedName name="_xlnm.Print_Area" localSheetId="6">سپرده!$A$1:$J$22</definedName>
    <definedName name="_xlnm.Print_Area" localSheetId="12">'سود اوراق بهادار با درامد ثابت'!$A$1:$J$32</definedName>
    <definedName name="_xlnm.Print_Area" localSheetId="2">'صندوق های سرمایه گذاری'!$A$1:$M$12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C6" i="11" l="1"/>
  <c r="J183" i="5" l="1"/>
  <c r="I152" i="14" l="1"/>
  <c r="I183" i="5" l="1"/>
  <c r="I31" i="13"/>
  <c r="G24" i="6"/>
  <c r="I19" i="2"/>
  <c r="Q23" i="3"/>
  <c r="G8" i="13" l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7" i="13"/>
  <c r="J23" i="13"/>
  <c r="J22" i="13"/>
  <c r="H183" i="5" l="1"/>
  <c r="F20" i="17"/>
  <c r="L62" i="1"/>
  <c r="M62" i="1"/>
  <c r="M10" i="1"/>
  <c r="O10" i="1"/>
  <c r="G23" i="3"/>
  <c r="F19" i="2"/>
  <c r="G19" i="2"/>
  <c r="H19" i="2"/>
  <c r="M10" i="22" l="1"/>
  <c r="C11" i="22"/>
  <c r="D11" i="22"/>
  <c r="E11" i="22"/>
  <c r="F11" i="22"/>
  <c r="G11" i="22"/>
  <c r="H11" i="22"/>
  <c r="I11" i="22"/>
  <c r="J11" i="22"/>
  <c r="K11" i="22"/>
  <c r="L11" i="22"/>
  <c r="M11" i="22"/>
  <c r="B11" i="22"/>
  <c r="C62" i="1"/>
  <c r="M23" i="3"/>
  <c r="N23" i="3"/>
  <c r="O23" i="3"/>
  <c r="P23" i="3"/>
  <c r="K23" i="3"/>
  <c r="L23" i="3"/>
  <c r="J23" i="3"/>
  <c r="I23" i="3"/>
  <c r="H23" i="3"/>
  <c r="R22" i="3"/>
  <c r="D62" i="1"/>
  <c r="E62" i="1"/>
  <c r="K62" i="1"/>
  <c r="B24" i="6"/>
  <c r="C24" i="6"/>
  <c r="D24" i="6"/>
  <c r="E24" i="6"/>
  <c r="F24" i="6"/>
  <c r="H24" i="6"/>
  <c r="I23" i="6"/>
  <c r="H23" i="6"/>
  <c r="G23" i="6"/>
  <c r="E23" i="6"/>
  <c r="D23" i="6"/>
  <c r="C23" i="6"/>
  <c r="M61" i="1"/>
  <c r="E9" i="11" l="1"/>
  <c r="C9" i="11"/>
  <c r="C8" i="11"/>
  <c r="C10" i="11" s="1"/>
  <c r="E8" i="11" l="1"/>
  <c r="E6" i="11"/>
  <c r="J20" i="13"/>
  <c r="J21" i="13"/>
  <c r="J24" i="13"/>
  <c r="J25" i="13"/>
  <c r="J26" i="13"/>
  <c r="J27" i="13"/>
  <c r="J28" i="13"/>
  <c r="J29" i="13"/>
  <c r="J30" i="13"/>
  <c r="E9" i="7"/>
  <c r="B19" i="7"/>
  <c r="C183" i="5"/>
  <c r="E182" i="5"/>
  <c r="E183" i="5" s="1"/>
  <c r="B183" i="5"/>
  <c r="G183" i="5"/>
  <c r="D183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1" i="5"/>
  <c r="I11" i="6"/>
  <c r="I12" i="6"/>
  <c r="I13" i="6"/>
  <c r="I14" i="6"/>
  <c r="I15" i="6"/>
  <c r="I16" i="6"/>
  <c r="I24" i="6" s="1"/>
  <c r="I17" i="6"/>
  <c r="I18" i="6"/>
  <c r="I19" i="6"/>
  <c r="I20" i="6"/>
  <c r="I21" i="6"/>
  <c r="I22" i="6"/>
  <c r="I10" i="6"/>
  <c r="E11" i="6"/>
  <c r="E12" i="6"/>
  <c r="E13" i="6"/>
  <c r="E14" i="6"/>
  <c r="E15" i="6"/>
  <c r="E16" i="6"/>
  <c r="E17" i="6"/>
  <c r="E18" i="6"/>
  <c r="E19" i="6"/>
  <c r="E20" i="6"/>
  <c r="E21" i="6"/>
  <c r="E22" i="6"/>
  <c r="E10" i="6"/>
  <c r="C9" i="7" l="1"/>
  <c r="E8" i="7"/>
  <c r="E18" i="7"/>
  <c r="E17" i="7"/>
  <c r="E16" i="7"/>
  <c r="E14" i="7"/>
  <c r="E13" i="7"/>
  <c r="E15" i="7"/>
  <c r="E12" i="7"/>
  <c r="E11" i="7"/>
  <c r="E10" i="7"/>
  <c r="C18" i="7"/>
  <c r="C17" i="7"/>
  <c r="C16" i="7"/>
  <c r="C15" i="7"/>
  <c r="C13" i="7"/>
  <c r="C12" i="7"/>
  <c r="C8" i="7"/>
  <c r="C14" i="7"/>
  <c r="C11" i="7"/>
  <c r="C10" i="7"/>
  <c r="E19" i="7" l="1"/>
  <c r="C19" i="7"/>
  <c r="E31" i="13"/>
  <c r="F31" i="13"/>
  <c r="G31" i="13"/>
  <c r="H31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7" i="13"/>
  <c r="B20" i="17"/>
  <c r="J31" i="13" l="1"/>
  <c r="H142" i="15" l="1"/>
  <c r="I142" i="15"/>
  <c r="B142" i="15"/>
  <c r="C142" i="15"/>
  <c r="D142" i="15"/>
  <c r="E142" i="15"/>
  <c r="F142" i="15"/>
  <c r="G142" i="15"/>
  <c r="B152" i="14"/>
  <c r="C152" i="14"/>
  <c r="D152" i="14"/>
  <c r="E152" i="14"/>
  <c r="F152" i="14"/>
  <c r="G152" i="14"/>
  <c r="H152" i="14"/>
  <c r="C7" i="11"/>
  <c r="J19" i="2"/>
  <c r="J18" i="2"/>
  <c r="J17" i="2"/>
  <c r="J16" i="2"/>
  <c r="J15" i="2"/>
  <c r="J14" i="2"/>
  <c r="J13" i="2"/>
  <c r="J12" i="2"/>
  <c r="J11" i="2"/>
  <c r="J10" i="2"/>
  <c r="J9" i="2"/>
  <c r="J8" i="2"/>
  <c r="H62" i="1"/>
  <c r="G62" i="1"/>
  <c r="F62" i="1"/>
  <c r="K21" i="5" l="1"/>
  <c r="K165" i="5"/>
  <c r="F137" i="5"/>
  <c r="F34" i="5"/>
  <c r="K34" i="5"/>
  <c r="K178" i="5"/>
  <c r="F150" i="5"/>
  <c r="F178" i="5"/>
  <c r="K47" i="5"/>
  <c r="F19" i="5"/>
  <c r="F163" i="5"/>
  <c r="K75" i="5"/>
  <c r="K36" i="5"/>
  <c r="K180" i="5"/>
  <c r="F152" i="5"/>
  <c r="F119" i="5"/>
  <c r="K133" i="5"/>
  <c r="F130" i="5"/>
  <c r="K16" i="5"/>
  <c r="K149" i="5"/>
  <c r="F121" i="5"/>
  <c r="F36" i="5"/>
  <c r="K138" i="5"/>
  <c r="F110" i="5"/>
  <c r="F75" i="5"/>
  <c r="F48" i="5"/>
  <c r="K163" i="5"/>
  <c r="F88" i="5"/>
  <c r="K164" i="5"/>
  <c r="K79" i="5"/>
  <c r="K56" i="5"/>
  <c r="K127" i="5"/>
  <c r="F138" i="5"/>
  <c r="K100" i="5"/>
  <c r="K33" i="5"/>
  <c r="K177" i="5"/>
  <c r="F149" i="5"/>
  <c r="F94" i="5"/>
  <c r="K46" i="5"/>
  <c r="F18" i="5"/>
  <c r="F162" i="5"/>
  <c r="K63" i="5"/>
  <c r="K59" i="5"/>
  <c r="F31" i="5"/>
  <c r="F175" i="5"/>
  <c r="K99" i="5"/>
  <c r="K48" i="5"/>
  <c r="F20" i="5"/>
  <c r="F164" i="5"/>
  <c r="K28" i="5"/>
  <c r="K157" i="5"/>
  <c r="K39" i="5"/>
  <c r="K17" i="5"/>
  <c r="K161" i="5"/>
  <c r="F133" i="5"/>
  <c r="F168" i="5"/>
  <c r="K150" i="5"/>
  <c r="F122" i="5"/>
  <c r="F99" i="5"/>
  <c r="F120" i="5"/>
  <c r="F15" i="5"/>
  <c r="F148" i="5"/>
  <c r="F28" i="5"/>
  <c r="K140" i="5"/>
  <c r="F50" i="5"/>
  <c r="K80" i="5"/>
  <c r="F125" i="5"/>
  <c r="K45" i="5"/>
  <c r="F17" i="5"/>
  <c r="F161" i="5"/>
  <c r="F154" i="5"/>
  <c r="K58" i="5"/>
  <c r="F30" i="5"/>
  <c r="F174" i="5"/>
  <c r="K87" i="5"/>
  <c r="K71" i="5"/>
  <c r="F43" i="5"/>
  <c r="K121" i="5"/>
  <c r="K147" i="5"/>
  <c r="K60" i="5"/>
  <c r="F32" i="5"/>
  <c r="F176" i="5"/>
  <c r="K148" i="5"/>
  <c r="K169" i="5"/>
  <c r="K159" i="5"/>
  <c r="K29" i="5"/>
  <c r="K173" i="5"/>
  <c r="F145" i="5"/>
  <c r="K18" i="5"/>
  <c r="K162" i="5"/>
  <c r="F134" i="5"/>
  <c r="F123" i="5"/>
  <c r="K19" i="5"/>
  <c r="F39" i="5"/>
  <c r="K88" i="5"/>
  <c r="F76" i="5"/>
  <c r="F24" i="5"/>
  <c r="F171" i="5"/>
  <c r="F96" i="5"/>
  <c r="F182" i="5"/>
  <c r="F60" i="5"/>
  <c r="F16" i="5"/>
  <c r="F11" i="5"/>
  <c r="K152" i="5"/>
  <c r="K179" i="5"/>
  <c r="K97" i="5"/>
  <c r="F51" i="5"/>
  <c r="K57" i="5"/>
  <c r="F29" i="5"/>
  <c r="F173" i="5"/>
  <c r="K27" i="5"/>
  <c r="K70" i="5"/>
  <c r="F42" i="5"/>
  <c r="K109" i="5"/>
  <c r="K135" i="5"/>
  <c r="K83" i="5"/>
  <c r="F55" i="5"/>
  <c r="K181" i="5"/>
  <c r="K11" i="5"/>
  <c r="K72" i="5"/>
  <c r="F44" i="5"/>
  <c r="K62" i="5"/>
  <c r="F108" i="5"/>
  <c r="F33" i="5"/>
  <c r="F47" i="5"/>
  <c r="K41" i="5"/>
  <c r="F13" i="5"/>
  <c r="F157" i="5"/>
  <c r="K30" i="5"/>
  <c r="K174" i="5"/>
  <c r="F146" i="5"/>
  <c r="F147" i="5"/>
  <c r="K31" i="5"/>
  <c r="F63" i="5"/>
  <c r="F124" i="5"/>
  <c r="F87" i="5"/>
  <c r="F38" i="5"/>
  <c r="F135" i="5"/>
  <c r="F159" i="5"/>
  <c r="K151" i="5"/>
  <c r="K166" i="5"/>
  <c r="K139" i="5"/>
  <c r="K69" i="5"/>
  <c r="F41" i="5"/>
  <c r="K145" i="5"/>
  <c r="K123" i="5"/>
  <c r="K82" i="5"/>
  <c r="F54" i="5"/>
  <c r="F21" i="5"/>
  <c r="F23" i="5"/>
  <c r="K95" i="5"/>
  <c r="F67" i="5"/>
  <c r="F69" i="5"/>
  <c r="F71" i="5"/>
  <c r="K84" i="5"/>
  <c r="F56" i="5"/>
  <c r="K122" i="5"/>
  <c r="K13" i="5"/>
  <c r="F81" i="5"/>
  <c r="F107" i="5"/>
  <c r="K53" i="5"/>
  <c r="F25" i="5"/>
  <c r="F169" i="5"/>
  <c r="K42" i="5"/>
  <c r="F14" i="5"/>
  <c r="F158" i="5"/>
  <c r="K43" i="5"/>
  <c r="F160" i="5"/>
  <c r="K67" i="5"/>
  <c r="K103" i="5"/>
  <c r="K91" i="5"/>
  <c r="K153" i="5"/>
  <c r="K126" i="5"/>
  <c r="K81" i="5"/>
  <c r="F53" i="5"/>
  <c r="F45" i="5"/>
  <c r="F35" i="5"/>
  <c r="K94" i="5"/>
  <c r="F66" i="5"/>
  <c r="F57" i="5"/>
  <c r="F83" i="5"/>
  <c r="K107" i="5"/>
  <c r="F79" i="5"/>
  <c r="F129" i="5"/>
  <c r="F131" i="5"/>
  <c r="K96" i="5"/>
  <c r="F68" i="5"/>
  <c r="F22" i="5"/>
  <c r="K25" i="5"/>
  <c r="F117" i="5"/>
  <c r="F167" i="5"/>
  <c r="K65" i="5"/>
  <c r="F37" i="5"/>
  <c r="F181" i="5"/>
  <c r="K54" i="5"/>
  <c r="F26" i="5"/>
  <c r="F170" i="5"/>
  <c r="K68" i="5"/>
  <c r="K55" i="5"/>
  <c r="F111" i="5"/>
  <c r="K20" i="5"/>
  <c r="K124" i="5"/>
  <c r="K104" i="5"/>
  <c r="K44" i="5"/>
  <c r="F62" i="5"/>
  <c r="K22" i="5"/>
  <c r="K93" i="5"/>
  <c r="F65" i="5"/>
  <c r="F93" i="5"/>
  <c r="F95" i="5"/>
  <c r="K106" i="5"/>
  <c r="F78" i="5"/>
  <c r="F105" i="5"/>
  <c r="F143" i="5"/>
  <c r="K119" i="5"/>
  <c r="F91" i="5"/>
  <c r="F177" i="5"/>
  <c r="F179" i="5"/>
  <c r="K108" i="5"/>
  <c r="F80" i="5"/>
  <c r="F82" i="5"/>
  <c r="K37" i="5"/>
  <c r="F165" i="5"/>
  <c r="K52" i="5"/>
  <c r="K77" i="5"/>
  <c r="F49" i="5"/>
  <c r="K66" i="5"/>
  <c r="K32" i="5"/>
  <c r="K90" i="5"/>
  <c r="K170" i="5"/>
  <c r="K128" i="5"/>
  <c r="K105" i="5"/>
  <c r="F77" i="5"/>
  <c r="F141" i="5"/>
  <c r="F155" i="5"/>
  <c r="K118" i="5"/>
  <c r="F90" i="5"/>
  <c r="F153" i="5"/>
  <c r="K40" i="5"/>
  <c r="K131" i="5"/>
  <c r="F103" i="5"/>
  <c r="K50" i="5"/>
  <c r="K64" i="5"/>
  <c r="K120" i="5"/>
  <c r="F92" i="5"/>
  <c r="F142" i="5"/>
  <c r="K49" i="5"/>
  <c r="K74" i="5"/>
  <c r="K136" i="5"/>
  <c r="K89" i="5"/>
  <c r="F61" i="5"/>
  <c r="K176" i="5"/>
  <c r="K78" i="5"/>
  <c r="F156" i="5"/>
  <c r="K116" i="5"/>
  <c r="F151" i="5"/>
  <c r="F59" i="5"/>
  <c r="F109" i="5"/>
  <c r="F40" i="5"/>
  <c r="K117" i="5"/>
  <c r="F89" i="5"/>
  <c r="K26" i="5"/>
  <c r="K76" i="5"/>
  <c r="K130" i="5"/>
  <c r="F102" i="5"/>
  <c r="K38" i="5"/>
  <c r="K172" i="5"/>
  <c r="K143" i="5"/>
  <c r="F115" i="5"/>
  <c r="K146" i="5"/>
  <c r="K160" i="5"/>
  <c r="K132" i="5"/>
  <c r="F104" i="5"/>
  <c r="K51" i="5"/>
  <c r="K61" i="5"/>
  <c r="K98" i="5"/>
  <c r="F72" i="5"/>
  <c r="K101" i="5"/>
  <c r="F73" i="5"/>
  <c r="F52" i="5"/>
  <c r="F64" i="5"/>
  <c r="K35" i="5"/>
  <c r="K15" i="5"/>
  <c r="K112" i="5"/>
  <c r="K129" i="5"/>
  <c r="F101" i="5"/>
  <c r="K86" i="5"/>
  <c r="F12" i="5"/>
  <c r="K142" i="5"/>
  <c r="F114" i="5"/>
  <c r="K158" i="5"/>
  <c r="F132" i="5"/>
  <c r="K155" i="5"/>
  <c r="F127" i="5"/>
  <c r="F46" i="5"/>
  <c r="F84" i="5"/>
  <c r="K144" i="5"/>
  <c r="F116" i="5"/>
  <c r="K111" i="5"/>
  <c r="K73" i="5"/>
  <c r="K134" i="5"/>
  <c r="F180" i="5"/>
  <c r="K113" i="5"/>
  <c r="F85" i="5"/>
  <c r="F100" i="5"/>
  <c r="K102" i="5"/>
  <c r="F74" i="5"/>
  <c r="K175" i="5"/>
  <c r="F112" i="5"/>
  <c r="K115" i="5"/>
  <c r="K92" i="5"/>
  <c r="F118" i="5"/>
  <c r="K137" i="5"/>
  <c r="K141" i="5"/>
  <c r="F113" i="5"/>
  <c r="K110" i="5"/>
  <c r="F144" i="5"/>
  <c r="K154" i="5"/>
  <c r="F126" i="5"/>
  <c r="F58" i="5"/>
  <c r="K23" i="5"/>
  <c r="K167" i="5"/>
  <c r="F139" i="5"/>
  <c r="F106" i="5"/>
  <c r="K12" i="5"/>
  <c r="K156" i="5"/>
  <c r="F128" i="5"/>
  <c r="K171" i="5"/>
  <c r="K85" i="5"/>
  <c r="K182" i="5"/>
  <c r="K14" i="5"/>
  <c r="K125" i="5"/>
  <c r="F97" i="5"/>
  <c r="F136" i="5"/>
  <c r="K114" i="5"/>
  <c r="F86" i="5"/>
  <c r="F27" i="5"/>
  <c r="F172" i="5"/>
  <c r="F166" i="5"/>
  <c r="K24" i="5"/>
  <c r="K168" i="5"/>
  <c r="F140" i="5"/>
  <c r="F70" i="5"/>
  <c r="F98" i="5"/>
  <c r="D7" i="11"/>
  <c r="E7" i="11"/>
  <c r="E10" i="11" s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R10" i="3"/>
  <c r="R11" i="3"/>
  <c r="R12" i="3"/>
  <c r="R13" i="3"/>
  <c r="R14" i="3"/>
  <c r="R15" i="3"/>
  <c r="R16" i="3"/>
  <c r="R17" i="3"/>
  <c r="R18" i="3"/>
  <c r="R19" i="3"/>
  <c r="R20" i="3"/>
  <c r="R21" i="3"/>
  <c r="R9" i="3"/>
  <c r="F183" i="5" l="1"/>
  <c r="K183" i="5"/>
  <c r="R23" i="3"/>
  <c r="D8" i="11"/>
  <c r="D9" i="11"/>
  <c r="D6" i="1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D10" i="11" l="1"/>
</calcChain>
</file>

<file path=xl/sharedStrings.xml><?xml version="1.0" encoding="utf-8"?>
<sst xmlns="http://schemas.openxmlformats.org/spreadsheetml/2006/main" count="1015" uniqueCount="390">
  <si>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</si>
  <si>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</si>
  <si>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</si>
  <si>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1403/08/30</t>
  </si>
  <si>
    <t>1- سرمایه گذاری ها</t>
  </si>
  <si>
    <t>1403/08/01</t>
  </si>
  <si>
    <t>تغییرات طی دوره</t>
  </si>
  <si>
    <t>1403/08/30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</si>
  <si>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</si>
  <si>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</si>
  <si>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</si>
  <si>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</si>
  <si>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</si>
  <si>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</si>
  <si>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</si>
  <si>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</si>
  <si>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</si>
  <si>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</si>
  <si>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آما (فاما)</t>
  </si>
  <si>
    <t>تامین سرمایه دماوند (تماوند)</t>
  </si>
  <si>
    <t>ارتباطات سیار (همراه)</t>
  </si>
  <si>
    <t>گسترش نفت و گاز پارسیان (پارسان)</t>
  </si>
  <si>
    <t>صنعتی سپاهان (فسپا)</t>
  </si>
  <si>
    <t>سر. تامین اجتماعی (شستا)</t>
  </si>
  <si>
    <t>بیمه اتکایی ایران معین (معین)</t>
  </si>
  <si>
    <t>سر. توسعه و عمران استان کرمان (کرمان)</t>
  </si>
  <si>
    <t>پالایش نفت اصفهان (شپنا)</t>
  </si>
  <si>
    <t>آهن و فولاد غدیر ایرانیان (فغدیر)</t>
  </si>
  <si>
    <t>بیمه پارسیان (پارسیان)</t>
  </si>
  <si>
    <t>بیمه کوثر (کوثر)</t>
  </si>
  <si>
    <t>توسعه سرمایه و صنعت غدیر (سغدیر)</t>
  </si>
  <si>
    <t>بین المللی توسعه صنایع و معادن غدیر (وکغدیر)</t>
  </si>
  <si>
    <t>پتروشیمی زاگرس (زاگرس)</t>
  </si>
  <si>
    <t>صبا فولاد خلیج فارس (فصبا)</t>
  </si>
  <si>
    <t>سر. صدر تامین (تاصیکو)</t>
  </si>
  <si>
    <t>نور ایستا پلاستیک (خنور)</t>
  </si>
  <si>
    <t>ملی صنایع مس ایران (فملی)</t>
  </si>
  <si>
    <t>سر. سپه (وسپه)</t>
  </si>
  <si>
    <t>ذوب آهن اصفهان (ذوب)</t>
  </si>
  <si>
    <t>تامین سرمایه نوین (تنوین)</t>
  </si>
  <si>
    <t>بانک سامان (سامان)</t>
  </si>
  <si>
    <t>فولاد مبارکه اصفهان (فولاد)</t>
  </si>
  <si>
    <t>بانک صادرات ایران (وبصادر)</t>
  </si>
  <si>
    <t>بانک ملت (وبملت)</t>
  </si>
  <si>
    <t>سایپا (خساپا)</t>
  </si>
  <si>
    <t>بانک تجارت (وتجارت)</t>
  </si>
  <si>
    <t>داده گستر عصر نوین - های وب (های وب)</t>
  </si>
  <si>
    <t>ایران خودرو (خودرو)</t>
  </si>
  <si>
    <t>فولاد خوزستان (فخوز)</t>
  </si>
  <si>
    <t>سهامی اهرمی شتاب آگاه (شتاب)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</si>
  <si>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</si>
  <si>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</si>
  <si>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</si>
  <si>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</si>
  <si>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</si>
  <si>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</si>
  <si>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</si>
  <si>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</si>
  <si>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خودرو-3268-04/05/11 (هخود405)</t>
  </si>
  <si>
    <t>1404/05/11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</si>
  <si>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</si>
  <si>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</si>
  <si>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</si>
  <si>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</si>
  <si>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</si>
  <si>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</si>
  <si>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</si>
  <si>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</si>
  <si>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</si>
  <si>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صکوک اجاره وکغدیر505-3ماهه18% (صغدیر505)</t>
  </si>
  <si>
    <t>بلی</t>
  </si>
  <si>
    <t>1401/05/18</t>
  </si>
  <si>
    <t>1405/05/18</t>
  </si>
  <si>
    <t>صکوک مرابحه فولاد065-بدون ضامن (صفولا065)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</si>
  <si>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</si>
  <si>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</si>
  <si>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</si>
  <si>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</si>
  <si>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</si>
  <si>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</si>
  <si>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</si>
  <si>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</si>
  <si>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</si>
  <si>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</si>
  <si>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</si>
  <si>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</si>
  <si>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</si>
  <si>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</si>
  <si>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</si>
  <si>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</si>
  <si>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</si>
  <si>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</si>
  <si>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</si>
  <si>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</si>
  <si>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</si>
  <si>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</si>
  <si>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</si>
  <si>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</si>
  <si>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</si>
  <si>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</si>
  <si>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</si>
  <si>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</si>
  <si>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</si>
  <si>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</si>
  <si>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شهرداری شیراز (مشارکت شیراز)</t>
  </si>
  <si>
    <t>-</t>
  </si>
  <si>
    <t>1402/12/28</t>
  </si>
  <si>
    <t>1406/12/28</t>
  </si>
  <si>
    <t>اختیارخ آساس-40000-14031030 (ضاساس1004)</t>
  </si>
  <si>
    <t>اختیارخ شستا-950-1403/08/09 (ضستا8026)</t>
  </si>
  <si>
    <t>اختیارخ خودرو-2200-1403/09/07 (ضخود9026)</t>
  </si>
  <si>
    <t>اختیارخ خودرو-2400-1403/09/07 (ضخود9027)</t>
  </si>
  <si>
    <t>اختیارف خودرو-2000-1403/09/07 (طخود9025)</t>
  </si>
  <si>
    <t>اختیارف خودرو-2200-1403/09/07 (طخود9026)</t>
  </si>
  <si>
    <t>اختیارخ توان-17000-14031002 (ضتوان1006)</t>
  </si>
  <si>
    <t>اختیارخ شتاب-7500-1403/08/23 (ضتاب8015)</t>
  </si>
  <si>
    <t>اختیارخ شتاب-9000-1403/08/23 (ضتاب8017)</t>
  </si>
  <si>
    <t>اختیارخ اهرم-18000-1403/09/28 (ضهرم9004)</t>
  </si>
  <si>
    <t>اختیارخ آساس-40000-14030827 (ضاساس804)</t>
  </si>
  <si>
    <t>اختیارخ آساس-40000-14031226 (ضاساس1204)</t>
  </si>
  <si>
    <t>اختیارخ فصبا-3400-14031114 (ضفصبا1118)</t>
  </si>
  <si>
    <t>اختیارخ فصبا-4000-14031114 (ضفصبا1121)</t>
  </si>
  <si>
    <t>اختیارخ فصبا-3200-14030918 (ضفصبا906)</t>
  </si>
  <si>
    <t>اختیارخ فصبا-3400-14030918 (ضفصبا907)</t>
  </si>
  <si>
    <t>اختیارخ شتاب-8000-1403/09/14 (ضتاب9005)</t>
  </si>
  <si>
    <t>اختیارخ شتاب-8000-1403/10/12 (ضتاب1005)</t>
  </si>
  <si>
    <t>اختیارخ شتاب-10000-1403/10/12 (ضتاب1007)</t>
  </si>
  <si>
    <t>اختیارخ رویین-11000-14031226 (ضرویین1205)</t>
  </si>
  <si>
    <t>اختیارف رویین-12000-14031226 (طرویین1206)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</si>
  <si>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</si>
  <si>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</si>
  <si>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1403/08/01 تا تاریخ 1403/08/30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</si>
  <si>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</si>
  <si>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</si>
  <si>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</si>
  <si>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</si>
  <si>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</si>
  <si>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</si>
  <si>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 xml:space="preserve">مرابحه شیشه سازی مینا070516 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</si>
  <si>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</si>
  <si>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</si>
  <si>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</si>
  <si>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</si>
  <si>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گل گهر054-3ماهه23%</t>
  </si>
  <si>
    <t>صکوک اجاره اخابر61-3ماهه23%</t>
  </si>
  <si>
    <t>مرابحه خمیرمایه رضوی060605</t>
  </si>
  <si>
    <t>صکوک اجاره وکغدیر707-بدون ضامن</t>
  </si>
  <si>
    <t>مرابحه اتومبیل سازی فردا061023</t>
  </si>
  <si>
    <t>صکوک اجاره وکغدیر505-3ماهه18%</t>
  </si>
  <si>
    <t>نرخ سود علی الحساب</t>
  </si>
  <si>
    <t>درصد به کل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</si>
  <si>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</si>
  <si>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</si>
  <si>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</si>
  <si>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</si>
  <si>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</si>
  <si>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</si>
  <si>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</si>
  <si>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</si>
  <si>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ملی- بلند مدت - 0423518978006</t>
  </si>
  <si>
    <t>0423518978006</t>
  </si>
  <si>
    <t>سپرده سرمایه‌گذاری</t>
  </si>
  <si>
    <t>بانک گردشگری- کوتاه مدت- 110.71.1681546.1</t>
  </si>
  <si>
    <t>110.71.1681546.1</t>
  </si>
  <si>
    <t>جاری</t>
  </si>
  <si>
    <t>شهر- کوتاه مدت - 7001004373139</t>
  </si>
  <si>
    <t>7001004373139</t>
  </si>
  <si>
    <t>کوتاه مدت</t>
  </si>
  <si>
    <t>ملی- کوتاه مدت - 233792791001</t>
  </si>
  <si>
    <t>233792791001</t>
  </si>
  <si>
    <t>بانک گردشگری- بلند مدت- 110.333.1681546.1</t>
  </si>
  <si>
    <t>ملت- کوتاه مدت- (9094326565)</t>
  </si>
  <si>
    <t>9094326565</t>
  </si>
  <si>
    <t>پاسارگاد - بلند مدت - 290.303.15703888.2</t>
  </si>
  <si>
    <t>290.303.15703888.2</t>
  </si>
  <si>
    <t>خاورمیانه - کوتاه مدت - 100710810707076292</t>
  </si>
  <si>
    <t>100710810707076292</t>
  </si>
  <si>
    <t xml:space="preserve">پاسارگاد - کوتاه مدت - 290.8100.15703888.1 </t>
  </si>
  <si>
    <t>290.8100.15703888.1</t>
  </si>
  <si>
    <t xml:space="preserve">بانک گردشگری- بلند مدت- 110.333.1681546.2 </t>
  </si>
  <si>
    <t>پاسارگاد - بلند مدت - 290.303.15703888.1</t>
  </si>
  <si>
    <t>ملت- کوتاه مدت- (2277668626)</t>
  </si>
  <si>
    <t>2277668626</t>
  </si>
  <si>
    <t>پاسارگاد - بلند مدت - 290.303.15703888.3</t>
  </si>
  <si>
    <t>290.303.15703888.3</t>
  </si>
  <si>
    <t>ملی- بلند مدت - 0423609615003</t>
  </si>
  <si>
    <t>0423609615003</t>
  </si>
  <si>
    <t xml:space="preserve"> </t>
  </si>
  <si>
    <t xml:space="preserve">صورت وضعیت درآمدها </t>
  </si>
  <si>
    <t>برای ماه منتهی به  1403/08/30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</si>
  <si>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</si>
  <si>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</si>
  <si>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</si>
  <si>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</si>
  <si>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</si>
  <si>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</si>
  <si>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</si>
  <si>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</si>
  <si>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</si>
  <si>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</si>
  <si>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</si>
  <si>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</si>
  <si>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</si>
  <si>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از 1403/08/01 تا  1403/08/30</t>
  </si>
  <si>
    <t>از ابتدای سال مالی تا 1403/08/30</t>
  </si>
  <si>
    <t>هزینه تنزیل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</si>
  <si>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</si>
  <si>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</si>
  <si>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</si>
  <si>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</si>
  <si>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1403/10/23</t>
  </si>
  <si>
    <t>1403/10/14</t>
  </si>
  <si>
    <t>1403/11/14</t>
  </si>
  <si>
    <t>1403/11/16</t>
  </si>
  <si>
    <t>1403/11/22</t>
  </si>
  <si>
    <t>1403/09/05</t>
  </si>
  <si>
    <t>1403/09/28</t>
  </si>
  <si>
    <t>1403/10/18</t>
  </si>
  <si>
    <t>1403/11/18</t>
  </si>
  <si>
    <t>1403/09/22</t>
  </si>
  <si>
    <t>1403/10/06</t>
  </si>
  <si>
    <t>1403/08/03</t>
  </si>
  <si>
    <t>1403/08/21</t>
  </si>
  <si>
    <t>1403/08/08</t>
  </si>
  <si>
    <t>1403/08/17</t>
  </si>
  <si>
    <t>1403/08/20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</si>
  <si>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</si>
  <si>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</si>
  <si>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</si>
  <si>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</si>
  <si>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اختیارخ شستا-950-1403/11/10 (ضستا1124)</t>
  </si>
  <si>
    <t>اختیارخ شستا-1050-1403/12/08 (ضستا1226)</t>
  </si>
  <si>
    <t>اختیارخ شستا-850-1403/10/12 (ضستا1034)</t>
  </si>
  <si>
    <t>اختیارخ وبملت-1500-1403/09/28 (ضملت9013)</t>
  </si>
  <si>
    <t>اختیارخ خودرو-1900-1403/11/03 (ضخود1130)</t>
  </si>
  <si>
    <t>اختیارخ شستا-1050-1403/10/12 (ضستا1036)</t>
  </si>
  <si>
    <t>اختیارخ شستا-950-1403/09/14 (ضستا9026)</t>
  </si>
  <si>
    <t>اختیارخ خودرو-1900-1403/12/01 (ضخود1228)</t>
  </si>
  <si>
    <t>اختیارخ ذوب-200-1403/11/24 (ضذوب1127)</t>
  </si>
  <si>
    <t>اختیارخ شستا-950-1403/10/12 (ضستا1035)</t>
  </si>
  <si>
    <t>اختیارخ خودرو-2000-1403/10/05 (ضخود1082)</t>
  </si>
  <si>
    <t>اختیارخ خودرو-2800-1403/11/03 (ضخود1135)</t>
  </si>
  <si>
    <t>اختیارخ خودرو-2400-1403/08/02 (ضخود8034)</t>
  </si>
  <si>
    <t>اختیارخ خودرو-2000-1403/09/07 (ضخود9025)</t>
  </si>
  <si>
    <t>اختیارخ خودرو-2600-1403/09/07 (ضخود9028)</t>
  </si>
  <si>
    <t>اختیارخ ذوب-300-1403/09/28 (ضذوب9012)</t>
  </si>
  <si>
    <t>اختیارخ شستا-1050-1403/09/14 (ضستا9027)</t>
  </si>
  <si>
    <t>اختیارخ وبملت-2200-1403/09/28 (ضملت9019)</t>
  </si>
  <si>
    <t>اختیارخ خودرو-2400-1403/10/05 (ضخود1084)</t>
  </si>
  <si>
    <t>اختیارخ خودرو-2600-1403/10/05 (ضخود1085)</t>
  </si>
  <si>
    <t>اختیارخ وبملت-1800-1403/09/28 (ضملت9016)</t>
  </si>
  <si>
    <t>اختیارخ خودرو-2000-1403/12/01 (ضخود1229)</t>
  </si>
  <si>
    <t>اختیارخ خودرو-2000-1403/11/03 (ضخود1131)</t>
  </si>
  <si>
    <t>اختیارخ ذوب-300-1403/11/24 (ضذوب1128)</t>
  </si>
  <si>
    <t>اختیارخ شستا-1150-1403/10/12 (ضستا1037)</t>
  </si>
  <si>
    <t>اختیارخ خودرو-2800-1403/10/05 (ضخود1086)</t>
  </si>
  <si>
    <t>اختیارخ شستا-850-1403/09/14 (ضستا9025)</t>
  </si>
  <si>
    <t>اختیارخ وبملت-1800-1403/11/24 (ضملت1167)</t>
  </si>
  <si>
    <t>اختیارخ خودرو-3000-1403/11/03 (ضخود1136)</t>
  </si>
  <si>
    <t>اختیارخ شستا-850-1403/08/09 (ضستا8025)</t>
  </si>
  <si>
    <t>اختیارخ خودرو-2200-1403/12/01 (ضخود1230)</t>
  </si>
  <si>
    <t>اختیارخ خساپا-2200-1403/08/30 (ضسپا8064)</t>
  </si>
  <si>
    <t>اختیارخ خساپا-2400-1403/10/26 (ضسپا1024)</t>
  </si>
  <si>
    <t>اختیارخ خودرو-2400-1403/11/03 (ضخود1133)</t>
  </si>
  <si>
    <t>اختیارخ شستا-1050-1403/08/09 (ضستا8027)</t>
  </si>
  <si>
    <t>اختیارخ خودرو-2000-1403/08/02 (ضخود8032)</t>
  </si>
  <si>
    <t>اختیارخ شستا-750-1403/08/09 (ضستا8024)</t>
  </si>
  <si>
    <t>اختیارخ شستا-650-1403/08/09 (ضستا8023)</t>
  </si>
  <si>
    <t>اختیارخ خساپا-2400-1403/08/30 (ضسپا8065)</t>
  </si>
  <si>
    <t>اختیارخ شستا-750-1403/10/12 (ضستا1033)</t>
  </si>
  <si>
    <t>اختیارخ شستا-550-1403/11/10 (ضستا1120)</t>
  </si>
  <si>
    <t>اختیارخ وبملت-2000-1403/09/28 (ضملت9018)</t>
  </si>
  <si>
    <t>اختیارخ وتجارت-1400-1403/08/16 (ضجار8004)</t>
  </si>
  <si>
    <t>اختیارخ ذوب-400-1403/09/28 (ضذوب9013)</t>
  </si>
  <si>
    <t>اختیارخ فولاد-4000-1403/09/21 (ضفلا9016)</t>
  </si>
  <si>
    <t>اختیارخ خساپا-2400-1403/09/21 (ضسپا9004)</t>
  </si>
  <si>
    <t>اختیارخ فولاد-4500-1403/09/21 (ضفلا9017)</t>
  </si>
  <si>
    <t>اختیارخ شستا-1050-1403/11/10 (ضستا1125)</t>
  </si>
  <si>
    <t>اختیارخ ذوب-400-1403/11/24 (ضذوب1129)</t>
  </si>
  <si>
    <t>اختیارخ شستا-1150-1403/11/10 (ضستا1126)</t>
  </si>
  <si>
    <t>اختیارخ خودرو-2200-1403/10/05 (ضخود1083)</t>
  </si>
  <si>
    <t>اختیارخ خودرو-2200-1403/11/03 (ضخود1132)</t>
  </si>
  <si>
    <t>اختیارخ خودرو-1900-1403/09/07 (ضخود9024)</t>
  </si>
  <si>
    <t>اختیارخ خودرو-2800-1403/09/07 (ضخود9029)</t>
  </si>
  <si>
    <t>اختیارخ خودرو-1800-1403/12/01 (ضخود1227)</t>
  </si>
  <si>
    <t>اختیارخ فملی-6500-1403/09/07 (ضملی9016)</t>
  </si>
  <si>
    <t>اختیارخ وبملت-2000-1403/11/24 (ضملت1169)</t>
  </si>
  <si>
    <t>اختیارخ وبملت-2200-1403/11/24 (ضملت1170)</t>
  </si>
  <si>
    <t>اختیارخ وتجارت-1300-1403/10/19 (ضجار1056)</t>
  </si>
  <si>
    <t>اختیارخ خودرو-1700-1403/12/01 (ضخود1226)</t>
  </si>
  <si>
    <t>اختیارخ خودرو-1500-1404/01/06 (ضخود0126)</t>
  </si>
  <si>
    <t>اختیارخ شستا-600-1404/01/20 (ضستا0120)</t>
  </si>
  <si>
    <t>اختیارخ وتجارت-1400-1403/10/19 (ضجار1057)</t>
  </si>
  <si>
    <t>اختیارخ شتاب-9000-1403/09/14 (ضتاب9006)</t>
  </si>
  <si>
    <t>اختیارخ شپنا-4000-1403/10/12 (ضشنا1070)</t>
  </si>
  <si>
    <t>اختیارخ خودرو-2200-1404/01/06 (ضخود0132)</t>
  </si>
  <si>
    <t>اختیارخ فملی-5500-1403/11/03 (ضملی1191)</t>
  </si>
  <si>
    <t>اختیارخ خساپا-2600-1403/08/30 (ضسپا8066)</t>
  </si>
  <si>
    <t>اختیارخ فولاد-4500-1403/12/01 (ضفلا1207)</t>
  </si>
  <si>
    <t>اختیارخ خودرو-2000-1404/01/06 (ضخود0131)</t>
  </si>
  <si>
    <t>اختیارخ اهرم-20000-1403/09/28 (ضهرم9005)</t>
  </si>
  <si>
    <t>اختیارخ شستا-1150-1403/09/14 (ضستا9028)</t>
  </si>
  <si>
    <t>اختیارخ خودرو-2400-1403/12/01 (ضخود1231)</t>
  </si>
  <si>
    <t>اختیارخ وتجارت-1500-1403/08/16 (ضجار8005)</t>
  </si>
  <si>
    <t>اختیارخ وتجارت-1500-1403/10/19 (ضجار1058)</t>
  </si>
  <si>
    <t>اختیارخ وبملت-2400-1403/11/24 (ضملت1171)</t>
  </si>
  <si>
    <t>اختیارخ شتاب-9000-1403/10/12 (ضتاب1006)</t>
  </si>
  <si>
    <t>اختیارخ توان-18000-14031002 (ضتوان1007)</t>
  </si>
  <si>
    <t>اختیارخ ذوب-500-1403/11/24 (ضذوب1130)</t>
  </si>
  <si>
    <t>اختیارخ خودرو-1900-1404/01/06 (ضخود0130)</t>
  </si>
  <si>
    <t>اختیارخ خودرو-2600-1403/11/03 (ضخود1134)</t>
  </si>
  <si>
    <t>اختیارخ شستا-950-1403/12/08 (ضستا1225)</t>
  </si>
  <si>
    <t>اختیارخ خودرو-2400-1404/01/06 (ضخود0133)</t>
  </si>
  <si>
    <t>اختیارخ خودرو-2600-1403/12/01 (ضخود1232)</t>
  </si>
  <si>
    <t>اختیارخ شتاب-8000-1403/08/23 (ضتاب8016)</t>
  </si>
  <si>
    <t>اختیارخ خساپا-2200-1403/10/26 (ضسپا1023)</t>
  </si>
  <si>
    <t>اختیارخ خساپا-2400-1403/12/22 (ضسپا1235)</t>
  </si>
  <si>
    <t>اختیارخ وبملت-2400-1403/09/28 (ضملت9020)</t>
  </si>
  <si>
    <t>اختیارخ خساپا-2600-1403/10/26 (ضسپا1025)</t>
  </si>
  <si>
    <t>اختیارخ خساپا-2800-1403/10/26 (ضسپا1026)</t>
  </si>
  <si>
    <t>اختیار خرید شمش طلا-4700000-1403/08/27 (GBAB03C470)</t>
  </si>
  <si>
    <t>اختیارخ فولاد-5000-1403/12/01 (ضفلا1208)</t>
  </si>
  <si>
    <t>اختیارخ وتجارت-1700-1403/10/19 (ضجار1060)</t>
  </si>
  <si>
    <t>اختیارخ شستا-1250-1403/10/12 (ضستا1038)</t>
  </si>
  <si>
    <t>اختیارخ خودرو-3000-1403/10/05 (ضخود1087)</t>
  </si>
  <si>
    <t>اختیارخ خودرو-3000-1403/12/01 (ضخود1234)</t>
  </si>
  <si>
    <t>اختیارخ وبملت-2600-1403/11/24 (ضملت1172)</t>
  </si>
  <si>
    <t>اختیارخ وبملت-1900-1403/11/24 (ضملت1168)</t>
  </si>
  <si>
    <t>اختیارخ شستا-1350-1403/10/12 (ضستا1039)</t>
  </si>
  <si>
    <t>اختیارخ خساپا-2600-1403/09/21 (ضسپا9005)</t>
  </si>
  <si>
    <t>اختیارخ وبملت-3000-1403/09/28 (ضملت9023)</t>
  </si>
  <si>
    <t>اختیارخ فملی-7000-1403/11/03 (ضملی1194)</t>
  </si>
  <si>
    <t>اختیارخ وبملت-2800-1403/11/24 (ضملت1173)</t>
  </si>
  <si>
    <t>اختیارخ وبصادر-1900-1403/11/17 (ضصاد1155)</t>
  </si>
  <si>
    <t>اختیارخ خساپا-2000-1403/08/30 (ضسپا8063)</t>
  </si>
  <si>
    <t>اختیارخ خساپا-1700-1403/08/30 (ضسپا8060)</t>
  </si>
  <si>
    <t>گواهی شمش طلا (شمش طلا)</t>
  </si>
  <si>
    <t>درآمد ناشی از تغییر قیمت اوراق بهادار</t>
  </si>
  <si>
    <t>سود و زیان ناشی از تغییر قیمت</t>
  </si>
  <si>
    <t>اختیارخ شستا-550-1403/09/14 (ضستا9022)</t>
  </si>
  <si>
    <t>اختیارخ شستا-650-1403/09/14 (ضستا9023)</t>
  </si>
  <si>
    <t>اختیارخ خساپا-2200-1403/09/21 (ضسپا9003)</t>
  </si>
  <si>
    <t>اختیارخ وبصادر-1800-1403/09/21 (ضصاد9020)</t>
  </si>
  <si>
    <t>اختیارخ وبصادر-2000-1403/09/21 (ضصاد9022)</t>
  </si>
  <si>
    <t>اختیارخ ذوب-200-1403/09/28 (ضذوب9011)</t>
  </si>
  <si>
    <t>اختیارخ ذوب-500-1403/09/28 (ضذوب9014)</t>
  </si>
  <si>
    <t>اختیارخ وبملت-1300-1403/09/28 (ضملت9011)</t>
  </si>
  <si>
    <t>اختیارخ وبملت-1900-1403/09/28 (ضملت9017)</t>
  </si>
  <si>
    <t>اختیارخ وبملت-2600-1403/09/28 (ضملت9021)</t>
  </si>
  <si>
    <t>اختیارخ خودرو-1800-1403/11/03 (ضخود1129)</t>
  </si>
  <si>
    <t>اختیارخ شستا-750-1403/12/08 (ضستا1223)</t>
  </si>
  <si>
    <t>اختیارخ فولاد-3500-1403/12/01 (ضفلا1204)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</si>
  <si>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</si>
  <si>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</si>
  <si>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</si>
  <si>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</si>
  <si>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</si>
  <si>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</si>
  <si>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</si>
  <si>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</si>
  <si>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</si>
  <si>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</si>
  <si>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</si>
  <si>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</si>
  <si>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</si>
  <si>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</si>
  <si>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</si>
  <si>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</si>
  <si>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</si>
  <si>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</si>
  <si>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</si>
  <si>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درآمد کارمزد ثابت جبران اصل مبلغ سرمایه گذاری</t>
  </si>
  <si>
    <t>1403/08/14</t>
  </si>
  <si>
    <t>1406/08/03</t>
  </si>
  <si>
    <t>1406/08/01</t>
  </si>
  <si>
    <t>1403/07/18</t>
  </si>
  <si>
    <t>1403/07/02</t>
  </si>
  <si>
    <t>1403/04/10</t>
  </si>
  <si>
    <t>1403/07/30</t>
  </si>
  <si>
    <t>1402/12/08</t>
  </si>
  <si>
    <t>1403/06/28</t>
  </si>
  <si>
    <t>1402/05/21</t>
  </si>
  <si>
    <t>1403/06/10</t>
  </si>
  <si>
    <t> گواهی شمش طلا</t>
  </si>
  <si>
    <t>_</t>
  </si>
  <si>
    <t>2-1-سرمایه‌گذاری در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</si>
  <si>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</si>
  <si>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</si>
  <si>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1-1-سرمایه‌گذاری در سهام و حق تقدم سهام</t>
  </si>
  <si>
    <t>قرارداد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</si>
</sst>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\(#,##0\);"/>
    <numFmt numFmtId="166" formatCode="#,##0.00;\(#,##0.00\);"/>
    <numFmt numFmtId="167" formatCode="0.0000"/>
    <numFmt numFmtId="168" formatCode="_(* #,##0_);_(* \(#,##0\);_(* &quot;-&quot;??_);_(@_)"/>
  </numFmts>
  <fonts count="23">
    <font>
      <sz val="11"/>
      <color theme="1"/>
      <name val="B Nazanin"/>
      <family val="2"/>
      <scheme val="minor"/>
    </font>
    <font>
      <sz val="12"/>
      <color theme="1"/>
      <name val="B Nazanin"/>
      <family val="2"/>
      <charset val="178"/>
    </font>
    <font>
      <sz val="12"/>
      <color theme="1"/>
      <name val="B Nazanin"/>
      <family val="2"/>
      <charset val="178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sz val="10"/>
      <color theme="1"/>
      <name val="B Nazanin"/>
      <charset val="178"/>
    </font>
    <font>
      <sz val="12"/>
      <color rgb="FF0062AC"/>
      <name val="B Nazanin"/>
      <charset val="178"/>
    </font>
    <font>
      <sz val="20"/>
      <color theme="1"/>
      <name val="B Nazanin"/>
      <charset val="178"/>
    </font>
    <font>
      <sz val="16"/>
      <color theme="1"/>
      <name val="B Nazanin"/>
      <charset val="178"/>
    </font>
    <font>
      <sz val="12"/>
      <color rgb="FF0062AC"/>
      <name val="B Nazanin"/>
      <charset val="178"/>
      <scheme val="minor"/>
    </font>
    <font>
      <sz val="8"/>
      <color theme="1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Nazanin"/>
      <charset val="178"/>
    </font>
    <font>
      <i/>
      <sz val="12"/>
      <color theme="1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1"/>
      <color theme="1"/>
      <name val="B Nazanin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vertical="center" readingOrder="2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165" fontId="14" fillId="0" borderId="0" xfId="0" applyNumberFormat="1" applyFont="1" applyAlignment="1">
      <alignment horizontal="center" vertical="center" readingOrder="2"/>
    </xf>
    <xf numFmtId="166" fontId="14" fillId="0" borderId="0" xfId="0" applyNumberFormat="1" applyFont="1" applyAlignment="1">
      <alignment horizontal="center" vertical="center" readingOrder="2"/>
    </xf>
    <xf numFmtId="0" fontId="14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2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 vertical="center" readingOrder="2"/>
    </xf>
    <xf numFmtId="0" fontId="15" fillId="0" borderId="0" xfId="0" applyFont="1" applyAlignment="1">
      <alignment horizontal="right" vertical="center" readingOrder="2"/>
    </xf>
    <xf numFmtId="166" fontId="15" fillId="0" borderId="0" xfId="0" applyNumberFormat="1" applyFont="1" applyAlignment="1">
      <alignment horizontal="center" vertical="center" readingOrder="2"/>
    </xf>
    <xf numFmtId="165" fontId="15" fillId="0" borderId="0" xfId="0" applyNumberFormat="1" applyFont="1" applyAlignment="1">
      <alignment horizontal="center" vertical="center" readingOrder="2"/>
    </xf>
    <xf numFmtId="0" fontId="15" fillId="0" borderId="0" xfId="0" applyFont="1"/>
    <xf numFmtId="0" fontId="15" fillId="0" borderId="0" xfId="0" applyFont="1" applyAlignment="1">
      <alignment horizontal="center" vertical="center" wrapText="1" readingOrder="2"/>
    </xf>
    <xf numFmtId="166" fontId="18" fillId="0" borderId="0" xfId="0" applyNumberFormat="1" applyFont="1" applyAlignment="1">
      <alignment horizontal="center" vertical="center" wrapText="1" readingOrder="2"/>
    </xf>
    <xf numFmtId="166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readingOrder="2"/>
    </xf>
    <xf numFmtId="0" fontId="15" fillId="0" borderId="4" xfId="0" applyFont="1" applyBorder="1" applyAlignment="1">
      <alignment horizontal="center" vertical="center" readingOrder="2"/>
    </xf>
    <xf numFmtId="0" fontId="15" fillId="0" borderId="5" xfId="0" applyFont="1" applyBorder="1" applyAlignment="1">
      <alignment horizontal="center" vertical="center" readingOrder="2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readingOrder="2"/>
    </xf>
    <xf numFmtId="0" fontId="15" fillId="0" borderId="0" xfId="0" applyFont="1" applyAlignment="1">
      <alignment horizontal="right" vertical="center" readingOrder="1"/>
    </xf>
    <xf numFmtId="49" fontId="15" fillId="0" borderId="0" xfId="0" applyNumberFormat="1" applyFont="1" applyAlignment="1">
      <alignment horizontal="right" vertical="center" readingOrder="2"/>
    </xf>
    <xf numFmtId="166" fontId="10" fillId="0" borderId="0" xfId="0" applyNumberFormat="1" applyFont="1" applyAlignment="1">
      <alignment horizontal="center" vertical="center" readingOrder="2"/>
    </xf>
    <xf numFmtId="0" fontId="15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 readingOrder="2"/>
    </xf>
    <xf numFmtId="166" fontId="16" fillId="0" borderId="0" xfId="0" applyNumberFormat="1" applyFont="1" applyAlignment="1">
      <alignment horizontal="center" vertical="center" readingOrder="2"/>
    </xf>
    <xf numFmtId="0" fontId="20" fillId="0" borderId="0" xfId="0" applyFont="1"/>
    <xf numFmtId="0" fontId="21" fillId="0" borderId="1" xfId="0" applyFont="1" applyBorder="1" applyAlignment="1">
      <alignment horizontal="right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right" vertical="center" readingOrder="1"/>
    </xf>
    <xf numFmtId="0" fontId="20" fillId="0" borderId="1" xfId="0" applyFont="1" applyBorder="1" applyAlignment="1">
      <alignment vertical="center"/>
    </xf>
    <xf numFmtId="0" fontId="21" fillId="0" borderId="3" xfId="0" applyFont="1" applyBorder="1" applyAlignment="1">
      <alignment horizontal="center" vertical="center" readingOrder="2"/>
    </xf>
    <xf numFmtId="0" fontId="20" fillId="0" borderId="1" xfId="0" applyFont="1" applyBorder="1"/>
    <xf numFmtId="0" fontId="21" fillId="0" borderId="0" xfId="0" applyFont="1" applyAlignment="1">
      <alignment vertical="center" readingOrder="2"/>
    </xf>
    <xf numFmtId="37" fontId="15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center" vertical="center" readingOrder="2"/>
    </xf>
    <xf numFmtId="3" fontId="15" fillId="0" borderId="0" xfId="0" applyNumberFormat="1" applyFont="1" applyAlignment="1">
      <alignment horizontal="center" vertical="center"/>
    </xf>
    <xf numFmtId="37" fontId="15" fillId="0" borderId="7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37" fontId="1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7" fontId="20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37" fontId="20" fillId="0" borderId="0" xfId="0" applyNumberFormat="1" applyFont="1"/>
    <xf numFmtId="1" fontId="15" fillId="0" borderId="7" xfId="0" applyNumberFormat="1" applyFont="1" applyBorder="1" applyAlignment="1">
      <alignment horizontal="center" vertical="center"/>
    </xf>
    <xf numFmtId="37" fontId="15" fillId="0" borderId="0" xfId="0" applyNumberFormat="1" applyFont="1"/>
    <xf numFmtId="0" fontId="1" fillId="2" borderId="0" xfId="0" applyFont="1" applyFill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15" fillId="3" borderId="0" xfId="0" applyNumberFormat="1" applyFont="1" applyFill="1" applyAlignment="1">
      <alignment horizontal="center" vertical="center"/>
    </xf>
    <xf numFmtId="166" fontId="15" fillId="3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3" fontId="9" fillId="0" borderId="0" xfId="0" applyNumberFormat="1" applyFont="1"/>
    <xf numFmtId="167" fontId="9" fillId="0" borderId="0" xfId="0" applyNumberFormat="1" applyFont="1"/>
    <xf numFmtId="3" fontId="20" fillId="0" borderId="0" xfId="0" applyNumberFormat="1" applyFont="1"/>
    <xf numFmtId="3" fontId="10" fillId="0" borderId="0" xfId="0" applyNumberFormat="1" applyFont="1" applyAlignment="1">
      <alignment vertical="center" readingOrder="2"/>
    </xf>
    <xf numFmtId="3" fontId="15" fillId="0" borderId="0" xfId="0" applyNumberFormat="1" applyFont="1"/>
    <xf numFmtId="37" fontId="15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right" vertical="center" wrapText="1" readingOrder="2"/>
    </xf>
    <xf numFmtId="168" fontId="9" fillId="0" borderId="0" xfId="1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168" fontId="9" fillId="0" borderId="0" xfId="1" applyNumberFormat="1" applyFont="1"/>
    <xf numFmtId="3" fontId="15" fillId="0" borderId="7" xfId="0" applyNumberFormat="1" applyFont="1" applyBorder="1" applyAlignment="1">
      <alignment horizontal="center" vertical="center" shrinkToFit="1"/>
    </xf>
    <xf numFmtId="166" fontId="15" fillId="0" borderId="7" xfId="0" applyNumberFormat="1" applyFont="1" applyBorder="1" applyAlignment="1">
      <alignment horizontal="center" vertical="center" shrinkToFit="1"/>
    </xf>
    <xf numFmtId="168" fontId="20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readingOrder="2"/>
    </xf>
    <xf numFmtId="0" fontId="10" fillId="0" borderId="0" xfId="0" applyFont="1" applyAlignment="1">
      <alignment horizontal="right" vertical="center" readingOrder="2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5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166" fontId="15" fillId="0" borderId="0" xfId="0" applyNumberFormat="1" applyFont="1" applyAlignment="1">
      <alignment horizontal="center" vertical="center" readingOrder="2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readingOrder="2"/>
    </xf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readingOrder="2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51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619125</xdr:colOff>
      <xdr:row>47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28EBE-0EEA-1CF5-91F4-16CABF84A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682625" y="0"/>
          <a:ext cx="7445375" cy="1012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" headerRowCount="0" headerRowDxfId="50" dataDxfId="49" totalsRowDxfId="48">
  <tableColumns count="1">
    <tableColumn id="1" xr3:uid="{00000000-0010-0000-0000-000001000000}" name="آما (فاما)" dataDxfId="4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" headerRowCount="0" headerRowDxfId="11" dataDxfId="10" totalsRowDxfId="9">
  <tableColumns count="1">
    <tableColumn id="1" xr3:uid="{00000000-0010-0000-0800-000001000000}" name="مرابحه اتومبیل سازی فردا061023 (فرداموتور06)" dataDxfId="8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" headerRowCount="0" headerRowDxfId="7" dataDxfId="6" totalsRowDxfId="5">
  <tableColumns count="1">
    <tableColumn id="1" xr3:uid="{00000000-0010-0000-0900-000001000000}" name="سر. صدر تامین (تاصیکو)" dataDxfId="4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" headerRowCount="0" headerRowDxfId="3" dataDxfId="2" totalsRowDxfId="1">
  <tableColumns count="1">
    <tableColumn id="1" xr3:uid="{00000000-0010-0000-0A00-000001000000}" name="سایپا (خساپا)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" headerRowCount="0" headerRowDxfId="46" dataDxfId="45" totalsRowDxfId="44">
  <tableColumns count="1">
    <tableColumn id="1" xr3:uid="{00000000-0010-0000-0200-000001000000}" name="صکوک اجاره وکغدیر505-3ماهه18% (صغدیر505)" dataDxfId="4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" headerRowCount="0" headerRowDxfId="42" dataDxfId="41" totalsRowDxfId="40">
  <tableColumns count="1">
    <tableColumn id="1" xr3:uid="{00000000-0010-0000-0300-000001000000}" name="مرابحه شیشه سازی مینا070516 " dataDxfId="3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A12" headerRowCount="0" headerRowDxfId="38" dataDxfId="37" totalsRowDxfId="36">
  <tableColumns count="1">
    <tableColumn id="1" xr3:uid="{00000000-0010-0000-0500-000001000000}" name="ملی- بلند مدت - 0423518978006" dataDxfId="3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" headerRowCount="0" headerRowDxfId="34" dataDxfId="33" totalsRowDxfId="32">
  <tableColumns count="1">
    <tableColumn id="1" xr3:uid="{00000000-0010-0000-0600-000001000000}" name="درآمد حاصل از سرمایه­گذاری در سهام و حق تقدم سهام و صندوق‌های سرمایه‌گذاری" dataDxfId="3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" headerRowCount="0" headerRowDxfId="30" dataDxfId="29" totalsRowDxfId="28">
  <tableColumns count="1">
    <tableColumn id="1" xr3:uid="{00000000-0010-0000-0C00-000001000000}" name="سایپا (خساپا)" dataDxfId="2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" headerRowCount="0" headerRowDxfId="26" dataDxfId="25" totalsRowDxfId="24">
  <tableColumns count="1">
    <tableColumn id="1" xr3:uid="{00000000-0010-0000-0B00-000001000000}" name="صکوک مرابحه فولاد065-بدون ضامن (صفولا065)" dataDxfId="2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:B8" headerRowCount="0" headerRowDxfId="22" dataDxfId="21" totalsRowDxfId="20">
  <tableColumns count="2">
    <tableColumn id="1" xr3:uid="{00000000-0010-0000-0D00-000001000000}" name="پاسارگاد - کوتاه مدت - 290.8100.15703888.1 " dataDxfId="19"/>
    <tableColumn id="2" xr3:uid="{98560771-1F35-4F5E-8E2E-5BBF6D089823}" name="Column1" headerRowDxfId="18" dataDxfId="17" totalsRowDxfId="1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" headerRowCount="0" headerRowDxfId="15" dataDxfId="14" totalsRowDxfId="13">
  <tableColumns count="1">
    <tableColumn id="1" xr3:uid="{00000000-0010-0000-0E00-000001000000}" name="سایر درآمدها" dataDxfId="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Q39"/>
  <sheetViews>
    <sheetView rightToLeft="1" view="pageBreakPreview" zoomScale="106" zoomScaleNormal="106" zoomScaleSheetLayoutView="106" workbookViewId="0">
      <selection activeCell="K20" sqref="K20"/>
    </sheetView>
  </sheetViews>
  <sheetFormatPr defaultColWidth="9" defaultRowHeight="18"/>
  <cols>
    <col min="1" max="1" width="9" style="1" customWidth="1"/>
    <col min="2" max="16384" width="9" style="1"/>
  </cols>
  <sheetData>
    <row r="3" spans="1:17" ht="27.75">
      <c r="D3" s="103"/>
      <c r="E3" s="18"/>
      <c r="F3" s="18"/>
    </row>
    <row r="6" spans="1:17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" customHeight="1">
      <c r="A17" s="20"/>
      <c r="B17" s="3"/>
      <c r="C17" s="3"/>
      <c r="D17" s="3"/>
      <c r="E17" s="3"/>
      <c r="F17" s="3"/>
      <c r="G17" s="3"/>
      <c r="H17" s="3"/>
      <c r="I17" s="3"/>
    </row>
    <row r="18" spans="1:9" ht="15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15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15" customHeight="1">
      <c r="A20" s="20"/>
      <c r="B20" s="3"/>
      <c r="C20" s="3"/>
      <c r="D20" s="3"/>
      <c r="E20" s="3"/>
      <c r="F20" s="3"/>
      <c r="G20" s="3"/>
      <c r="H20" s="3"/>
      <c r="I20" s="3"/>
    </row>
    <row r="21" spans="1:9" ht="15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 ht="15" customHeight="1">
      <c r="A22" s="3"/>
      <c r="B22" s="3"/>
      <c r="C22" s="3"/>
      <c r="D22" s="3"/>
      <c r="E22" s="3"/>
      <c r="F22" s="3"/>
      <c r="G22" s="3"/>
      <c r="H22" s="3"/>
      <c r="I22" s="3"/>
    </row>
    <row r="23" spans="1:9" ht="15" customHeight="1">
      <c r="A23" s="3"/>
      <c r="B23" s="3"/>
      <c r="C23" s="3"/>
      <c r="D23" s="3"/>
      <c r="E23" s="3"/>
      <c r="F23" s="3"/>
      <c r="G23" s="3"/>
      <c r="H23" s="3"/>
      <c r="I23" s="3"/>
    </row>
    <row r="24" spans="1:9" ht="15" customHeight="1">
      <c r="A24" s="3"/>
      <c r="B24" s="3"/>
      <c r="C24" s="3"/>
      <c r="D24" s="3"/>
      <c r="E24" s="3"/>
      <c r="F24" s="3"/>
      <c r="G24" s="3"/>
      <c r="H24" s="3"/>
      <c r="I24" s="3"/>
    </row>
    <row r="37" spans="6:8" ht="18" customHeight="1">
      <c r="F37" s="19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</sheetData>
  <sheetProtection algorithmName="SHA-512" hashValue="4fw/beltbh4xVEsxqHkQmKGoGAhndRnjcWO6aGaEU80QUKwFD9GTSschX3PWnQZlwV6uLmwlyJMA8MEvidGIFg==" saltValue="5dn0KCpzl/UIhmmdanh/dw==" spinCount="100000" sheet="1" objects="1" scenarios="1"/>
  <pageMargins left="0.7" right="0.7" top="0.75" bottom="0.75" header="0.3" footer="0.3"/>
  <pageSetup scale="73" orientation="portrait" r:id="rId1"/>
  <headerFooter differentOddEven="1" differentFirst="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</sheetPr>
  <dimension ref="A1:I30"/>
  <sheetViews>
    <sheetView rightToLeft="1" view="pageBreakPreview" topLeftCell="A13" zoomScaleNormal="100" zoomScaleSheetLayoutView="100" workbookViewId="0">
      <selection activeCell="H25" sqref="F25:H31"/>
    </sheetView>
  </sheetViews>
  <sheetFormatPr defaultColWidth="9" defaultRowHeight="18.75"/>
  <cols>
    <col min="1" max="1" width="35.25" style="61" bestFit="1" customWidth="1"/>
    <col min="2" max="2" width="14.75" style="61" bestFit="1" customWidth="1"/>
    <col min="3" max="3" width="13.75" style="61" bestFit="1" customWidth="1"/>
    <col min="4" max="4" width="12.5" style="61" bestFit="1" customWidth="1"/>
    <col min="5" max="6" width="14.75" style="61" bestFit="1" customWidth="1"/>
    <col min="7" max="7" width="13.75" style="61" bestFit="1" customWidth="1"/>
    <col min="8" max="8" width="12.5" style="61" bestFit="1" customWidth="1"/>
    <col min="9" max="9" width="14.75" style="61" bestFit="1" customWidth="1"/>
    <col min="10" max="10" width="9" style="57" customWidth="1"/>
    <col min="11" max="16384" width="9" style="57"/>
  </cols>
  <sheetData>
    <row r="1" spans="1:9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 ht="21">
      <c r="A2" s="123" t="s">
        <v>188</v>
      </c>
      <c r="B2" s="123"/>
      <c r="C2" s="123"/>
      <c r="D2" s="123"/>
      <c r="E2" s="123"/>
      <c r="F2" s="123"/>
      <c r="G2" s="123"/>
      <c r="H2" s="123"/>
      <c r="I2" s="123"/>
    </row>
    <row r="3" spans="1:9" ht="21">
      <c r="A3" s="123" t="s">
        <v>189</v>
      </c>
      <c r="B3" s="123"/>
      <c r="C3" s="123"/>
      <c r="D3" s="123"/>
      <c r="E3" s="123"/>
      <c r="F3" s="123"/>
      <c r="G3" s="123"/>
      <c r="H3" s="123"/>
      <c r="I3" s="123"/>
    </row>
    <row r="4" spans="1:9">
      <c r="A4" s="126" t="s">
        <v>352</v>
      </c>
      <c r="B4" s="126"/>
      <c r="C4" s="126"/>
      <c r="D4" s="126"/>
      <c r="E4" s="126"/>
      <c r="F4" s="126"/>
      <c r="G4" s="126"/>
      <c r="H4" s="126"/>
      <c r="I4" s="126"/>
    </row>
    <row r="6" spans="1:9" ht="19.5" customHeight="1">
      <c r="A6" s="58"/>
      <c r="B6" s="125" t="s">
        <v>203</v>
      </c>
      <c r="C6" s="125"/>
      <c r="D6" s="125"/>
      <c r="E6" s="125"/>
      <c r="F6" s="125" t="s">
        <v>204</v>
      </c>
      <c r="G6" s="125"/>
      <c r="H6" s="125"/>
      <c r="I6" s="125"/>
    </row>
    <row r="7" spans="1:9" ht="20.25" customHeight="1">
      <c r="A7" s="130"/>
      <c r="B7" s="124" t="s">
        <v>353</v>
      </c>
      <c r="C7" s="124" t="s">
        <v>354</v>
      </c>
      <c r="D7" s="124" t="s">
        <v>355</v>
      </c>
      <c r="E7" s="124" t="s">
        <v>50</v>
      </c>
      <c r="F7" s="124" t="s">
        <v>353</v>
      </c>
      <c r="G7" s="124" t="s">
        <v>354</v>
      </c>
      <c r="H7" s="124" t="s">
        <v>355</v>
      </c>
      <c r="I7" s="124" t="s">
        <v>50</v>
      </c>
    </row>
    <row r="8" spans="1:9" ht="20.25" customHeight="1">
      <c r="A8" s="131"/>
      <c r="B8" s="129"/>
      <c r="C8" s="129"/>
      <c r="D8" s="129"/>
      <c r="E8" s="129"/>
      <c r="F8" s="129"/>
      <c r="G8" s="129"/>
      <c r="H8" s="129"/>
      <c r="I8" s="129"/>
    </row>
    <row r="9" spans="1:9" ht="19.5" thickBot="1">
      <c r="A9" s="131"/>
      <c r="B9" s="59" t="s">
        <v>356</v>
      </c>
      <c r="C9" s="59" t="s">
        <v>357</v>
      </c>
      <c r="D9" s="59" t="s">
        <v>358</v>
      </c>
      <c r="E9" s="125"/>
      <c r="F9" s="59" t="s">
        <v>358</v>
      </c>
      <c r="G9" s="59" t="s">
        <v>358</v>
      </c>
      <c r="H9" s="59" t="s">
        <v>358</v>
      </c>
      <c r="I9" s="125"/>
    </row>
    <row r="10" spans="1:9" ht="23.1" customHeight="1">
      <c r="A10" s="53" t="s">
        <v>73</v>
      </c>
      <c r="B10" s="68">
        <v>5449713435</v>
      </c>
      <c r="C10" s="68">
        <v>0</v>
      </c>
      <c r="D10" s="68">
        <v>0</v>
      </c>
      <c r="E10" s="68">
        <f>B10+C10+D10</f>
        <v>5449713435</v>
      </c>
      <c r="F10" s="68">
        <v>5449713435</v>
      </c>
      <c r="G10" s="68">
        <v>0</v>
      </c>
      <c r="H10" s="68">
        <v>0</v>
      </c>
      <c r="I10" s="68">
        <f>G10+H10+F10</f>
        <v>5449713435</v>
      </c>
    </row>
    <row r="11" spans="1:9" ht="23.1" customHeight="1">
      <c r="A11" s="26" t="s">
        <v>88</v>
      </c>
      <c r="B11" s="68">
        <v>13463928156</v>
      </c>
      <c r="C11" s="68">
        <v>0</v>
      </c>
      <c r="D11" s="68">
        <v>0</v>
      </c>
      <c r="E11" s="68">
        <f t="shared" ref="E11:E22" si="0">B11+C11+D11</f>
        <v>13463928156</v>
      </c>
      <c r="F11" s="68">
        <v>13463928156</v>
      </c>
      <c r="G11" s="68">
        <v>0</v>
      </c>
      <c r="H11" s="68">
        <v>0</v>
      </c>
      <c r="I11" s="68">
        <f t="shared" ref="I11:I23" si="1">G11+H11+F11</f>
        <v>13463928156</v>
      </c>
    </row>
    <row r="12" spans="1:9" ht="23.1" customHeight="1">
      <c r="A12" s="26" t="s">
        <v>79</v>
      </c>
      <c r="B12" s="68">
        <v>2328092649</v>
      </c>
      <c r="C12" s="68">
        <v>0</v>
      </c>
      <c r="D12" s="68">
        <v>0</v>
      </c>
      <c r="E12" s="68">
        <f t="shared" si="0"/>
        <v>2328092649</v>
      </c>
      <c r="F12" s="68">
        <v>2328092649</v>
      </c>
      <c r="G12" s="68">
        <v>0</v>
      </c>
      <c r="H12" s="68">
        <v>0</v>
      </c>
      <c r="I12" s="68">
        <f t="shared" si="1"/>
        <v>2328092649</v>
      </c>
    </row>
    <row r="13" spans="1:9" ht="23.1" customHeight="1">
      <c r="A13" s="26" t="s">
        <v>98</v>
      </c>
      <c r="B13" s="68">
        <v>10247637902</v>
      </c>
      <c r="C13" s="68">
        <v>0</v>
      </c>
      <c r="D13" s="68">
        <v>0</v>
      </c>
      <c r="E13" s="68">
        <f t="shared" si="0"/>
        <v>10247637902</v>
      </c>
      <c r="F13" s="68">
        <v>10247637902</v>
      </c>
      <c r="G13" s="68">
        <v>0</v>
      </c>
      <c r="H13" s="68">
        <v>0</v>
      </c>
      <c r="I13" s="68">
        <f t="shared" si="1"/>
        <v>10247637902</v>
      </c>
    </row>
    <row r="14" spans="1:9" ht="23.1" customHeight="1">
      <c r="A14" s="26" t="s">
        <v>85</v>
      </c>
      <c r="B14" s="68">
        <v>4969890494</v>
      </c>
      <c r="C14" s="68">
        <v>-32625000</v>
      </c>
      <c r="D14" s="68">
        <v>0</v>
      </c>
      <c r="E14" s="68">
        <f t="shared" si="0"/>
        <v>4937265494</v>
      </c>
      <c r="F14" s="68">
        <v>4969890494</v>
      </c>
      <c r="G14" s="68">
        <v>-32625000</v>
      </c>
      <c r="H14" s="68">
        <v>0</v>
      </c>
      <c r="I14" s="68">
        <f t="shared" si="1"/>
        <v>4937265494</v>
      </c>
    </row>
    <row r="15" spans="1:9" ht="23.1" customHeight="1">
      <c r="A15" s="26" t="s">
        <v>104</v>
      </c>
      <c r="B15" s="68">
        <v>16849315080</v>
      </c>
      <c r="C15" s="68">
        <v>0</v>
      </c>
      <c r="D15" s="68">
        <v>0</v>
      </c>
      <c r="E15" s="68">
        <f t="shared" si="0"/>
        <v>16849315080</v>
      </c>
      <c r="F15" s="68">
        <v>16849315080</v>
      </c>
      <c r="G15" s="68">
        <v>0</v>
      </c>
      <c r="H15" s="68">
        <v>0</v>
      </c>
      <c r="I15" s="68">
        <f t="shared" si="1"/>
        <v>16849315080</v>
      </c>
    </row>
    <row r="16" spans="1:9" ht="23.1" customHeight="1">
      <c r="A16" s="26" t="s">
        <v>76</v>
      </c>
      <c r="B16" s="68">
        <v>10428413461</v>
      </c>
      <c r="C16" s="68">
        <v>-137750000</v>
      </c>
      <c r="D16" s="68">
        <v>0</v>
      </c>
      <c r="E16" s="68">
        <f t="shared" si="0"/>
        <v>10290663461</v>
      </c>
      <c r="F16" s="68">
        <v>10428413461</v>
      </c>
      <c r="G16" s="68">
        <v>-137750000</v>
      </c>
      <c r="H16" s="68">
        <v>0</v>
      </c>
      <c r="I16" s="68">
        <f t="shared" si="1"/>
        <v>10290663461</v>
      </c>
    </row>
    <row r="17" spans="1:9" ht="23.1" customHeight="1">
      <c r="A17" s="26" t="s">
        <v>94</v>
      </c>
      <c r="B17" s="68">
        <v>128584270213</v>
      </c>
      <c r="C17" s="68">
        <v>0</v>
      </c>
      <c r="D17" s="68">
        <v>-20000000</v>
      </c>
      <c r="E17" s="68">
        <f t="shared" si="0"/>
        <v>128564270213</v>
      </c>
      <c r="F17" s="68">
        <v>128584270213</v>
      </c>
      <c r="G17" s="68">
        <v>0</v>
      </c>
      <c r="H17" s="68">
        <v>-20000000</v>
      </c>
      <c r="I17" s="68">
        <f t="shared" si="1"/>
        <v>128564270213</v>
      </c>
    </row>
    <row r="18" spans="1:9" ht="23.1" customHeight="1">
      <c r="A18" s="26" t="s">
        <v>69</v>
      </c>
      <c r="B18" s="68">
        <v>2141195610</v>
      </c>
      <c r="C18" s="68">
        <v>-67500000</v>
      </c>
      <c r="D18" s="68">
        <v>-562500000</v>
      </c>
      <c r="E18" s="68">
        <f t="shared" si="0"/>
        <v>1511195610</v>
      </c>
      <c r="F18" s="68">
        <v>2141195610</v>
      </c>
      <c r="G18" s="68">
        <v>-67500000</v>
      </c>
      <c r="H18" s="68">
        <v>-562500000</v>
      </c>
      <c r="I18" s="68">
        <f t="shared" si="1"/>
        <v>1511195610</v>
      </c>
    </row>
    <row r="19" spans="1:9" ht="23.1" customHeight="1">
      <c r="A19" s="26" t="s">
        <v>101</v>
      </c>
      <c r="B19" s="68">
        <v>11380154348</v>
      </c>
      <c r="C19" s="68">
        <v>-10374762</v>
      </c>
      <c r="D19" s="68">
        <v>4846592140</v>
      </c>
      <c r="E19" s="68">
        <f t="shared" si="0"/>
        <v>16216371726</v>
      </c>
      <c r="F19" s="68">
        <v>11380154348</v>
      </c>
      <c r="G19" s="68">
        <v>-10374762</v>
      </c>
      <c r="H19" s="68">
        <v>4846592140</v>
      </c>
      <c r="I19" s="68">
        <f t="shared" si="1"/>
        <v>16216371726</v>
      </c>
    </row>
    <row r="20" spans="1:9" ht="23.1" customHeight="1">
      <c r="A20" s="26" t="s">
        <v>91</v>
      </c>
      <c r="B20" s="68">
        <v>18065878055</v>
      </c>
      <c r="C20" s="68">
        <v>0</v>
      </c>
      <c r="D20" s="68">
        <v>0</v>
      </c>
      <c r="E20" s="68">
        <f t="shared" si="0"/>
        <v>18065878055</v>
      </c>
      <c r="F20" s="68">
        <v>18065878055</v>
      </c>
      <c r="G20" s="68">
        <v>0</v>
      </c>
      <c r="H20" s="68">
        <v>0</v>
      </c>
      <c r="I20" s="68">
        <f t="shared" si="1"/>
        <v>18065878055</v>
      </c>
    </row>
    <row r="21" spans="1:9" ht="23.1" customHeight="1">
      <c r="A21" s="26" t="s">
        <v>95</v>
      </c>
      <c r="B21" s="68">
        <v>14378863485</v>
      </c>
      <c r="C21" s="68">
        <v>0</v>
      </c>
      <c r="D21" s="68">
        <v>0</v>
      </c>
      <c r="E21" s="68">
        <f t="shared" si="0"/>
        <v>14378863485</v>
      </c>
      <c r="F21" s="68">
        <v>14378863485</v>
      </c>
      <c r="G21" s="68">
        <v>0</v>
      </c>
      <c r="H21" s="68">
        <v>0</v>
      </c>
      <c r="I21" s="68">
        <f t="shared" si="1"/>
        <v>14378863485</v>
      </c>
    </row>
    <row r="22" spans="1:9" ht="23.1" customHeight="1">
      <c r="A22" s="26" t="s">
        <v>82</v>
      </c>
      <c r="B22" s="68">
        <v>16985548913</v>
      </c>
      <c r="C22" s="68">
        <v>0</v>
      </c>
      <c r="D22" s="68">
        <v>0</v>
      </c>
      <c r="E22" s="68">
        <f t="shared" si="0"/>
        <v>16985548913</v>
      </c>
      <c r="F22" s="68">
        <v>16985548913</v>
      </c>
      <c r="G22" s="68">
        <v>0</v>
      </c>
      <c r="H22" s="68">
        <v>0</v>
      </c>
      <c r="I22" s="68">
        <f t="shared" si="1"/>
        <v>16985548913</v>
      </c>
    </row>
    <row r="23" spans="1:9" ht="23.1" customHeight="1">
      <c r="A23" s="26" t="s">
        <v>336</v>
      </c>
      <c r="B23" s="68">
        <v>0</v>
      </c>
      <c r="C23" s="68">
        <f>'درآمد ناشی از تغییر قیمت اوراق '!E151</f>
        <v>14999883388</v>
      </c>
      <c r="D23" s="68">
        <f>'درآمد ناشی ازفروش'!E141</f>
        <v>0</v>
      </c>
      <c r="E23" s="68">
        <f>B23+C23+D23</f>
        <v>14999883388</v>
      </c>
      <c r="F23" s="68">
        <v>0</v>
      </c>
      <c r="G23" s="68">
        <f>'درآمد ناشی از تغییر قیمت اوراق '!I151</f>
        <v>14999883388</v>
      </c>
      <c r="H23" s="68">
        <f>'درآمد ناشی ازفروش'!I141</f>
        <v>0</v>
      </c>
      <c r="I23" s="68">
        <f t="shared" si="1"/>
        <v>14999883388</v>
      </c>
    </row>
    <row r="24" spans="1:9" ht="23.1" customHeight="1" thickBot="1">
      <c r="A24" s="26" t="s">
        <v>50</v>
      </c>
      <c r="B24" s="71">
        <f t="shared" ref="B24:F24" si="2">SUM(B10:B23)</f>
        <v>255272901801</v>
      </c>
      <c r="C24" s="71">
        <f t="shared" si="2"/>
        <v>14751633626</v>
      </c>
      <c r="D24" s="71">
        <f t="shared" si="2"/>
        <v>4264092140</v>
      </c>
      <c r="E24" s="71">
        <f t="shared" si="2"/>
        <v>274288627567</v>
      </c>
      <c r="F24" s="71">
        <f t="shared" si="2"/>
        <v>255272901801</v>
      </c>
      <c r="G24" s="71">
        <f>SUM(G10:G23)</f>
        <v>14751633626</v>
      </c>
      <c r="H24" s="71">
        <f>SUM(H10:H23)</f>
        <v>4264092140</v>
      </c>
      <c r="I24" s="71">
        <f>SUM(I10:I23)</f>
        <v>274288627567</v>
      </c>
    </row>
    <row r="25" spans="1:9" ht="23.1" customHeight="1" thickTop="1">
      <c r="A25" s="63"/>
      <c r="B25" s="69"/>
      <c r="C25" s="69"/>
      <c r="D25" s="69"/>
      <c r="E25" s="69"/>
      <c r="F25" s="69"/>
      <c r="G25" s="69"/>
      <c r="H25" s="69"/>
      <c r="I25" s="69"/>
    </row>
    <row r="26" spans="1:9">
      <c r="B26" s="77"/>
      <c r="C26" s="77"/>
      <c r="D26" s="77"/>
      <c r="E26" s="77"/>
      <c r="F26" s="78"/>
      <c r="H26" s="77"/>
    </row>
    <row r="27" spans="1:9">
      <c r="D27" s="77"/>
      <c r="H27" s="78"/>
    </row>
    <row r="28" spans="1:9">
      <c r="D28" s="77"/>
      <c r="H28" s="78"/>
    </row>
    <row r="29" spans="1:9">
      <c r="D29" s="77"/>
      <c r="H29" s="77"/>
    </row>
    <row r="30" spans="1:9">
      <c r="H30" s="77"/>
    </row>
  </sheetData>
  <sheetProtection algorithmName="SHA-512" hashValue="Dvg1lr9sPtyzvtpDgNmnNM24QDt8apa1WcyVXPHFmeNfuXV1mDmDaaKevi9ctmgHKwud7wJh9PDtOROcayVZLQ==" saltValue="zcTTeoReJQxoBv07xAOUfg==" spinCount="100000" sheet="1" objects="1" scenarios="1"/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2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</sheetPr>
  <dimension ref="A1:J22"/>
  <sheetViews>
    <sheetView rightToLeft="1" view="pageBreakPreview" topLeftCell="A7" zoomScaleNormal="100" zoomScaleSheetLayoutView="100" workbookViewId="0">
      <selection activeCell="D21" sqref="D21:D22"/>
    </sheetView>
  </sheetViews>
  <sheetFormatPr defaultColWidth="13" defaultRowHeight="18.75"/>
  <cols>
    <col min="1" max="1" width="35.25" style="61" bestFit="1" customWidth="1"/>
    <col min="2" max="2" width="21.5" style="61" bestFit="1" customWidth="1"/>
    <col min="3" max="3" width="19" style="61" bestFit="1" customWidth="1"/>
    <col min="4" max="4" width="21.5" style="61" bestFit="1" customWidth="1"/>
    <col min="5" max="5" width="19" style="57" customWidth="1"/>
    <col min="6" max="6" width="13" style="57" customWidth="1"/>
    <col min="7" max="7" width="13.75" style="57" bestFit="1" customWidth="1"/>
    <col min="8" max="16384" width="13" style="57"/>
  </cols>
  <sheetData>
    <row r="1" spans="1:8" ht="21">
      <c r="A1" s="123" t="s">
        <v>0</v>
      </c>
      <c r="B1" s="123"/>
      <c r="C1" s="123"/>
      <c r="D1" s="123"/>
      <c r="E1" s="134"/>
    </row>
    <row r="2" spans="1:8" ht="21">
      <c r="A2" s="123" t="s">
        <v>188</v>
      </c>
      <c r="B2" s="123"/>
      <c r="C2" s="123"/>
      <c r="D2" s="123"/>
      <c r="E2" s="134"/>
    </row>
    <row r="3" spans="1:8" ht="21">
      <c r="A3" s="123" t="s">
        <v>189</v>
      </c>
      <c r="B3" s="123"/>
      <c r="C3" s="123"/>
      <c r="D3" s="123"/>
      <c r="E3" s="134"/>
    </row>
    <row r="4" spans="1:8">
      <c r="A4" s="126" t="s">
        <v>363</v>
      </c>
      <c r="B4" s="126"/>
      <c r="C4" s="126"/>
      <c r="D4" s="126"/>
      <c r="E4" s="126"/>
    </row>
    <row r="5" spans="1:8" ht="19.5" thickBot="1">
      <c r="A5" s="64"/>
      <c r="B5" s="64"/>
      <c r="C5" s="64"/>
      <c r="D5" s="64"/>
      <c r="E5" s="66"/>
    </row>
    <row r="6" spans="1:8" ht="37.5" customHeight="1" thickBot="1">
      <c r="A6" s="65" t="s">
        <v>364</v>
      </c>
      <c r="B6" s="132" t="s">
        <v>203</v>
      </c>
      <c r="C6" s="132"/>
      <c r="D6" s="133" t="s">
        <v>204</v>
      </c>
      <c r="E6" s="133"/>
      <c r="F6" s="67"/>
    </row>
    <row r="7" spans="1:8" ht="59.25" customHeight="1">
      <c r="A7" s="60" t="s">
        <v>365</v>
      </c>
      <c r="B7" s="62" t="s">
        <v>366</v>
      </c>
      <c r="C7" s="62" t="s">
        <v>367</v>
      </c>
      <c r="D7" s="62" t="s">
        <v>366</v>
      </c>
      <c r="E7" s="62" t="s">
        <v>367</v>
      </c>
      <c r="F7" s="61"/>
    </row>
    <row r="8" spans="1:8" ht="23.1" customHeight="1">
      <c r="A8" s="98" t="s">
        <v>177</v>
      </c>
      <c r="B8" s="93">
        <v>9369270</v>
      </c>
      <c r="C8" s="79">
        <f t="shared" ref="C8:C18" si="0">B8/$B$19*100</f>
        <v>4.669481962987624E-2</v>
      </c>
      <c r="D8" s="68">
        <v>9369270</v>
      </c>
      <c r="E8" s="79">
        <f>D8/$D$19*100</f>
        <v>4.6442110354816123E-2</v>
      </c>
      <c r="G8" s="68"/>
    </row>
    <row r="9" spans="1:8" ht="23.1" customHeight="1">
      <c r="A9" s="30" t="s">
        <v>171</v>
      </c>
      <c r="B9" s="68">
        <v>9195</v>
      </c>
      <c r="C9" s="79">
        <f t="shared" si="0"/>
        <v>4.5826288120281741E-5</v>
      </c>
      <c r="D9" s="68">
        <v>9195</v>
      </c>
      <c r="E9" s="79">
        <f t="shared" ref="E9:E18" si="1">D9/$D$19*100</f>
        <v>4.557827928029977E-5</v>
      </c>
      <c r="G9" s="68"/>
    </row>
    <row r="10" spans="1:8" ht="23.1" customHeight="1">
      <c r="A10" s="30" t="s">
        <v>170</v>
      </c>
      <c r="B10" s="68">
        <v>2</v>
      </c>
      <c r="C10" s="79">
        <f t="shared" si="0"/>
        <v>9.9676537510128843E-9</v>
      </c>
      <c r="D10" s="68">
        <v>2</v>
      </c>
      <c r="E10" s="79">
        <f t="shared" si="1"/>
        <v>9.9137094682544363E-9</v>
      </c>
      <c r="G10" s="68"/>
    </row>
    <row r="11" spans="1:8" ht="23.1" customHeight="1">
      <c r="A11" s="30" t="s">
        <v>180</v>
      </c>
      <c r="B11" s="68">
        <v>312328772</v>
      </c>
      <c r="C11" s="79">
        <f t="shared" si="0"/>
        <v>1.5565925278875241</v>
      </c>
      <c r="D11" s="68">
        <v>312328772</v>
      </c>
      <c r="E11" s="79">
        <f t="shared" si="1"/>
        <v>1.5481683520923404</v>
      </c>
      <c r="G11" s="68"/>
    </row>
    <row r="12" spans="1:8" ht="23.1" customHeight="1">
      <c r="A12" s="30" t="s">
        <v>181</v>
      </c>
      <c r="B12" s="68">
        <v>6571</v>
      </c>
      <c r="C12" s="79">
        <f t="shared" si="0"/>
        <v>3.2748726398952828E-5</v>
      </c>
      <c r="D12" s="68">
        <v>6571</v>
      </c>
      <c r="E12" s="79">
        <f t="shared" si="1"/>
        <v>3.2571492457949952E-5</v>
      </c>
      <c r="G12" s="68"/>
    </row>
    <row r="13" spans="1:8" ht="23.1" customHeight="1">
      <c r="A13" s="30" t="s">
        <v>179</v>
      </c>
      <c r="B13" s="68">
        <v>424657535</v>
      </c>
      <c r="C13" s="79">
        <f t="shared" si="0"/>
        <v>2.1164196358193177</v>
      </c>
      <c r="D13" s="68">
        <v>424657535</v>
      </c>
      <c r="E13" s="79">
        <f t="shared" si="1"/>
        <v>2.1049657127475445</v>
      </c>
      <c r="G13" s="68"/>
    </row>
    <row r="14" spans="1:8" ht="23.1" customHeight="1">
      <c r="A14" s="30" t="s">
        <v>175</v>
      </c>
      <c r="B14" s="68">
        <v>40418</v>
      </c>
      <c r="C14" s="79">
        <f t="shared" si="0"/>
        <v>2.0143631465421939E-4</v>
      </c>
      <c r="D14" s="68">
        <v>40418</v>
      </c>
      <c r="E14" s="79">
        <f t="shared" si="1"/>
        <v>2.003461546439539E-4</v>
      </c>
      <c r="G14" s="68"/>
    </row>
    <row r="15" spans="1:8" ht="23.1" customHeight="1">
      <c r="A15" s="30" t="s">
        <v>173</v>
      </c>
      <c r="B15" s="68">
        <v>8904117082</v>
      </c>
      <c r="C15" s="79">
        <f t="shared" si="0"/>
        <v>44.376578015927599</v>
      </c>
      <c r="D15" s="68">
        <v>8917808218</v>
      </c>
      <c r="E15" s="79">
        <f t="shared" si="1"/>
        <v>44.204279883431909</v>
      </c>
      <c r="F15" s="90"/>
      <c r="G15" s="68"/>
      <c r="H15" s="80"/>
    </row>
    <row r="16" spans="1:8" ht="23.1" customHeight="1">
      <c r="A16" s="30" t="s">
        <v>168</v>
      </c>
      <c r="B16" s="68">
        <v>250</v>
      </c>
      <c r="C16" s="79">
        <f t="shared" si="0"/>
        <v>1.2459567188766106E-6</v>
      </c>
      <c r="D16" s="68">
        <v>250</v>
      </c>
      <c r="E16" s="79">
        <f t="shared" si="1"/>
        <v>1.2392136835318045E-6</v>
      </c>
      <c r="G16" s="80"/>
    </row>
    <row r="17" spans="1:10" ht="23.1" customHeight="1">
      <c r="A17" s="30" t="s">
        <v>159</v>
      </c>
      <c r="B17" s="68">
        <v>8698230321</v>
      </c>
      <c r="C17" s="79">
        <f t="shared" si="0"/>
        <v>43.350474043144828</v>
      </c>
      <c r="D17" s="68">
        <v>8773972590</v>
      </c>
      <c r="E17" s="79">
        <f t="shared" si="1"/>
        <v>43.491307569843947</v>
      </c>
      <c r="F17" s="90"/>
      <c r="G17" s="90"/>
    </row>
    <row r="18" spans="1:10" ht="23.1" customHeight="1">
      <c r="A18" s="30" t="s">
        <v>185</v>
      </c>
      <c r="B18" s="68">
        <v>1716143017</v>
      </c>
      <c r="C18" s="79">
        <f t="shared" si="0"/>
        <v>8.5529596903373104</v>
      </c>
      <c r="D18" s="68">
        <v>1735890416</v>
      </c>
      <c r="E18" s="79">
        <f t="shared" si="1"/>
        <v>8.6045566264756665</v>
      </c>
    </row>
    <row r="19" spans="1:10" ht="23.1" customHeight="1" thickBot="1">
      <c r="A19" s="26" t="s">
        <v>50</v>
      </c>
      <c r="B19" s="71">
        <f>SUM(B8:B18)</f>
        <v>20064902433</v>
      </c>
      <c r="C19" s="81">
        <f>SUM(C8:C18)</f>
        <v>100</v>
      </c>
      <c r="D19" s="71">
        <f>SUM(D8:D18)</f>
        <v>20174083237</v>
      </c>
      <c r="E19" s="81">
        <f>SUM(E8:E18)</f>
        <v>100</v>
      </c>
      <c r="F19" s="90"/>
      <c r="G19" s="90"/>
    </row>
    <row r="20" spans="1:10" ht="23.1" customHeight="1" thickTop="1">
      <c r="A20" s="63" t="s">
        <v>51</v>
      </c>
      <c r="B20" s="34"/>
      <c r="C20" s="56"/>
      <c r="D20" s="34"/>
      <c r="E20" s="62"/>
      <c r="F20" s="77"/>
    </row>
    <row r="21" spans="1:10">
      <c r="B21" s="77"/>
      <c r="D21" s="77"/>
    </row>
    <row r="22" spans="1:10">
      <c r="A22" s="26"/>
      <c r="B22" s="26"/>
      <c r="C22" s="26"/>
      <c r="D22" s="70"/>
      <c r="E22" s="68"/>
      <c r="F22" s="68"/>
      <c r="G22" s="68"/>
      <c r="H22" s="68"/>
      <c r="I22" s="68"/>
      <c r="J22" s="68"/>
    </row>
  </sheetData>
  <sheetProtection algorithmName="SHA-512" hashValue="1FwlxqkMluwVSjEs1PIds7EQRRcwjFbmtn4XZ9/79RxXp9m5dRoJaf4Kvf4ru0xGy/T5H4VyHIkTbgcIUXHYog==" saltValue="Ppfc72X5rkIpvUHKckrLxA==" spinCount="100000" sheet="1" objects="1" scenarios="1"/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69" orientation="portrait" horizontalDpi="4294967295" verticalDpi="4294967295" r:id="rId1"/>
  <headerFooter differentOddEven="1" differentFirst="1"/>
  <colBreaks count="1" manualBreakCount="1">
    <brk id="5" max="19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</sheetPr>
  <dimension ref="A1:E13"/>
  <sheetViews>
    <sheetView rightToLeft="1" view="pageBreakPreview" topLeftCell="A4" zoomScale="106" zoomScaleNormal="100" zoomScaleSheetLayoutView="106" workbookViewId="0">
      <selection activeCell="F11" sqref="D11:F14"/>
    </sheetView>
  </sheetViews>
  <sheetFormatPr defaultColWidth="9" defaultRowHeight="18.75"/>
  <cols>
    <col min="1" max="1" width="32.5" style="61" bestFit="1" customWidth="1"/>
    <col min="2" max="3" width="27.875" style="61" customWidth="1"/>
    <col min="4" max="4" width="13" style="57" bestFit="1" customWidth="1"/>
    <col min="5" max="16384" width="9" style="57"/>
  </cols>
  <sheetData>
    <row r="1" spans="1:5" ht="21">
      <c r="A1" s="123" t="s">
        <v>0</v>
      </c>
      <c r="B1" s="123"/>
      <c r="C1" s="123"/>
    </row>
    <row r="2" spans="1:5" ht="21">
      <c r="A2" s="123" t="s">
        <v>188</v>
      </c>
      <c r="B2" s="123"/>
      <c r="C2" s="123"/>
    </row>
    <row r="3" spans="1:5" ht="21">
      <c r="A3" s="123" t="s">
        <v>189</v>
      </c>
      <c r="B3" s="123"/>
      <c r="C3" s="123"/>
    </row>
    <row r="4" spans="1:5">
      <c r="A4" s="126" t="s">
        <v>368</v>
      </c>
      <c r="B4" s="126"/>
      <c r="C4" s="126"/>
    </row>
    <row r="5" spans="1:5">
      <c r="A5" s="58"/>
      <c r="B5" s="59" t="s">
        <v>203</v>
      </c>
      <c r="C5" s="59" t="s">
        <v>204</v>
      </c>
    </row>
    <row r="6" spans="1:5" ht="16.5" customHeight="1">
      <c r="A6" s="130" t="s">
        <v>201</v>
      </c>
      <c r="B6" s="124" t="s">
        <v>156</v>
      </c>
      <c r="C6" s="124" t="s">
        <v>156</v>
      </c>
    </row>
    <row r="7" spans="1:5">
      <c r="A7" s="135"/>
      <c r="B7" s="125"/>
      <c r="C7" s="125"/>
    </row>
    <row r="8" spans="1:5" ht="23.1" customHeight="1">
      <c r="A8" s="27" t="s">
        <v>201</v>
      </c>
      <c r="B8" s="68">
        <v>14067397091</v>
      </c>
      <c r="C8" s="68">
        <v>14067397091</v>
      </c>
    </row>
    <row r="9" spans="1:5" ht="23.1" customHeight="1">
      <c r="A9" s="30" t="s">
        <v>369</v>
      </c>
      <c r="B9" s="68">
        <v>25582218</v>
      </c>
      <c r="C9" s="68">
        <v>25582218</v>
      </c>
    </row>
    <row r="10" spans="1:5" ht="23.1" customHeight="1">
      <c r="A10" s="30" t="s">
        <v>370</v>
      </c>
      <c r="B10" s="68">
        <v>799498865</v>
      </c>
      <c r="C10" s="68">
        <v>799498865</v>
      </c>
    </row>
    <row r="11" spans="1:5" ht="23.1" customHeight="1">
      <c r="A11" s="30" t="s">
        <v>371</v>
      </c>
      <c r="B11" s="68">
        <v>628985653</v>
      </c>
      <c r="C11" s="68">
        <v>628985653</v>
      </c>
    </row>
    <row r="12" spans="1:5" ht="23.1" customHeight="1" thickBot="1">
      <c r="A12" s="30" t="s">
        <v>50</v>
      </c>
      <c r="B12" s="71">
        <v>15521463827</v>
      </c>
      <c r="C12" s="71">
        <v>15521463827</v>
      </c>
      <c r="D12" s="90"/>
      <c r="E12" s="90"/>
    </row>
    <row r="13" spans="1:5" ht="23.1" customHeight="1" thickTop="1">
      <c r="A13" s="30" t="s">
        <v>51</v>
      </c>
      <c r="B13" s="29"/>
      <c r="C13" s="29"/>
    </row>
  </sheetData>
  <sheetProtection algorithmName="SHA-512" hashValue="vH5HRIsG05twiDmRaIpfF4KE72KFsN1T71HW3SbakYTXjNwqKkxXYMdCvU3OeWfObQ9+S0kMigIyUWXP/t+H6A==" saltValue="/D176IoYWjhq8b1aKB5ehg==" spinCount="100000" sheet="1" objects="1" scenarios="1"/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1" orientation="portrait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rgb="FF92D050"/>
  </sheetPr>
  <dimension ref="A1:K36"/>
  <sheetViews>
    <sheetView rightToLeft="1" view="pageBreakPreview" topLeftCell="A25" zoomScaleNormal="80" zoomScaleSheetLayoutView="100" workbookViewId="0">
      <selection activeCell="J33" sqref="H33:J37"/>
    </sheetView>
  </sheetViews>
  <sheetFormatPr defaultColWidth="30.375" defaultRowHeight="18.75"/>
  <cols>
    <col min="1" max="1" width="35.25" style="23" bestFit="1" customWidth="1"/>
    <col min="2" max="2" width="11.875" style="23" bestFit="1" customWidth="1"/>
    <col min="3" max="3" width="9.625" style="23" bestFit="1" customWidth="1"/>
    <col min="4" max="4" width="14.375" style="23" bestFit="1" customWidth="1"/>
    <col min="5" max="5" width="16.5" style="23" bestFit="1" customWidth="1"/>
    <col min="6" max="6" width="13.375" style="23" bestFit="1" customWidth="1"/>
    <col min="7" max="8" width="16.5" style="23" bestFit="1" customWidth="1"/>
    <col min="9" max="9" width="13.375" style="23" bestFit="1" customWidth="1"/>
    <col min="10" max="10" width="16.5" style="23" bestFit="1" customWidth="1"/>
    <col min="11" max="16384" width="30.375" style="38"/>
  </cols>
  <sheetData>
    <row r="1" spans="1:10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1">
      <c r="A2" s="104" t="s">
        <v>188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>
      <c r="A4" s="110" t="s">
        <v>206</v>
      </c>
      <c r="B4" s="110"/>
      <c r="C4" s="110"/>
      <c r="D4" s="110"/>
      <c r="E4" s="110"/>
    </row>
    <row r="5" spans="1:10" ht="16.5" customHeight="1">
      <c r="A5" s="26"/>
      <c r="B5" s="111"/>
      <c r="C5" s="111"/>
      <c r="D5" s="111"/>
      <c r="E5" s="136" t="s">
        <v>203</v>
      </c>
      <c r="F5" s="136"/>
      <c r="G5" s="136"/>
      <c r="H5" s="136" t="s">
        <v>204</v>
      </c>
      <c r="I5" s="136"/>
      <c r="J5" s="136"/>
    </row>
    <row r="6" spans="1:10" ht="38.25" customHeight="1" thickBot="1">
      <c r="A6" s="26" t="s">
        <v>191</v>
      </c>
      <c r="B6" s="32" t="s">
        <v>207</v>
      </c>
      <c r="C6" s="32" t="s">
        <v>65</v>
      </c>
      <c r="D6" s="32" t="s">
        <v>149</v>
      </c>
      <c r="E6" s="32" t="s">
        <v>208</v>
      </c>
      <c r="F6" s="32" t="s">
        <v>205</v>
      </c>
      <c r="G6" s="32" t="s">
        <v>209</v>
      </c>
      <c r="H6" s="32" t="s">
        <v>208</v>
      </c>
      <c r="I6" s="32" t="s">
        <v>205</v>
      </c>
      <c r="J6" s="32" t="s">
        <v>209</v>
      </c>
    </row>
    <row r="7" spans="1:10" ht="23.1" customHeight="1">
      <c r="A7" s="27" t="s">
        <v>79</v>
      </c>
      <c r="B7" s="26" t="s">
        <v>210</v>
      </c>
      <c r="C7" s="26" t="s">
        <v>81</v>
      </c>
      <c r="D7" s="26">
        <v>23</v>
      </c>
      <c r="E7" s="68">
        <v>2328092649</v>
      </c>
      <c r="F7" s="68">
        <v>0</v>
      </c>
      <c r="G7" s="68">
        <f>E7+F7</f>
        <v>2328092649</v>
      </c>
      <c r="H7" s="68">
        <v>2328092649</v>
      </c>
      <c r="I7" s="68">
        <v>0</v>
      </c>
      <c r="J7" s="68">
        <f>H7+I7</f>
        <v>2328092649</v>
      </c>
    </row>
    <row r="8" spans="1:10" ht="23.1" customHeight="1">
      <c r="A8" s="30" t="s">
        <v>101</v>
      </c>
      <c r="B8" s="26" t="s">
        <v>211</v>
      </c>
      <c r="C8" s="26" t="s">
        <v>103</v>
      </c>
      <c r="D8" s="26">
        <v>23</v>
      </c>
      <c r="E8" s="68">
        <v>11380154348</v>
      </c>
      <c r="F8" s="68">
        <v>0</v>
      </c>
      <c r="G8" s="68">
        <f t="shared" ref="G8:G30" si="0">E8+F8</f>
        <v>11380154348</v>
      </c>
      <c r="H8" s="68">
        <v>11380154348</v>
      </c>
      <c r="I8" s="68">
        <v>0</v>
      </c>
      <c r="J8" s="68">
        <f t="shared" ref="J8:J30" si="1">H8+I8</f>
        <v>11380154348</v>
      </c>
    </row>
    <row r="9" spans="1:10" ht="23.1" customHeight="1">
      <c r="A9" s="30" t="s">
        <v>82</v>
      </c>
      <c r="B9" s="26" t="s">
        <v>212</v>
      </c>
      <c r="C9" s="26" t="s">
        <v>84</v>
      </c>
      <c r="D9" s="26">
        <v>23</v>
      </c>
      <c r="E9" s="68">
        <v>16985548913</v>
      </c>
      <c r="F9" s="68">
        <v>0</v>
      </c>
      <c r="G9" s="68">
        <f t="shared" si="0"/>
        <v>16985548913</v>
      </c>
      <c r="H9" s="68">
        <v>16985548913</v>
      </c>
      <c r="I9" s="68">
        <v>0</v>
      </c>
      <c r="J9" s="68">
        <f t="shared" si="1"/>
        <v>16985548913</v>
      </c>
    </row>
    <row r="10" spans="1:10" ht="23.1" customHeight="1">
      <c r="A10" s="30" t="s">
        <v>95</v>
      </c>
      <c r="B10" s="26" t="s">
        <v>213</v>
      </c>
      <c r="C10" s="26" t="s">
        <v>97</v>
      </c>
      <c r="D10" s="26">
        <v>23</v>
      </c>
      <c r="E10" s="68">
        <v>14378863485</v>
      </c>
      <c r="F10" s="68">
        <v>0</v>
      </c>
      <c r="G10" s="68">
        <f t="shared" si="0"/>
        <v>14378863485</v>
      </c>
      <c r="H10" s="68">
        <v>14378863485</v>
      </c>
      <c r="I10" s="68">
        <v>0</v>
      </c>
      <c r="J10" s="68">
        <f t="shared" si="1"/>
        <v>14378863485</v>
      </c>
    </row>
    <row r="11" spans="1:10" ht="23.1" customHeight="1">
      <c r="A11" s="30" t="s">
        <v>73</v>
      </c>
      <c r="B11" s="26" t="s">
        <v>214</v>
      </c>
      <c r="C11" s="26" t="s">
        <v>75</v>
      </c>
      <c r="D11" s="26">
        <v>23</v>
      </c>
      <c r="E11" s="68">
        <v>5449713435</v>
      </c>
      <c r="F11" s="68">
        <v>0</v>
      </c>
      <c r="G11" s="68">
        <f t="shared" si="0"/>
        <v>5449713435</v>
      </c>
      <c r="H11" s="68">
        <v>5449713435</v>
      </c>
      <c r="I11" s="68">
        <v>0</v>
      </c>
      <c r="J11" s="68">
        <f t="shared" si="1"/>
        <v>5449713435</v>
      </c>
    </row>
    <row r="12" spans="1:10" ht="23.1" customHeight="1">
      <c r="A12" s="30" t="s">
        <v>98</v>
      </c>
      <c r="B12" s="26" t="s">
        <v>215</v>
      </c>
      <c r="C12" s="26" t="s">
        <v>100</v>
      </c>
      <c r="D12" s="26">
        <v>23</v>
      </c>
      <c r="E12" s="68">
        <v>10247637902</v>
      </c>
      <c r="F12" s="68">
        <v>0</v>
      </c>
      <c r="G12" s="68">
        <f t="shared" si="0"/>
        <v>10247637902</v>
      </c>
      <c r="H12" s="68">
        <v>10247637902</v>
      </c>
      <c r="I12" s="68">
        <v>0</v>
      </c>
      <c r="J12" s="68">
        <f t="shared" si="1"/>
        <v>10247637902</v>
      </c>
    </row>
    <row r="13" spans="1:10" ht="23.1" customHeight="1">
      <c r="A13" s="30" t="s">
        <v>104</v>
      </c>
      <c r="B13" s="26" t="s">
        <v>216</v>
      </c>
      <c r="C13" s="26" t="s">
        <v>107</v>
      </c>
      <c r="D13" s="26">
        <v>20.5</v>
      </c>
      <c r="E13" s="68">
        <v>16849315080</v>
      </c>
      <c r="F13" s="68">
        <v>0</v>
      </c>
      <c r="G13" s="68">
        <f t="shared" si="0"/>
        <v>16849315080</v>
      </c>
      <c r="H13" s="68">
        <v>16849315080</v>
      </c>
      <c r="I13" s="68">
        <v>0</v>
      </c>
      <c r="J13" s="68">
        <f t="shared" si="1"/>
        <v>16849315080</v>
      </c>
    </row>
    <row r="14" spans="1:10" ht="23.1" customHeight="1">
      <c r="A14" s="30" t="s">
        <v>91</v>
      </c>
      <c r="B14" s="26" t="s">
        <v>217</v>
      </c>
      <c r="C14" s="26" t="s">
        <v>93</v>
      </c>
      <c r="D14" s="26">
        <v>23</v>
      </c>
      <c r="E14" s="68">
        <v>18065878055</v>
      </c>
      <c r="F14" s="68">
        <v>0</v>
      </c>
      <c r="G14" s="68">
        <f t="shared" si="0"/>
        <v>18065878055</v>
      </c>
      <c r="H14" s="68">
        <v>18065878055</v>
      </c>
      <c r="I14" s="68">
        <v>0</v>
      </c>
      <c r="J14" s="68">
        <f t="shared" si="1"/>
        <v>18065878055</v>
      </c>
    </row>
    <row r="15" spans="1:10" ht="23.1" customHeight="1">
      <c r="A15" s="30" t="s">
        <v>69</v>
      </c>
      <c r="B15" s="26" t="s">
        <v>218</v>
      </c>
      <c r="C15" s="26" t="s">
        <v>72</v>
      </c>
      <c r="D15" s="26">
        <v>18</v>
      </c>
      <c r="E15" s="68">
        <v>2141195610</v>
      </c>
      <c r="F15" s="68">
        <v>0</v>
      </c>
      <c r="G15" s="68">
        <f t="shared" si="0"/>
        <v>2141195610</v>
      </c>
      <c r="H15" s="68">
        <v>2141195610</v>
      </c>
      <c r="I15" s="68">
        <v>0</v>
      </c>
      <c r="J15" s="68">
        <f t="shared" si="1"/>
        <v>2141195610</v>
      </c>
    </row>
    <row r="16" spans="1:10" ht="23.1" customHeight="1">
      <c r="A16" s="30" t="s">
        <v>94</v>
      </c>
      <c r="B16" s="26" t="s">
        <v>217</v>
      </c>
      <c r="C16" s="26" t="s">
        <v>93</v>
      </c>
      <c r="D16" s="26">
        <v>23</v>
      </c>
      <c r="E16" s="68">
        <v>128584270213</v>
      </c>
      <c r="F16" s="68">
        <v>0</v>
      </c>
      <c r="G16" s="68">
        <f t="shared" si="0"/>
        <v>128584270213</v>
      </c>
      <c r="H16" s="68">
        <v>128584270213</v>
      </c>
      <c r="I16" s="68">
        <v>0</v>
      </c>
      <c r="J16" s="68">
        <f t="shared" si="1"/>
        <v>128584270213</v>
      </c>
    </row>
    <row r="17" spans="1:11" ht="23.1" customHeight="1">
      <c r="A17" s="30" t="s">
        <v>85</v>
      </c>
      <c r="B17" s="26" t="s">
        <v>219</v>
      </c>
      <c r="C17" s="26" t="s">
        <v>87</v>
      </c>
      <c r="D17" s="26">
        <v>23</v>
      </c>
      <c r="E17" s="68">
        <v>4969890494</v>
      </c>
      <c r="F17" s="68">
        <v>0</v>
      </c>
      <c r="G17" s="68">
        <f t="shared" si="0"/>
        <v>4969890494</v>
      </c>
      <c r="H17" s="68">
        <v>4969890494</v>
      </c>
      <c r="I17" s="68">
        <v>0</v>
      </c>
      <c r="J17" s="68">
        <f t="shared" si="1"/>
        <v>4969890494</v>
      </c>
    </row>
    <row r="18" spans="1:11" ht="23.1" customHeight="1">
      <c r="A18" s="30" t="s">
        <v>76</v>
      </c>
      <c r="B18" s="26" t="s">
        <v>220</v>
      </c>
      <c r="C18" s="26" t="s">
        <v>78</v>
      </c>
      <c r="D18" s="26">
        <v>23</v>
      </c>
      <c r="E18" s="68">
        <v>10428413461</v>
      </c>
      <c r="F18" s="68">
        <v>0</v>
      </c>
      <c r="G18" s="68">
        <f t="shared" si="0"/>
        <v>10428413461</v>
      </c>
      <c r="H18" s="68">
        <v>10428413461</v>
      </c>
      <c r="I18" s="68">
        <v>0</v>
      </c>
      <c r="J18" s="68">
        <f t="shared" si="1"/>
        <v>10428413461</v>
      </c>
    </row>
    <row r="19" spans="1:11" ht="23.1" customHeight="1">
      <c r="A19" s="30" t="s">
        <v>88</v>
      </c>
      <c r="B19" s="26" t="s">
        <v>213</v>
      </c>
      <c r="C19" s="26" t="s">
        <v>90</v>
      </c>
      <c r="D19" s="26">
        <v>23</v>
      </c>
      <c r="E19" s="68">
        <v>13463928156</v>
      </c>
      <c r="F19" s="68">
        <v>0</v>
      </c>
      <c r="G19" s="68">
        <f t="shared" si="0"/>
        <v>13463928156</v>
      </c>
      <c r="H19" s="68">
        <v>13463928156</v>
      </c>
      <c r="I19" s="68">
        <v>0</v>
      </c>
      <c r="J19" s="68">
        <f t="shared" si="1"/>
        <v>13463928156</v>
      </c>
    </row>
    <row r="20" spans="1:11" ht="23.1" customHeight="1">
      <c r="A20" s="30" t="s">
        <v>181</v>
      </c>
      <c r="B20" s="26" t="s">
        <v>7</v>
      </c>
      <c r="C20" s="26" t="s">
        <v>105</v>
      </c>
      <c r="D20" s="26">
        <v>10</v>
      </c>
      <c r="E20" s="68">
        <v>6571</v>
      </c>
      <c r="F20" s="68">
        <v>0</v>
      </c>
      <c r="G20" s="68">
        <f t="shared" si="0"/>
        <v>6571</v>
      </c>
      <c r="H20" s="68">
        <v>6571</v>
      </c>
      <c r="I20" s="68">
        <v>0</v>
      </c>
      <c r="J20" s="68">
        <f t="shared" si="1"/>
        <v>6571</v>
      </c>
    </row>
    <row r="21" spans="1:11" ht="23.1" customHeight="1">
      <c r="A21" s="30" t="s">
        <v>180</v>
      </c>
      <c r="B21" s="26" t="s">
        <v>221</v>
      </c>
      <c r="C21" s="26" t="s">
        <v>373</v>
      </c>
      <c r="D21" s="26">
        <v>22.5</v>
      </c>
      <c r="E21" s="68">
        <v>312328772</v>
      </c>
      <c r="F21" s="68">
        <v>0</v>
      </c>
      <c r="G21" s="68">
        <f t="shared" si="0"/>
        <v>312328772</v>
      </c>
      <c r="H21" s="68">
        <v>312328772</v>
      </c>
      <c r="I21" s="68">
        <v>0</v>
      </c>
      <c r="J21" s="68">
        <f t="shared" si="1"/>
        <v>312328772</v>
      </c>
    </row>
    <row r="22" spans="1:11" ht="23.1" customHeight="1">
      <c r="A22" s="30" t="s">
        <v>179</v>
      </c>
      <c r="B22" s="26" t="s">
        <v>5</v>
      </c>
      <c r="C22" s="26" t="s">
        <v>374</v>
      </c>
      <c r="D22" s="26">
        <v>22.5</v>
      </c>
      <c r="E22" s="68">
        <v>424657535</v>
      </c>
      <c r="F22" s="68">
        <v>0</v>
      </c>
      <c r="G22" s="68">
        <f t="shared" si="0"/>
        <v>424657535</v>
      </c>
      <c r="H22" s="68">
        <v>424657535</v>
      </c>
      <c r="I22" s="68">
        <v>0</v>
      </c>
      <c r="J22" s="68">
        <f>H22+I22</f>
        <v>424657535</v>
      </c>
    </row>
    <row r="23" spans="1:11" ht="23.1" customHeight="1">
      <c r="A23" s="30" t="s">
        <v>185</v>
      </c>
      <c r="B23" s="26" t="s">
        <v>372</v>
      </c>
      <c r="C23" s="26" t="s">
        <v>105</v>
      </c>
      <c r="D23" s="26">
        <v>10</v>
      </c>
      <c r="E23" s="68">
        <v>1735890416</v>
      </c>
      <c r="F23" s="68">
        <v>-19747399</v>
      </c>
      <c r="G23" s="68">
        <f t="shared" si="0"/>
        <v>1716143017</v>
      </c>
      <c r="H23" s="68">
        <v>1735890416</v>
      </c>
      <c r="I23" s="68">
        <v>-19747399</v>
      </c>
      <c r="J23" s="68">
        <f>H23+I23</f>
        <v>1716143017</v>
      </c>
    </row>
    <row r="24" spans="1:11" ht="23.1" customHeight="1">
      <c r="A24" s="30" t="s">
        <v>177</v>
      </c>
      <c r="B24" s="26" t="s">
        <v>222</v>
      </c>
      <c r="C24" s="26" t="s">
        <v>105</v>
      </c>
      <c r="D24" s="26">
        <v>10</v>
      </c>
      <c r="E24" s="68">
        <v>9369270</v>
      </c>
      <c r="F24" s="68">
        <v>0</v>
      </c>
      <c r="G24" s="68">
        <f t="shared" si="0"/>
        <v>9369270</v>
      </c>
      <c r="H24" s="68">
        <v>9369270</v>
      </c>
      <c r="I24" s="68">
        <v>0</v>
      </c>
      <c r="J24" s="68">
        <f t="shared" si="1"/>
        <v>9369270</v>
      </c>
    </row>
    <row r="25" spans="1:11" ht="23.1" customHeight="1">
      <c r="A25" s="30" t="s">
        <v>175</v>
      </c>
      <c r="B25" s="26" t="s">
        <v>7</v>
      </c>
      <c r="C25" s="26" t="s">
        <v>105</v>
      </c>
      <c r="D25" s="26">
        <v>10</v>
      </c>
      <c r="E25" s="68">
        <v>40418</v>
      </c>
      <c r="F25" s="68">
        <v>0</v>
      </c>
      <c r="G25" s="68">
        <f t="shared" si="0"/>
        <v>40418</v>
      </c>
      <c r="H25" s="68">
        <v>40418</v>
      </c>
      <c r="I25" s="68">
        <v>0</v>
      </c>
      <c r="J25" s="68">
        <f t="shared" si="1"/>
        <v>40418</v>
      </c>
    </row>
    <row r="26" spans="1:11" ht="23.1" customHeight="1">
      <c r="A26" s="30" t="s">
        <v>173</v>
      </c>
      <c r="B26" s="26" t="s">
        <v>221</v>
      </c>
      <c r="C26" s="26" t="s">
        <v>373</v>
      </c>
      <c r="D26" s="26">
        <v>22.5</v>
      </c>
      <c r="E26" s="68">
        <v>8917808218</v>
      </c>
      <c r="F26" s="68">
        <v>-13691136</v>
      </c>
      <c r="G26" s="68">
        <f t="shared" si="0"/>
        <v>8904117082</v>
      </c>
      <c r="H26" s="68">
        <v>8917808218</v>
      </c>
      <c r="I26" s="68">
        <v>-13691136</v>
      </c>
      <c r="J26" s="68">
        <f t="shared" si="1"/>
        <v>8904117082</v>
      </c>
    </row>
    <row r="27" spans="1:11" ht="23.1" customHeight="1">
      <c r="A27" s="30" t="s">
        <v>171</v>
      </c>
      <c r="B27" s="26" t="s">
        <v>223</v>
      </c>
      <c r="C27" s="26" t="s">
        <v>105</v>
      </c>
      <c r="D27" s="26">
        <v>10</v>
      </c>
      <c r="E27" s="68">
        <v>9195</v>
      </c>
      <c r="F27" s="68">
        <v>0</v>
      </c>
      <c r="G27" s="68">
        <f t="shared" si="0"/>
        <v>9195</v>
      </c>
      <c r="H27" s="68">
        <v>9195</v>
      </c>
      <c r="I27" s="68">
        <v>0</v>
      </c>
      <c r="J27" s="68">
        <f t="shared" si="1"/>
        <v>9195</v>
      </c>
    </row>
    <row r="28" spans="1:11" ht="23.1" customHeight="1">
      <c r="A28" s="30" t="s">
        <v>170</v>
      </c>
      <c r="B28" s="26" t="s">
        <v>5</v>
      </c>
      <c r="C28" s="26" t="s">
        <v>374</v>
      </c>
      <c r="D28" s="26">
        <v>22.5</v>
      </c>
      <c r="E28" s="68">
        <v>2</v>
      </c>
      <c r="F28" s="68">
        <v>0</v>
      </c>
      <c r="G28" s="68">
        <f t="shared" si="0"/>
        <v>2</v>
      </c>
      <c r="H28" s="68">
        <v>2</v>
      </c>
      <c r="I28" s="68">
        <v>0</v>
      </c>
      <c r="J28" s="68">
        <f t="shared" si="1"/>
        <v>2</v>
      </c>
    </row>
    <row r="29" spans="1:11" ht="23.1" customHeight="1">
      <c r="A29" s="30" t="s">
        <v>168</v>
      </c>
      <c r="B29" s="26" t="s">
        <v>224</v>
      </c>
      <c r="C29" s="26" t="s">
        <v>105</v>
      </c>
      <c r="D29" s="26">
        <v>10</v>
      </c>
      <c r="E29" s="68">
        <v>250</v>
      </c>
      <c r="F29" s="68">
        <v>0</v>
      </c>
      <c r="G29" s="68">
        <f t="shared" si="0"/>
        <v>250</v>
      </c>
      <c r="H29" s="68">
        <v>250</v>
      </c>
      <c r="I29" s="68">
        <v>0</v>
      </c>
      <c r="J29" s="68">
        <f t="shared" si="1"/>
        <v>250</v>
      </c>
    </row>
    <row r="30" spans="1:11" ht="23.1" customHeight="1">
      <c r="A30" s="30" t="s">
        <v>159</v>
      </c>
      <c r="B30" s="26" t="s">
        <v>225</v>
      </c>
      <c r="C30" s="26" t="s">
        <v>105</v>
      </c>
      <c r="D30" s="26">
        <v>22.5</v>
      </c>
      <c r="E30" s="68">
        <v>8773972590</v>
      </c>
      <c r="F30" s="68">
        <v>-75742269</v>
      </c>
      <c r="G30" s="68">
        <f t="shared" si="0"/>
        <v>8698230321</v>
      </c>
      <c r="H30" s="68">
        <v>8773972590</v>
      </c>
      <c r="I30" s="68">
        <v>-75742269</v>
      </c>
      <c r="J30" s="68">
        <f t="shared" si="1"/>
        <v>8698230321</v>
      </c>
      <c r="K30" s="82"/>
    </row>
    <row r="31" spans="1:11" ht="23.1" customHeight="1" thickBot="1">
      <c r="A31" s="26" t="s">
        <v>50</v>
      </c>
      <c r="B31" s="26"/>
      <c r="C31" s="26"/>
      <c r="D31" s="26"/>
      <c r="E31" s="71">
        <f t="shared" ref="E31:H31" si="2">SUM(E7:E30)</f>
        <v>275446985038</v>
      </c>
      <c r="F31" s="71">
        <f t="shared" si="2"/>
        <v>-109180804</v>
      </c>
      <c r="G31" s="71">
        <f t="shared" si="2"/>
        <v>275337804234</v>
      </c>
      <c r="H31" s="71">
        <f t="shared" si="2"/>
        <v>275446985038</v>
      </c>
      <c r="I31" s="71">
        <f>SUM(I7:I30)</f>
        <v>-109180804</v>
      </c>
      <c r="J31" s="71">
        <f>SUM(J7:J30)</f>
        <v>275337804234</v>
      </c>
    </row>
    <row r="32" spans="1:11" ht="23.1" customHeight="1" thickTop="1">
      <c r="A32" s="30" t="s">
        <v>51</v>
      </c>
      <c r="B32" s="30"/>
      <c r="C32" s="30"/>
      <c r="D32" s="30"/>
      <c r="E32" s="29"/>
      <c r="F32" s="29"/>
      <c r="G32" s="29"/>
      <c r="H32" s="29"/>
      <c r="I32" s="29"/>
      <c r="J32" s="29"/>
    </row>
    <row r="33" spans="8:10">
      <c r="H33" s="70"/>
      <c r="I33" s="26"/>
      <c r="J33" s="26"/>
    </row>
    <row r="34" spans="8:10">
      <c r="H34" s="70"/>
      <c r="I34" s="26"/>
      <c r="J34" s="26"/>
    </row>
    <row r="35" spans="8:10">
      <c r="H35" s="70"/>
      <c r="I35" s="68"/>
      <c r="J35" s="70"/>
    </row>
    <row r="36" spans="8:10">
      <c r="H36" s="68"/>
      <c r="I36" s="26"/>
      <c r="J36" s="68"/>
    </row>
  </sheetData>
  <sheetProtection algorithmName="SHA-512" hashValue="YYOTfs0wpq3b8Bj5b9slyAr0pAi/hUkxwtGdWuvF9+MUR7sUjZBfjPLsMuEdTyWiVOINidUTpyM4V/vSmAS2Rw==" saltValue="qwekH8k9r/HlfcrGF1DNOw==" spinCount="100000" sheet="1" objects="1" scenarios="1"/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67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rgb="FF92D050"/>
  </sheetPr>
  <dimension ref="A1:I154"/>
  <sheetViews>
    <sheetView rightToLeft="1" view="pageBreakPreview" topLeftCell="A128" zoomScale="96" zoomScaleNormal="100" zoomScaleSheetLayoutView="96" workbookViewId="0">
      <selection activeCell="I142" sqref="I142"/>
    </sheetView>
  </sheetViews>
  <sheetFormatPr defaultColWidth="9" defaultRowHeight="18.75"/>
  <cols>
    <col min="1" max="1" width="37.875" style="23" customWidth="1"/>
    <col min="2" max="2" width="12.875" style="23" bestFit="1" customWidth="1"/>
    <col min="3" max="3" width="17.375" style="23" bestFit="1" customWidth="1"/>
    <col min="4" max="4" width="18" style="23" bestFit="1" customWidth="1"/>
    <col min="5" max="5" width="17.375" style="23" bestFit="1" customWidth="1"/>
    <col min="6" max="6" width="12.875" style="23" bestFit="1" customWidth="1"/>
    <col min="7" max="7" width="17.375" style="23" bestFit="1" customWidth="1"/>
    <col min="8" max="8" width="16.375" style="23" customWidth="1"/>
    <col min="9" max="9" width="18.25" style="23" customWidth="1"/>
    <col min="10" max="10" width="9" style="38" customWidth="1"/>
    <col min="11" max="16384" width="9" style="38"/>
  </cols>
  <sheetData>
    <row r="1" spans="1:9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1">
      <c r="A2" s="104" t="s">
        <v>188</v>
      </c>
      <c r="B2" s="104"/>
      <c r="C2" s="104"/>
      <c r="D2" s="104"/>
      <c r="E2" s="104"/>
      <c r="F2" s="104"/>
      <c r="G2" s="104"/>
      <c r="H2" s="104"/>
      <c r="I2" s="104"/>
    </row>
    <row r="3" spans="1:9" ht="21">
      <c r="A3" s="104" t="s">
        <v>189</v>
      </c>
      <c r="B3" s="104"/>
      <c r="C3" s="104"/>
      <c r="D3" s="104"/>
      <c r="E3" s="104"/>
      <c r="F3" s="104"/>
      <c r="G3" s="104"/>
      <c r="H3" s="104"/>
      <c r="I3" s="104"/>
    </row>
    <row r="4" spans="1:9">
      <c r="A4" s="110" t="s">
        <v>226</v>
      </c>
      <c r="B4" s="110"/>
      <c r="C4" s="110"/>
      <c r="D4" s="110"/>
      <c r="E4" s="110"/>
      <c r="F4" s="110"/>
      <c r="G4" s="110"/>
      <c r="H4" s="110"/>
      <c r="I4" s="110"/>
    </row>
    <row r="5" spans="1:9" ht="16.5" customHeight="1">
      <c r="B5" s="136" t="s">
        <v>203</v>
      </c>
      <c r="C5" s="136"/>
      <c r="D5" s="136"/>
      <c r="E5" s="136"/>
      <c r="F5" s="136" t="s">
        <v>204</v>
      </c>
      <c r="G5" s="136"/>
      <c r="H5" s="136"/>
      <c r="I5" s="136"/>
    </row>
    <row r="6" spans="1:9">
      <c r="A6" s="26" t="s">
        <v>191</v>
      </c>
      <c r="B6" s="25" t="s">
        <v>9</v>
      </c>
      <c r="C6" s="25" t="s">
        <v>227</v>
      </c>
      <c r="D6" s="25" t="s">
        <v>228</v>
      </c>
      <c r="E6" s="54" t="s">
        <v>229</v>
      </c>
      <c r="F6" s="25" t="s">
        <v>9</v>
      </c>
      <c r="G6" s="25" t="s">
        <v>11</v>
      </c>
      <c r="H6" s="25" t="s">
        <v>228</v>
      </c>
      <c r="I6" s="54" t="s">
        <v>229</v>
      </c>
    </row>
    <row r="7" spans="1:9" ht="23.1" customHeight="1">
      <c r="A7" s="27" t="s">
        <v>34</v>
      </c>
      <c r="B7" s="68">
        <v>107056</v>
      </c>
      <c r="C7" s="68">
        <v>1075700348</v>
      </c>
      <c r="D7" s="68">
        <v>-1022155604</v>
      </c>
      <c r="E7" s="68">
        <v>53544744</v>
      </c>
      <c r="F7" s="68">
        <v>107056</v>
      </c>
      <c r="G7" s="68">
        <v>1075700348</v>
      </c>
      <c r="H7" s="68">
        <v>-1022155604</v>
      </c>
      <c r="I7" s="68">
        <v>53544744</v>
      </c>
    </row>
    <row r="8" spans="1:9" ht="23.1" customHeight="1">
      <c r="A8" s="30" t="s">
        <v>24</v>
      </c>
      <c r="B8" s="68">
        <v>600000</v>
      </c>
      <c r="C8" s="68">
        <v>1242363750</v>
      </c>
      <c r="D8" s="68">
        <v>-1285306651</v>
      </c>
      <c r="E8" s="68">
        <v>-42942901</v>
      </c>
      <c r="F8" s="68">
        <v>600000</v>
      </c>
      <c r="G8" s="68">
        <v>1242363750</v>
      </c>
      <c r="H8" s="68">
        <v>-1285306651</v>
      </c>
      <c r="I8" s="68">
        <v>-42942901</v>
      </c>
    </row>
    <row r="9" spans="1:9" ht="23.1" customHeight="1">
      <c r="A9" s="30" t="s">
        <v>47</v>
      </c>
      <c r="B9" s="68">
        <v>87000</v>
      </c>
      <c r="C9" s="68">
        <v>173043000</v>
      </c>
      <c r="D9" s="68">
        <v>-173043000</v>
      </c>
      <c r="E9" s="68">
        <v>0</v>
      </c>
      <c r="F9" s="68">
        <v>87000</v>
      </c>
      <c r="G9" s="68">
        <v>173043000</v>
      </c>
      <c r="H9" s="68">
        <v>-173043000</v>
      </c>
      <c r="I9" s="68">
        <v>0</v>
      </c>
    </row>
    <row r="10" spans="1:9" ht="23.1" customHeight="1">
      <c r="A10" s="30" t="s">
        <v>25</v>
      </c>
      <c r="B10" s="68">
        <v>1577000</v>
      </c>
      <c r="C10" s="68">
        <v>1254093531</v>
      </c>
      <c r="D10" s="68">
        <v>-1246255399</v>
      </c>
      <c r="E10" s="68">
        <v>7838132</v>
      </c>
      <c r="F10" s="68">
        <v>1577000</v>
      </c>
      <c r="G10" s="68">
        <v>1254093531</v>
      </c>
      <c r="H10" s="68">
        <v>-1246255399</v>
      </c>
      <c r="I10" s="68">
        <v>7838132</v>
      </c>
    </row>
    <row r="11" spans="1:9" ht="23.1" customHeight="1">
      <c r="A11" s="30" t="s">
        <v>33</v>
      </c>
      <c r="B11" s="68">
        <v>16063373</v>
      </c>
      <c r="C11" s="68">
        <v>57232445301</v>
      </c>
      <c r="D11" s="68">
        <v>-55189184011</v>
      </c>
      <c r="E11" s="68">
        <v>2043261290</v>
      </c>
      <c r="F11" s="68">
        <v>16063373</v>
      </c>
      <c r="G11" s="68">
        <v>57232445301</v>
      </c>
      <c r="H11" s="68">
        <v>-55189184011</v>
      </c>
      <c r="I11" s="68">
        <v>2043261290</v>
      </c>
    </row>
    <row r="12" spans="1:9" ht="23.1" customHeight="1">
      <c r="A12" s="30" t="s">
        <v>19</v>
      </c>
      <c r="B12" s="68">
        <v>4721737</v>
      </c>
      <c r="C12" s="68">
        <v>26079324501</v>
      </c>
      <c r="D12" s="68">
        <v>-25921831577</v>
      </c>
      <c r="E12" s="68">
        <v>157492924</v>
      </c>
      <c r="F12" s="68">
        <v>4721737</v>
      </c>
      <c r="G12" s="68">
        <v>26079324501</v>
      </c>
      <c r="H12" s="68">
        <v>-25921831577</v>
      </c>
      <c r="I12" s="68">
        <v>157492924</v>
      </c>
    </row>
    <row r="13" spans="1:9" ht="23.1" customHeight="1">
      <c r="A13" s="30" t="s">
        <v>23</v>
      </c>
      <c r="B13" s="68">
        <v>18679000</v>
      </c>
      <c r="C13" s="68">
        <v>14763601125</v>
      </c>
      <c r="D13" s="68">
        <v>-14763601125</v>
      </c>
      <c r="E13" s="68">
        <v>0</v>
      </c>
      <c r="F13" s="68">
        <v>18679000</v>
      </c>
      <c r="G13" s="68">
        <v>14763601125</v>
      </c>
      <c r="H13" s="68">
        <v>-14763601125</v>
      </c>
      <c r="I13" s="68">
        <v>0</v>
      </c>
    </row>
    <row r="14" spans="1:9" ht="23.1" customHeight="1">
      <c r="A14" s="30" t="s">
        <v>21</v>
      </c>
      <c r="B14" s="68">
        <v>113172</v>
      </c>
      <c r="C14" s="68">
        <v>4088675854</v>
      </c>
      <c r="D14" s="68">
        <v>-4100343967</v>
      </c>
      <c r="E14" s="68">
        <v>-11668113</v>
      </c>
      <c r="F14" s="68">
        <v>113172</v>
      </c>
      <c r="G14" s="68">
        <v>4088675854</v>
      </c>
      <c r="H14" s="68">
        <v>-4100343967</v>
      </c>
      <c r="I14" s="68">
        <v>-11668113</v>
      </c>
    </row>
    <row r="15" spans="1:9" ht="23.1" customHeight="1">
      <c r="A15" s="30" t="s">
        <v>27</v>
      </c>
      <c r="B15" s="68">
        <v>323533</v>
      </c>
      <c r="C15" s="68">
        <v>1831944284</v>
      </c>
      <c r="D15" s="68">
        <v>-1926981797</v>
      </c>
      <c r="E15" s="68">
        <v>-95037513</v>
      </c>
      <c r="F15" s="68">
        <v>323533</v>
      </c>
      <c r="G15" s="68">
        <v>1831944284</v>
      </c>
      <c r="H15" s="68">
        <v>-1926981797</v>
      </c>
      <c r="I15" s="68">
        <v>-95037513</v>
      </c>
    </row>
    <row r="16" spans="1:9" ht="23.1" customHeight="1">
      <c r="A16" s="30" t="s">
        <v>31</v>
      </c>
      <c r="B16" s="68">
        <v>150229</v>
      </c>
      <c r="C16" s="68">
        <v>692915042</v>
      </c>
      <c r="D16" s="68">
        <v>-683527145</v>
      </c>
      <c r="E16" s="68">
        <v>9387897</v>
      </c>
      <c r="F16" s="68">
        <v>150229</v>
      </c>
      <c r="G16" s="68">
        <v>692915042</v>
      </c>
      <c r="H16" s="68">
        <v>-683527145</v>
      </c>
      <c r="I16" s="68">
        <v>9387897</v>
      </c>
    </row>
    <row r="17" spans="1:9" ht="23.1" customHeight="1">
      <c r="A17" s="30" t="s">
        <v>28</v>
      </c>
      <c r="B17" s="68">
        <v>93254</v>
      </c>
      <c r="C17" s="68">
        <v>453298791</v>
      </c>
      <c r="D17" s="68">
        <v>-419759328</v>
      </c>
      <c r="E17" s="68">
        <v>33539463</v>
      </c>
      <c r="F17" s="68">
        <v>93254</v>
      </c>
      <c r="G17" s="68">
        <v>453298791</v>
      </c>
      <c r="H17" s="68">
        <v>-419759328</v>
      </c>
      <c r="I17" s="68">
        <v>33539463</v>
      </c>
    </row>
    <row r="18" spans="1:9" ht="23.1" customHeight="1">
      <c r="A18" s="30" t="s">
        <v>44</v>
      </c>
      <c r="B18" s="68">
        <v>71243000</v>
      </c>
      <c r="C18" s="68">
        <v>162481708350</v>
      </c>
      <c r="D18" s="68">
        <v>-162481708350</v>
      </c>
      <c r="E18" s="68">
        <v>0</v>
      </c>
      <c r="F18" s="68">
        <v>71243000</v>
      </c>
      <c r="G18" s="68">
        <v>162481708350</v>
      </c>
      <c r="H18" s="68">
        <v>-162481708350</v>
      </c>
      <c r="I18" s="68">
        <v>0</v>
      </c>
    </row>
    <row r="19" spans="1:9" ht="23.1" customHeight="1">
      <c r="A19" s="30" t="s">
        <v>49</v>
      </c>
      <c r="B19" s="68">
        <v>0</v>
      </c>
      <c r="C19" s="68">
        <v>1373815976</v>
      </c>
      <c r="D19" s="68">
        <v>-1255301250</v>
      </c>
      <c r="E19" s="68">
        <v>118514726</v>
      </c>
      <c r="F19" s="68">
        <v>0</v>
      </c>
      <c r="G19" s="68">
        <v>1373815976</v>
      </c>
      <c r="H19" s="68">
        <v>-1255301250</v>
      </c>
      <c r="I19" s="68">
        <v>118514726</v>
      </c>
    </row>
    <row r="20" spans="1:9" ht="23.1" customHeight="1">
      <c r="A20" s="30" t="s">
        <v>85</v>
      </c>
      <c r="B20" s="68">
        <v>813300</v>
      </c>
      <c r="C20" s="68">
        <v>813152589375</v>
      </c>
      <c r="D20" s="68">
        <v>-813152589375</v>
      </c>
      <c r="E20" s="68">
        <v>0</v>
      </c>
      <c r="F20" s="68">
        <v>813300</v>
      </c>
      <c r="G20" s="68">
        <v>813152589375</v>
      </c>
      <c r="H20" s="68">
        <v>-813152589375</v>
      </c>
      <c r="I20" s="68">
        <v>0</v>
      </c>
    </row>
    <row r="21" spans="1:9" ht="23.1" customHeight="1">
      <c r="A21" s="30" t="s">
        <v>82</v>
      </c>
      <c r="B21" s="68">
        <v>760000</v>
      </c>
      <c r="C21" s="68">
        <v>759862250000</v>
      </c>
      <c r="D21" s="68">
        <v>-759862250000</v>
      </c>
      <c r="E21" s="68">
        <v>0</v>
      </c>
      <c r="F21" s="68">
        <v>760000</v>
      </c>
      <c r="G21" s="68">
        <v>759862250000</v>
      </c>
      <c r="H21" s="68">
        <v>-759862250000</v>
      </c>
      <c r="I21" s="68">
        <v>0</v>
      </c>
    </row>
    <row r="22" spans="1:9" ht="23.1" customHeight="1">
      <c r="A22" s="30" t="s">
        <v>101</v>
      </c>
      <c r="B22" s="68">
        <v>572000</v>
      </c>
      <c r="C22" s="68">
        <v>534619248000</v>
      </c>
      <c r="D22" s="68">
        <v>-529772655860</v>
      </c>
      <c r="E22" s="68">
        <v>4846592140</v>
      </c>
      <c r="F22" s="68">
        <v>572000</v>
      </c>
      <c r="G22" s="68">
        <v>534619248000</v>
      </c>
      <c r="H22" s="68">
        <v>-529772655860</v>
      </c>
      <c r="I22" s="68">
        <v>4846592140</v>
      </c>
    </row>
    <row r="23" spans="1:9" ht="23.1" customHeight="1">
      <c r="A23" s="30" t="s">
        <v>91</v>
      </c>
      <c r="B23" s="68">
        <v>300000</v>
      </c>
      <c r="C23" s="68">
        <v>299945625000</v>
      </c>
      <c r="D23" s="68">
        <v>-299945625000</v>
      </c>
      <c r="E23" s="68">
        <v>0</v>
      </c>
      <c r="F23" s="68">
        <v>300000</v>
      </c>
      <c r="G23" s="68">
        <v>299945625000</v>
      </c>
      <c r="H23" s="68">
        <v>-299945625000</v>
      </c>
      <c r="I23" s="68">
        <v>0</v>
      </c>
    </row>
    <row r="24" spans="1:9" ht="23.1" customHeight="1">
      <c r="A24" s="30" t="s">
        <v>94</v>
      </c>
      <c r="B24" s="68">
        <v>2000000</v>
      </c>
      <c r="C24" s="68">
        <v>1973320000000</v>
      </c>
      <c r="D24" s="68">
        <v>-1973340000000</v>
      </c>
      <c r="E24" s="68">
        <v>-20000000</v>
      </c>
      <c r="F24" s="68">
        <v>2000000</v>
      </c>
      <c r="G24" s="68">
        <v>1973320000000</v>
      </c>
      <c r="H24" s="68">
        <v>-1973340000000</v>
      </c>
      <c r="I24" s="68">
        <v>-20000000</v>
      </c>
    </row>
    <row r="25" spans="1:9" ht="23.1" customHeight="1">
      <c r="A25" s="30" t="s">
        <v>69</v>
      </c>
      <c r="B25" s="68">
        <v>1800000</v>
      </c>
      <c r="C25" s="68">
        <v>1799718750000</v>
      </c>
      <c r="D25" s="68">
        <v>-1800281250000</v>
      </c>
      <c r="E25" s="68">
        <v>-562500000</v>
      </c>
      <c r="F25" s="68">
        <v>1800000</v>
      </c>
      <c r="G25" s="68">
        <v>1799718750000</v>
      </c>
      <c r="H25" s="68">
        <v>-1800281250000</v>
      </c>
      <c r="I25" s="68">
        <v>-562500000</v>
      </c>
    </row>
    <row r="26" spans="1:9" ht="23.1" customHeight="1">
      <c r="A26" s="30" t="s">
        <v>230</v>
      </c>
      <c r="B26" s="68">
        <v>-9144000</v>
      </c>
      <c r="C26" s="68">
        <v>558536155</v>
      </c>
      <c r="D26" s="68">
        <v>-558680000</v>
      </c>
      <c r="E26" s="68">
        <v>-143845</v>
      </c>
      <c r="F26" s="68">
        <v>-9144000</v>
      </c>
      <c r="G26" s="68">
        <v>558536155</v>
      </c>
      <c r="H26" s="68">
        <v>-558680000</v>
      </c>
      <c r="I26" s="68">
        <v>-143845</v>
      </c>
    </row>
    <row r="27" spans="1:9" ht="23.1" customHeight="1">
      <c r="A27" s="30" t="s">
        <v>231</v>
      </c>
      <c r="B27" s="68">
        <v>-8773000</v>
      </c>
      <c r="C27" s="68">
        <v>1581402720</v>
      </c>
      <c r="D27" s="68">
        <v>-1581810000</v>
      </c>
      <c r="E27" s="68">
        <v>-407280</v>
      </c>
      <c r="F27" s="68">
        <v>-8773000</v>
      </c>
      <c r="G27" s="68">
        <v>1581402720</v>
      </c>
      <c r="H27" s="68">
        <v>-1581810000</v>
      </c>
      <c r="I27" s="68">
        <v>-407280</v>
      </c>
    </row>
    <row r="28" spans="1:9" ht="23.1" customHeight="1">
      <c r="A28" s="30" t="s">
        <v>232</v>
      </c>
      <c r="B28" s="68">
        <v>-3837000</v>
      </c>
      <c r="C28" s="68">
        <v>-1047640899</v>
      </c>
      <c r="D28" s="68">
        <v>-267237778</v>
      </c>
      <c r="E28" s="68">
        <v>-1314878677</v>
      </c>
      <c r="F28" s="68">
        <v>-3837000</v>
      </c>
      <c r="G28" s="68">
        <v>-1047640899</v>
      </c>
      <c r="H28" s="68">
        <v>-267237778</v>
      </c>
      <c r="I28" s="68">
        <v>-1314878677</v>
      </c>
    </row>
    <row r="29" spans="1:9" ht="23.1" customHeight="1">
      <c r="A29" s="30" t="s">
        <v>233</v>
      </c>
      <c r="B29" s="68">
        <v>-1000</v>
      </c>
      <c r="C29" s="68">
        <v>349911</v>
      </c>
      <c r="D29" s="68">
        <v>-350000</v>
      </c>
      <c r="E29" s="68">
        <v>-89</v>
      </c>
      <c r="F29" s="68">
        <v>-1000</v>
      </c>
      <c r="G29" s="68">
        <v>349911</v>
      </c>
      <c r="H29" s="68">
        <v>-350000</v>
      </c>
      <c r="I29" s="68">
        <v>-89</v>
      </c>
    </row>
    <row r="30" spans="1:9" ht="23.1" customHeight="1">
      <c r="A30" s="30" t="s">
        <v>234</v>
      </c>
      <c r="B30" s="68">
        <v>-1631000</v>
      </c>
      <c r="C30" s="68">
        <v>745782932</v>
      </c>
      <c r="D30" s="68">
        <v>-745975000</v>
      </c>
      <c r="E30" s="68">
        <v>-192068</v>
      </c>
      <c r="F30" s="68">
        <v>-1631000</v>
      </c>
      <c r="G30" s="68">
        <v>745782932</v>
      </c>
      <c r="H30" s="68">
        <v>-745975000</v>
      </c>
      <c r="I30" s="68">
        <v>-192068</v>
      </c>
    </row>
    <row r="31" spans="1:9" ht="23.1" customHeight="1">
      <c r="A31" s="30" t="s">
        <v>235</v>
      </c>
      <c r="B31" s="68">
        <v>-167692000</v>
      </c>
      <c r="C31" s="68">
        <v>6898258869</v>
      </c>
      <c r="D31" s="68">
        <v>-6900035000</v>
      </c>
      <c r="E31" s="68">
        <v>-1776131</v>
      </c>
      <c r="F31" s="68">
        <v>-167692000</v>
      </c>
      <c r="G31" s="68">
        <v>6898258869</v>
      </c>
      <c r="H31" s="68">
        <v>-6900035000</v>
      </c>
      <c r="I31" s="68">
        <v>-1776131</v>
      </c>
    </row>
    <row r="32" spans="1:9" ht="23.1" customHeight="1">
      <c r="A32" s="30" t="s">
        <v>236</v>
      </c>
      <c r="B32" s="68">
        <v>-188851000</v>
      </c>
      <c r="C32" s="68">
        <v>1737426447</v>
      </c>
      <c r="D32" s="68">
        <v>-6764019301</v>
      </c>
      <c r="E32" s="68">
        <v>-5026592854</v>
      </c>
      <c r="F32" s="68">
        <v>-188851000</v>
      </c>
      <c r="G32" s="68">
        <v>1737426447</v>
      </c>
      <c r="H32" s="68">
        <v>-6764019301</v>
      </c>
      <c r="I32" s="68">
        <v>-5026592854</v>
      </c>
    </row>
    <row r="33" spans="1:9" ht="23.1" customHeight="1">
      <c r="A33" s="30" t="s">
        <v>237</v>
      </c>
      <c r="B33" s="68">
        <v>-500000</v>
      </c>
      <c r="C33" s="68">
        <v>189951076</v>
      </c>
      <c r="D33" s="68">
        <v>-190000000</v>
      </c>
      <c r="E33" s="68">
        <v>-48924</v>
      </c>
      <c r="F33" s="68">
        <v>-500000</v>
      </c>
      <c r="G33" s="68">
        <v>189951076</v>
      </c>
      <c r="H33" s="68">
        <v>-190000000</v>
      </c>
      <c r="I33" s="68">
        <v>-48924</v>
      </c>
    </row>
    <row r="34" spans="1:9" ht="23.1" customHeight="1">
      <c r="A34" s="30" t="s">
        <v>238</v>
      </c>
      <c r="B34" s="68">
        <v>-1486000</v>
      </c>
      <c r="C34" s="68">
        <v>322564926</v>
      </c>
      <c r="D34" s="68">
        <v>-322648000</v>
      </c>
      <c r="E34" s="68">
        <v>-83074</v>
      </c>
      <c r="F34" s="68">
        <v>-1486000</v>
      </c>
      <c r="G34" s="68">
        <v>322564926</v>
      </c>
      <c r="H34" s="68">
        <v>-322648000</v>
      </c>
      <c r="I34" s="68">
        <v>-83074</v>
      </c>
    </row>
    <row r="35" spans="1:9" ht="23.1" customHeight="1">
      <c r="A35" s="30" t="s">
        <v>239</v>
      </c>
      <c r="B35" s="68">
        <v>-59201000</v>
      </c>
      <c r="C35" s="68">
        <v>3367950840</v>
      </c>
      <c r="D35" s="68">
        <v>-3368818000</v>
      </c>
      <c r="E35" s="68">
        <v>-867160</v>
      </c>
      <c r="F35" s="68">
        <v>-59201000</v>
      </c>
      <c r="G35" s="68">
        <v>3367950840</v>
      </c>
      <c r="H35" s="68">
        <v>-3368818000</v>
      </c>
      <c r="I35" s="68">
        <v>-867160</v>
      </c>
    </row>
    <row r="36" spans="1:9" ht="23.1" customHeight="1">
      <c r="A36" s="30" t="s">
        <v>240</v>
      </c>
      <c r="B36" s="68">
        <v>-2743000</v>
      </c>
      <c r="C36" s="68">
        <v>1357904287</v>
      </c>
      <c r="D36" s="68">
        <v>-1358254000</v>
      </c>
      <c r="E36" s="68">
        <v>-349713</v>
      </c>
      <c r="F36" s="68">
        <v>-2743000</v>
      </c>
      <c r="G36" s="68">
        <v>1357904287</v>
      </c>
      <c r="H36" s="68">
        <v>-1358254000</v>
      </c>
      <c r="I36" s="68">
        <v>-349713</v>
      </c>
    </row>
    <row r="37" spans="1:9" ht="23.1" customHeight="1">
      <c r="A37" s="30" t="s">
        <v>241</v>
      </c>
      <c r="B37" s="68">
        <v>-63832000</v>
      </c>
      <c r="C37" s="68">
        <v>6983056736</v>
      </c>
      <c r="D37" s="68">
        <v>-6981695451</v>
      </c>
      <c r="E37" s="68">
        <v>1361285</v>
      </c>
      <c r="F37" s="68">
        <v>-63832000</v>
      </c>
      <c r="G37" s="68">
        <v>6983056736</v>
      </c>
      <c r="H37" s="68">
        <v>-6981695451</v>
      </c>
      <c r="I37" s="68">
        <v>1361285</v>
      </c>
    </row>
    <row r="38" spans="1:9" ht="23.1" customHeight="1">
      <c r="A38" s="30" t="s">
        <v>242</v>
      </c>
      <c r="B38" s="68">
        <v>80813000</v>
      </c>
      <c r="C38" s="68">
        <v>-80833370</v>
      </c>
      <c r="D38" s="68">
        <v>80813000</v>
      </c>
      <c r="E38" s="68">
        <v>-20370</v>
      </c>
      <c r="F38" s="68">
        <v>80813000</v>
      </c>
      <c r="G38" s="68">
        <v>-80833370</v>
      </c>
      <c r="H38" s="68">
        <v>80813000</v>
      </c>
      <c r="I38" s="68">
        <v>-20370</v>
      </c>
    </row>
    <row r="39" spans="1:9" ht="23.1" customHeight="1">
      <c r="A39" s="30" t="s">
        <v>243</v>
      </c>
      <c r="B39" s="68">
        <v>-11764000</v>
      </c>
      <c r="C39" s="68">
        <v>-11469471167</v>
      </c>
      <c r="D39" s="68">
        <v>-2486949539</v>
      </c>
      <c r="E39" s="68">
        <v>-13956420706</v>
      </c>
      <c r="F39" s="68">
        <v>-11764000</v>
      </c>
      <c r="G39" s="68">
        <v>-11469471167</v>
      </c>
      <c r="H39" s="68">
        <v>-2486949539</v>
      </c>
      <c r="I39" s="68">
        <v>-13956420706</v>
      </c>
    </row>
    <row r="40" spans="1:9" ht="23.1" customHeight="1">
      <c r="A40" s="30" t="s">
        <v>244</v>
      </c>
      <c r="B40" s="68">
        <v>148256000</v>
      </c>
      <c r="C40" s="68">
        <v>-2384810717</v>
      </c>
      <c r="D40" s="68">
        <v>2668608000</v>
      </c>
      <c r="E40" s="68">
        <v>283797283</v>
      </c>
      <c r="F40" s="68">
        <v>148256000</v>
      </c>
      <c r="G40" s="68">
        <v>-2384810717</v>
      </c>
      <c r="H40" s="68">
        <v>2668608000</v>
      </c>
      <c r="I40" s="68">
        <v>283797283</v>
      </c>
    </row>
    <row r="41" spans="1:9" ht="23.1" customHeight="1">
      <c r="A41" s="30" t="s">
        <v>110</v>
      </c>
      <c r="B41" s="68">
        <v>3583000</v>
      </c>
      <c r="C41" s="68">
        <v>-30400502482</v>
      </c>
      <c r="D41" s="68">
        <v>-546909793</v>
      </c>
      <c r="E41" s="68">
        <v>-30947412275</v>
      </c>
      <c r="F41" s="68">
        <v>3583000</v>
      </c>
      <c r="G41" s="68">
        <v>-30400502482</v>
      </c>
      <c r="H41" s="68">
        <v>-546909793</v>
      </c>
      <c r="I41" s="68">
        <v>-30947412275</v>
      </c>
    </row>
    <row r="42" spans="1:9" ht="23.1" customHeight="1">
      <c r="A42" s="30" t="s">
        <v>245</v>
      </c>
      <c r="B42" s="68">
        <v>-16611000</v>
      </c>
      <c r="C42" s="68">
        <v>1162319701</v>
      </c>
      <c r="D42" s="68">
        <v>-1162619000</v>
      </c>
      <c r="E42" s="68">
        <v>-299299</v>
      </c>
      <c r="F42" s="68">
        <v>-16611000</v>
      </c>
      <c r="G42" s="68">
        <v>1162319701</v>
      </c>
      <c r="H42" s="68">
        <v>-1162619000</v>
      </c>
      <c r="I42" s="68">
        <v>-299299</v>
      </c>
    </row>
    <row r="43" spans="1:9" ht="23.1" customHeight="1">
      <c r="A43" s="30" t="s">
        <v>246</v>
      </c>
      <c r="B43" s="68">
        <v>-55583000</v>
      </c>
      <c r="C43" s="68">
        <v>489292031</v>
      </c>
      <c r="D43" s="68">
        <v>-1014241689</v>
      </c>
      <c r="E43" s="68">
        <v>-524949658</v>
      </c>
      <c r="F43" s="68">
        <v>-55583000</v>
      </c>
      <c r="G43" s="68">
        <v>489292031</v>
      </c>
      <c r="H43" s="68">
        <v>-1014241689</v>
      </c>
      <c r="I43" s="68">
        <v>-524949658</v>
      </c>
    </row>
    <row r="44" spans="1:9" ht="23.1" customHeight="1">
      <c r="A44" s="30" t="s">
        <v>111</v>
      </c>
      <c r="B44" s="68">
        <v>96834000</v>
      </c>
      <c r="C44" s="68">
        <v>-12127315374</v>
      </c>
      <c r="D44" s="68">
        <v>4260696000</v>
      </c>
      <c r="E44" s="68">
        <v>-7866619374</v>
      </c>
      <c r="F44" s="68">
        <v>96834000</v>
      </c>
      <c r="G44" s="68">
        <v>-12127315374</v>
      </c>
      <c r="H44" s="68">
        <v>4260696000</v>
      </c>
      <c r="I44" s="68">
        <v>-7866619374</v>
      </c>
    </row>
    <row r="45" spans="1:9" ht="23.1" customHeight="1">
      <c r="A45" s="30" t="s">
        <v>247</v>
      </c>
      <c r="B45" s="68">
        <v>-16952000</v>
      </c>
      <c r="C45" s="68">
        <v>893146105</v>
      </c>
      <c r="D45" s="68">
        <v>-908488000</v>
      </c>
      <c r="E45" s="68">
        <v>-15341895</v>
      </c>
      <c r="F45" s="68">
        <v>-16952000</v>
      </c>
      <c r="G45" s="68">
        <v>893146105</v>
      </c>
      <c r="H45" s="68">
        <v>-908488000</v>
      </c>
      <c r="I45" s="68">
        <v>-15341895</v>
      </c>
    </row>
    <row r="46" spans="1:9" ht="23.1" customHeight="1">
      <c r="A46" s="30" t="s">
        <v>248</v>
      </c>
      <c r="B46" s="68">
        <v>-100214000</v>
      </c>
      <c r="C46" s="68">
        <v>17653620636</v>
      </c>
      <c r="D46" s="68">
        <v>-17658167000</v>
      </c>
      <c r="E46" s="68">
        <v>-4546364</v>
      </c>
      <c r="F46" s="68">
        <v>-100214000</v>
      </c>
      <c r="G46" s="68">
        <v>17653620636</v>
      </c>
      <c r="H46" s="68">
        <v>-17658167000</v>
      </c>
      <c r="I46" s="68">
        <v>-4546364</v>
      </c>
    </row>
    <row r="47" spans="1:9" ht="23.1" customHeight="1">
      <c r="A47" s="30" t="s">
        <v>249</v>
      </c>
      <c r="B47" s="68">
        <v>-141075000</v>
      </c>
      <c r="C47" s="68">
        <v>14676740487</v>
      </c>
      <c r="D47" s="68">
        <v>-14680520000</v>
      </c>
      <c r="E47" s="68">
        <v>-3779513</v>
      </c>
      <c r="F47" s="68">
        <v>-141075000</v>
      </c>
      <c r="G47" s="68">
        <v>14676740487</v>
      </c>
      <c r="H47" s="68">
        <v>-14680520000</v>
      </c>
      <c r="I47" s="68">
        <v>-3779513</v>
      </c>
    </row>
    <row r="48" spans="1:9" ht="23.1" customHeight="1">
      <c r="A48" s="30" t="s">
        <v>250</v>
      </c>
      <c r="B48" s="68">
        <v>-100000</v>
      </c>
      <c r="C48" s="68">
        <v>16495752</v>
      </c>
      <c r="D48" s="68">
        <v>-16500000</v>
      </c>
      <c r="E48" s="68">
        <v>-4248</v>
      </c>
      <c r="F48" s="68">
        <v>-100000</v>
      </c>
      <c r="G48" s="68">
        <v>16495752</v>
      </c>
      <c r="H48" s="68">
        <v>-16500000</v>
      </c>
      <c r="I48" s="68">
        <v>-4248</v>
      </c>
    </row>
    <row r="49" spans="1:9" ht="23.1" customHeight="1">
      <c r="A49" s="30" t="s">
        <v>251</v>
      </c>
      <c r="B49" s="68">
        <v>-40000</v>
      </c>
      <c r="C49" s="68">
        <v>12496782</v>
      </c>
      <c r="D49" s="68">
        <v>-12500000</v>
      </c>
      <c r="E49" s="68">
        <v>-3218</v>
      </c>
      <c r="F49" s="68">
        <v>-40000</v>
      </c>
      <c r="G49" s="68">
        <v>12496782</v>
      </c>
      <c r="H49" s="68">
        <v>-12500000</v>
      </c>
      <c r="I49" s="68">
        <v>-3218</v>
      </c>
    </row>
    <row r="50" spans="1:9" ht="23.1" customHeight="1">
      <c r="A50" s="30" t="s">
        <v>252</v>
      </c>
      <c r="B50" s="68">
        <v>-873000</v>
      </c>
      <c r="C50" s="68">
        <v>305334361</v>
      </c>
      <c r="D50" s="68">
        <v>-305413000</v>
      </c>
      <c r="E50" s="68">
        <v>-78639</v>
      </c>
      <c r="F50" s="68">
        <v>-873000</v>
      </c>
      <c r="G50" s="68">
        <v>305334361</v>
      </c>
      <c r="H50" s="68">
        <v>-305413000</v>
      </c>
      <c r="I50" s="68">
        <v>-78639</v>
      </c>
    </row>
    <row r="51" spans="1:9" ht="23.1" customHeight="1">
      <c r="A51" s="30" t="s">
        <v>253</v>
      </c>
      <c r="B51" s="68">
        <v>-16910000</v>
      </c>
      <c r="C51" s="68">
        <v>1990476416</v>
      </c>
      <c r="D51" s="68">
        <v>-1990989000</v>
      </c>
      <c r="E51" s="68">
        <v>-512584</v>
      </c>
      <c r="F51" s="68">
        <v>-16910000</v>
      </c>
      <c r="G51" s="68">
        <v>1990476416</v>
      </c>
      <c r="H51" s="68">
        <v>-1990989000</v>
      </c>
      <c r="I51" s="68">
        <v>-512584</v>
      </c>
    </row>
    <row r="52" spans="1:9" ht="23.1" customHeight="1">
      <c r="A52" s="30" t="s">
        <v>254</v>
      </c>
      <c r="B52" s="68">
        <v>-33233000</v>
      </c>
      <c r="C52" s="68">
        <v>606306950</v>
      </c>
      <c r="D52" s="68">
        <v>-606463000</v>
      </c>
      <c r="E52" s="68">
        <v>-156050</v>
      </c>
      <c r="F52" s="68">
        <v>-33233000</v>
      </c>
      <c r="G52" s="68">
        <v>606306950</v>
      </c>
      <c r="H52" s="68">
        <v>-606463000</v>
      </c>
      <c r="I52" s="68">
        <v>-156050</v>
      </c>
    </row>
    <row r="53" spans="1:9" ht="23.1" customHeight="1">
      <c r="A53" s="30" t="s">
        <v>255</v>
      </c>
      <c r="B53" s="68">
        <v>42761000</v>
      </c>
      <c r="C53" s="68">
        <v>-1762290714</v>
      </c>
      <c r="D53" s="68">
        <v>1725044321</v>
      </c>
      <c r="E53" s="68">
        <v>-37246393</v>
      </c>
      <c r="F53" s="68">
        <v>42761000</v>
      </c>
      <c r="G53" s="68">
        <v>-1762290714</v>
      </c>
      <c r="H53" s="68">
        <v>1725044321</v>
      </c>
      <c r="I53" s="68">
        <v>-37246393</v>
      </c>
    </row>
    <row r="54" spans="1:9" ht="23.1" customHeight="1">
      <c r="A54" s="30" t="s">
        <v>256</v>
      </c>
      <c r="B54" s="68">
        <v>-124000</v>
      </c>
      <c r="C54" s="68">
        <v>-2087496631</v>
      </c>
      <c r="D54" s="68">
        <v>604590435</v>
      </c>
      <c r="E54" s="68">
        <v>-1482906196</v>
      </c>
      <c r="F54" s="68">
        <v>-124000</v>
      </c>
      <c r="G54" s="68">
        <v>-2087496631</v>
      </c>
      <c r="H54" s="68">
        <v>604590435</v>
      </c>
      <c r="I54" s="68">
        <v>-1482906196</v>
      </c>
    </row>
    <row r="55" spans="1:9" ht="23.1" customHeight="1">
      <c r="A55" s="30" t="s">
        <v>257</v>
      </c>
      <c r="B55" s="68">
        <v>-471000</v>
      </c>
      <c r="C55" s="68">
        <v>97994763</v>
      </c>
      <c r="D55" s="68">
        <v>-98020000</v>
      </c>
      <c r="E55" s="68">
        <v>-25237</v>
      </c>
      <c r="F55" s="68">
        <v>-471000</v>
      </c>
      <c r="G55" s="68">
        <v>97994763</v>
      </c>
      <c r="H55" s="68">
        <v>-98020000</v>
      </c>
      <c r="I55" s="68">
        <v>-25237</v>
      </c>
    </row>
    <row r="56" spans="1:9" ht="23.1" customHeight="1">
      <c r="A56" s="30" t="s">
        <v>116</v>
      </c>
      <c r="B56" s="68">
        <v>2150000</v>
      </c>
      <c r="C56" s="68">
        <v>112475041</v>
      </c>
      <c r="D56" s="68">
        <v>-151464850</v>
      </c>
      <c r="E56" s="68">
        <v>-38989809</v>
      </c>
      <c r="F56" s="68">
        <v>2150000</v>
      </c>
      <c r="G56" s="68">
        <v>112475041</v>
      </c>
      <c r="H56" s="68">
        <v>-151464850</v>
      </c>
      <c r="I56" s="68">
        <v>-38989809</v>
      </c>
    </row>
    <row r="57" spans="1:9" ht="23.1" customHeight="1">
      <c r="A57" s="30" t="s">
        <v>258</v>
      </c>
      <c r="B57" s="68">
        <v>-48082000</v>
      </c>
      <c r="C57" s="68">
        <v>2860926606</v>
      </c>
      <c r="D57" s="68">
        <v>-2855539576</v>
      </c>
      <c r="E57" s="68">
        <v>5387030</v>
      </c>
      <c r="F57" s="68">
        <v>-48082000</v>
      </c>
      <c r="G57" s="68">
        <v>2860926606</v>
      </c>
      <c r="H57" s="68">
        <v>-2855539576</v>
      </c>
      <c r="I57" s="68">
        <v>5387030</v>
      </c>
    </row>
    <row r="58" spans="1:9" ht="23.1" customHeight="1">
      <c r="A58" s="30" t="s">
        <v>259</v>
      </c>
      <c r="B58" s="68">
        <v>10960000</v>
      </c>
      <c r="C58" s="68">
        <v>7036382199</v>
      </c>
      <c r="D58" s="68">
        <v>-6835995122</v>
      </c>
      <c r="E58" s="68">
        <v>200387077</v>
      </c>
      <c r="F58" s="68">
        <v>10960000</v>
      </c>
      <c r="G58" s="68">
        <v>7036382199</v>
      </c>
      <c r="H58" s="68">
        <v>-6835995122</v>
      </c>
      <c r="I58" s="68">
        <v>200387077</v>
      </c>
    </row>
    <row r="59" spans="1:9" ht="23.1" customHeight="1">
      <c r="A59" s="30" t="s">
        <v>260</v>
      </c>
      <c r="B59" s="68">
        <v>-19064000</v>
      </c>
      <c r="C59" s="68">
        <v>6886557295</v>
      </c>
      <c r="D59" s="68">
        <v>-6888331000</v>
      </c>
      <c r="E59" s="68">
        <v>-1773705</v>
      </c>
      <c r="F59" s="68">
        <v>-19064000</v>
      </c>
      <c r="G59" s="68">
        <v>6886557295</v>
      </c>
      <c r="H59" s="68">
        <v>-6888331000</v>
      </c>
      <c r="I59" s="68">
        <v>-1773705</v>
      </c>
    </row>
    <row r="60" spans="1:9" ht="23.1" customHeight="1">
      <c r="A60" s="30" t="s">
        <v>261</v>
      </c>
      <c r="B60" s="68">
        <v>25358000</v>
      </c>
      <c r="C60" s="68">
        <v>78657242139</v>
      </c>
      <c r="D60" s="68">
        <v>-78888009717</v>
      </c>
      <c r="E60" s="68">
        <v>-230767578</v>
      </c>
      <c r="F60" s="68">
        <v>25358000</v>
      </c>
      <c r="G60" s="68">
        <v>78657242139</v>
      </c>
      <c r="H60" s="68">
        <v>-78888009717</v>
      </c>
      <c r="I60" s="68">
        <v>-230767578</v>
      </c>
    </row>
    <row r="61" spans="1:9" ht="23.1" customHeight="1">
      <c r="A61" s="30" t="s">
        <v>262</v>
      </c>
      <c r="B61" s="68">
        <v>-14609000</v>
      </c>
      <c r="C61" s="68">
        <v>1723229199</v>
      </c>
      <c r="D61" s="68">
        <v>-1723673000</v>
      </c>
      <c r="E61" s="68">
        <v>-443801</v>
      </c>
      <c r="F61" s="68">
        <v>-14609000</v>
      </c>
      <c r="G61" s="68">
        <v>1723229199</v>
      </c>
      <c r="H61" s="68">
        <v>-1723673000</v>
      </c>
      <c r="I61" s="68">
        <v>-443801</v>
      </c>
    </row>
    <row r="62" spans="1:9" ht="23.1" customHeight="1">
      <c r="A62" s="30" t="s">
        <v>263</v>
      </c>
      <c r="B62" s="68">
        <v>-2987000</v>
      </c>
      <c r="C62" s="68">
        <v>343206607</v>
      </c>
      <c r="D62" s="68">
        <v>-343295000</v>
      </c>
      <c r="E62" s="68">
        <v>-88393</v>
      </c>
      <c r="F62" s="68">
        <v>-2987000</v>
      </c>
      <c r="G62" s="68">
        <v>343206607</v>
      </c>
      <c r="H62" s="68">
        <v>-343295000</v>
      </c>
      <c r="I62" s="68">
        <v>-88393</v>
      </c>
    </row>
    <row r="63" spans="1:9" ht="23.1" customHeight="1">
      <c r="A63" s="30" t="s">
        <v>264</v>
      </c>
      <c r="B63" s="68">
        <v>172000000</v>
      </c>
      <c r="C63" s="68">
        <v>-172043514</v>
      </c>
      <c r="D63" s="68">
        <v>516000000</v>
      </c>
      <c r="E63" s="68">
        <v>343956486</v>
      </c>
      <c r="F63" s="68">
        <v>172000000</v>
      </c>
      <c r="G63" s="68">
        <v>-172043514</v>
      </c>
      <c r="H63" s="68">
        <v>516000000</v>
      </c>
      <c r="I63" s="68">
        <v>343956486</v>
      </c>
    </row>
    <row r="64" spans="1:9" ht="23.1" customHeight="1">
      <c r="A64" s="30" t="s">
        <v>265</v>
      </c>
      <c r="B64" s="68">
        <v>312000</v>
      </c>
      <c r="C64" s="68">
        <v>173043000</v>
      </c>
      <c r="D64" s="68">
        <v>-154140769</v>
      </c>
      <c r="E64" s="68">
        <v>18902231</v>
      </c>
      <c r="F64" s="68">
        <v>312000</v>
      </c>
      <c r="G64" s="68">
        <v>173043000</v>
      </c>
      <c r="H64" s="68">
        <v>-154140769</v>
      </c>
      <c r="I64" s="68">
        <v>18902231</v>
      </c>
    </row>
    <row r="65" spans="1:9" ht="23.1" customHeight="1">
      <c r="A65" s="30" t="s">
        <v>109</v>
      </c>
      <c r="B65" s="68">
        <v>157038000</v>
      </c>
      <c r="C65" s="68">
        <v>-1063248777</v>
      </c>
      <c r="D65" s="68">
        <v>3775047649</v>
      </c>
      <c r="E65" s="68">
        <v>2711798872</v>
      </c>
      <c r="F65" s="68">
        <v>157038000</v>
      </c>
      <c r="G65" s="68">
        <v>-1063248777</v>
      </c>
      <c r="H65" s="68">
        <v>3775047649</v>
      </c>
      <c r="I65" s="68">
        <v>2711798872</v>
      </c>
    </row>
    <row r="66" spans="1:9" ht="23.1" customHeight="1">
      <c r="A66" s="30" t="s">
        <v>108</v>
      </c>
      <c r="B66" s="68">
        <v>1000</v>
      </c>
      <c r="C66" s="68">
        <v>1749550</v>
      </c>
      <c r="D66" s="68">
        <v>-1149703</v>
      </c>
      <c r="E66" s="68">
        <v>599847</v>
      </c>
      <c r="F66" s="68">
        <v>1000</v>
      </c>
      <c r="G66" s="68">
        <v>1749550</v>
      </c>
      <c r="H66" s="68">
        <v>-1149703</v>
      </c>
      <c r="I66" s="68">
        <v>599847</v>
      </c>
    </row>
    <row r="67" spans="1:9" ht="23.1" customHeight="1">
      <c r="A67" s="30" t="s">
        <v>266</v>
      </c>
      <c r="B67" s="68">
        <v>1000000</v>
      </c>
      <c r="C67" s="68">
        <v>9086860918</v>
      </c>
      <c r="D67" s="68">
        <v>-8950632594</v>
      </c>
      <c r="E67" s="68">
        <v>136228324</v>
      </c>
      <c r="F67" s="68">
        <v>1000000</v>
      </c>
      <c r="G67" s="68">
        <v>9086860918</v>
      </c>
      <c r="H67" s="68">
        <v>-8950632594</v>
      </c>
      <c r="I67" s="68">
        <v>136228324</v>
      </c>
    </row>
    <row r="68" spans="1:9" ht="23.1" customHeight="1">
      <c r="A68" s="30" t="s">
        <v>267</v>
      </c>
      <c r="B68" s="68">
        <v>0</v>
      </c>
      <c r="C68" s="68">
        <v>245757675</v>
      </c>
      <c r="D68" s="68">
        <v>-244363016</v>
      </c>
      <c r="E68" s="68">
        <v>1394659</v>
      </c>
      <c r="F68" s="68">
        <v>0</v>
      </c>
      <c r="G68" s="68">
        <v>245757675</v>
      </c>
      <c r="H68" s="68">
        <v>-244363016</v>
      </c>
      <c r="I68" s="68">
        <v>1394659</v>
      </c>
    </row>
    <row r="69" spans="1:9" ht="23.1" customHeight="1">
      <c r="A69" s="30" t="s">
        <v>268</v>
      </c>
      <c r="B69" s="68">
        <v>95509000</v>
      </c>
      <c r="C69" s="68">
        <v>76944186697</v>
      </c>
      <c r="D69" s="68">
        <v>-69766330129</v>
      </c>
      <c r="E69" s="68">
        <v>7177856568</v>
      </c>
      <c r="F69" s="68">
        <v>95509000</v>
      </c>
      <c r="G69" s="68">
        <v>76944186697</v>
      </c>
      <c r="H69" s="68">
        <v>-69766330129</v>
      </c>
      <c r="I69" s="68">
        <v>7177856568</v>
      </c>
    </row>
    <row r="70" spans="1:9" ht="23.1" customHeight="1">
      <c r="A70" s="30" t="s">
        <v>269</v>
      </c>
      <c r="B70" s="68">
        <v>-1589000</v>
      </c>
      <c r="C70" s="68">
        <v>428929545</v>
      </c>
      <c r="D70" s="68">
        <v>-429040000</v>
      </c>
      <c r="E70" s="68">
        <v>-110455</v>
      </c>
      <c r="F70" s="68">
        <v>-1589000</v>
      </c>
      <c r="G70" s="68">
        <v>428929545</v>
      </c>
      <c r="H70" s="68">
        <v>-429040000</v>
      </c>
      <c r="I70" s="68">
        <v>-110455</v>
      </c>
    </row>
    <row r="71" spans="1:9" ht="23.1" customHeight="1">
      <c r="A71" s="30" t="s">
        <v>270</v>
      </c>
      <c r="B71" s="68">
        <v>-411000</v>
      </c>
      <c r="C71" s="68">
        <v>256892838</v>
      </c>
      <c r="D71" s="68">
        <v>-256959000</v>
      </c>
      <c r="E71" s="68">
        <v>-66162</v>
      </c>
      <c r="F71" s="68">
        <v>-411000</v>
      </c>
      <c r="G71" s="68">
        <v>256892838</v>
      </c>
      <c r="H71" s="68">
        <v>-256959000</v>
      </c>
      <c r="I71" s="68">
        <v>-66162</v>
      </c>
    </row>
    <row r="72" spans="1:9" ht="23.1" customHeight="1">
      <c r="A72" s="30" t="s">
        <v>271</v>
      </c>
      <c r="B72" s="68">
        <v>-60290000</v>
      </c>
      <c r="C72" s="68">
        <v>7957770534</v>
      </c>
      <c r="D72" s="68">
        <v>-7959820000</v>
      </c>
      <c r="E72" s="68">
        <v>-2049466</v>
      </c>
      <c r="F72" s="68">
        <v>-60290000</v>
      </c>
      <c r="G72" s="68">
        <v>7957770534</v>
      </c>
      <c r="H72" s="68">
        <v>-7959820000</v>
      </c>
      <c r="I72" s="68">
        <v>-2049466</v>
      </c>
    </row>
    <row r="73" spans="1:9" ht="23.1" customHeight="1">
      <c r="A73" s="30" t="s">
        <v>272</v>
      </c>
      <c r="B73" s="68">
        <v>11696000</v>
      </c>
      <c r="C73" s="68">
        <v>39589804</v>
      </c>
      <c r="D73" s="68">
        <v>210528000</v>
      </c>
      <c r="E73" s="68">
        <v>250117804</v>
      </c>
      <c r="F73" s="68">
        <v>11696000</v>
      </c>
      <c r="G73" s="68">
        <v>39589804</v>
      </c>
      <c r="H73" s="68">
        <v>210528000</v>
      </c>
      <c r="I73" s="68">
        <v>250117804</v>
      </c>
    </row>
    <row r="74" spans="1:9" ht="23.1" customHeight="1">
      <c r="A74" s="30" t="s">
        <v>273</v>
      </c>
      <c r="B74" s="68">
        <v>-175603000</v>
      </c>
      <c r="C74" s="68">
        <v>6414462413</v>
      </c>
      <c r="D74" s="68">
        <v>-6416114000</v>
      </c>
      <c r="E74" s="68">
        <v>-1651587</v>
      </c>
      <c r="F74" s="68">
        <v>-175603000</v>
      </c>
      <c r="G74" s="68">
        <v>6414462413</v>
      </c>
      <c r="H74" s="68">
        <v>-6416114000</v>
      </c>
      <c r="I74" s="68">
        <v>-1651587</v>
      </c>
    </row>
    <row r="75" spans="1:9" ht="23.1" customHeight="1">
      <c r="A75" s="30" t="s">
        <v>274</v>
      </c>
      <c r="B75" s="68">
        <v>-2116000</v>
      </c>
      <c r="C75" s="68">
        <v>662979256</v>
      </c>
      <c r="D75" s="68">
        <v>-663150000</v>
      </c>
      <c r="E75" s="68">
        <v>-170744</v>
      </c>
      <c r="F75" s="68">
        <v>-2116000</v>
      </c>
      <c r="G75" s="68">
        <v>662979256</v>
      </c>
      <c r="H75" s="68">
        <v>-663150000</v>
      </c>
      <c r="I75" s="68">
        <v>-170744</v>
      </c>
    </row>
    <row r="76" spans="1:9" ht="23.1" customHeight="1">
      <c r="A76" s="30" t="s">
        <v>275</v>
      </c>
      <c r="B76" s="68">
        <v>-1009000</v>
      </c>
      <c r="C76" s="68">
        <v>165173472</v>
      </c>
      <c r="D76" s="68">
        <v>-165216000</v>
      </c>
      <c r="E76" s="68">
        <v>-42528</v>
      </c>
      <c r="F76" s="68">
        <v>-1009000</v>
      </c>
      <c r="G76" s="68">
        <v>165173472</v>
      </c>
      <c r="H76" s="68">
        <v>-165216000</v>
      </c>
      <c r="I76" s="68">
        <v>-42528</v>
      </c>
    </row>
    <row r="77" spans="1:9" ht="23.1" customHeight="1">
      <c r="A77" s="30" t="s">
        <v>276</v>
      </c>
      <c r="B77" s="68">
        <v>-21537000</v>
      </c>
      <c r="C77" s="68">
        <v>1876313796</v>
      </c>
      <c r="D77" s="68">
        <v>-1876797000</v>
      </c>
      <c r="E77" s="68">
        <v>-483204</v>
      </c>
      <c r="F77" s="68">
        <v>-21537000</v>
      </c>
      <c r="G77" s="68">
        <v>1876313796</v>
      </c>
      <c r="H77" s="68">
        <v>-1876797000</v>
      </c>
      <c r="I77" s="68">
        <v>-483204</v>
      </c>
    </row>
    <row r="78" spans="1:9" ht="23.1" customHeight="1">
      <c r="A78" s="30" t="s">
        <v>277</v>
      </c>
      <c r="B78" s="68">
        <v>-1552000</v>
      </c>
      <c r="C78" s="68">
        <v>134220439</v>
      </c>
      <c r="D78" s="68">
        <v>-134255000</v>
      </c>
      <c r="E78" s="68">
        <v>-34561</v>
      </c>
      <c r="F78" s="68">
        <v>-1552000</v>
      </c>
      <c r="G78" s="68">
        <v>134220439</v>
      </c>
      <c r="H78" s="68">
        <v>-134255000</v>
      </c>
      <c r="I78" s="68">
        <v>-34561</v>
      </c>
    </row>
    <row r="79" spans="1:9" ht="23.1" customHeight="1">
      <c r="A79" s="30" t="s">
        <v>278</v>
      </c>
      <c r="B79" s="68">
        <v>-191094000</v>
      </c>
      <c r="C79" s="68">
        <v>9709261805</v>
      </c>
      <c r="D79" s="68">
        <v>-9711762000</v>
      </c>
      <c r="E79" s="68">
        <v>-2500195</v>
      </c>
      <c r="F79" s="68">
        <v>-191094000</v>
      </c>
      <c r="G79" s="68">
        <v>9709261805</v>
      </c>
      <c r="H79" s="68">
        <v>-9711762000</v>
      </c>
      <c r="I79" s="68">
        <v>-2500195</v>
      </c>
    </row>
    <row r="80" spans="1:9" ht="23.1" customHeight="1">
      <c r="A80" s="30" t="s">
        <v>279</v>
      </c>
      <c r="B80" s="68">
        <v>-5000000</v>
      </c>
      <c r="C80" s="68">
        <v>84978115</v>
      </c>
      <c r="D80" s="68">
        <v>-85000000</v>
      </c>
      <c r="E80" s="68">
        <v>-21885</v>
      </c>
      <c r="F80" s="68">
        <v>-5000000</v>
      </c>
      <c r="G80" s="68">
        <v>84978115</v>
      </c>
      <c r="H80" s="68">
        <v>-85000000</v>
      </c>
      <c r="I80" s="68">
        <v>-21885</v>
      </c>
    </row>
    <row r="81" spans="1:9" ht="23.1" customHeight="1">
      <c r="A81" s="30" t="s">
        <v>280</v>
      </c>
      <c r="B81" s="68">
        <v>-47326000</v>
      </c>
      <c r="C81" s="68">
        <v>13761335638</v>
      </c>
      <c r="D81" s="68">
        <v>-13778478822</v>
      </c>
      <c r="E81" s="68">
        <v>-17143184</v>
      </c>
      <c r="F81" s="68">
        <v>-47326000</v>
      </c>
      <c r="G81" s="68">
        <v>13761335638</v>
      </c>
      <c r="H81" s="68">
        <v>-13778478822</v>
      </c>
      <c r="I81" s="68">
        <v>-17143184</v>
      </c>
    </row>
    <row r="82" spans="1:9" ht="23.1" customHeight="1">
      <c r="A82" s="30" t="s">
        <v>281</v>
      </c>
      <c r="B82" s="68">
        <v>-1003000</v>
      </c>
      <c r="C82" s="68">
        <v>230540621</v>
      </c>
      <c r="D82" s="68">
        <v>-230600000</v>
      </c>
      <c r="E82" s="68">
        <v>-59379</v>
      </c>
      <c r="F82" s="68">
        <v>-1003000</v>
      </c>
      <c r="G82" s="68">
        <v>230540621</v>
      </c>
      <c r="H82" s="68">
        <v>-230600000</v>
      </c>
      <c r="I82" s="68">
        <v>-59379</v>
      </c>
    </row>
    <row r="83" spans="1:9" ht="23.1" customHeight="1">
      <c r="A83" s="30" t="s">
        <v>282</v>
      </c>
      <c r="B83" s="68">
        <v>2000</v>
      </c>
      <c r="C83" s="68">
        <v>-2363241846</v>
      </c>
      <c r="D83" s="68">
        <v>684000</v>
      </c>
      <c r="E83" s="68">
        <v>-2362557846</v>
      </c>
      <c r="F83" s="68">
        <v>2000</v>
      </c>
      <c r="G83" s="68">
        <v>-2363241846</v>
      </c>
      <c r="H83" s="68">
        <v>684000</v>
      </c>
      <c r="I83" s="68">
        <v>-2362557846</v>
      </c>
    </row>
    <row r="84" spans="1:9" ht="23.1" customHeight="1">
      <c r="A84" s="30" t="s">
        <v>283</v>
      </c>
      <c r="B84" s="68">
        <v>15458000</v>
      </c>
      <c r="C84" s="68">
        <v>-110692417</v>
      </c>
      <c r="D84" s="68">
        <v>123664000</v>
      </c>
      <c r="E84" s="68">
        <v>12971583</v>
      </c>
      <c r="F84" s="68">
        <v>15458000</v>
      </c>
      <c r="G84" s="68">
        <v>-110692417</v>
      </c>
      <c r="H84" s="68">
        <v>123664000</v>
      </c>
      <c r="I84" s="68">
        <v>12971583</v>
      </c>
    </row>
    <row r="85" spans="1:9" ht="23.1" customHeight="1">
      <c r="A85" s="30" t="s">
        <v>123</v>
      </c>
      <c r="B85" s="68">
        <v>1000</v>
      </c>
      <c r="C85" s="68">
        <v>299923</v>
      </c>
      <c r="D85" s="68">
        <v>-182686</v>
      </c>
      <c r="E85" s="68">
        <v>117237</v>
      </c>
      <c r="F85" s="68">
        <v>1000</v>
      </c>
      <c r="G85" s="68">
        <v>299923</v>
      </c>
      <c r="H85" s="68">
        <v>-182686</v>
      </c>
      <c r="I85" s="68">
        <v>117237</v>
      </c>
    </row>
    <row r="86" spans="1:9" ht="23.1" customHeight="1">
      <c r="A86" s="30" t="s">
        <v>284</v>
      </c>
      <c r="B86" s="68">
        <v>-490000</v>
      </c>
      <c r="C86" s="68">
        <v>317918115</v>
      </c>
      <c r="D86" s="68">
        <v>-318000000</v>
      </c>
      <c r="E86" s="68">
        <v>-81885</v>
      </c>
      <c r="F86" s="68">
        <v>-490000</v>
      </c>
      <c r="G86" s="68">
        <v>317918115</v>
      </c>
      <c r="H86" s="68">
        <v>-318000000</v>
      </c>
      <c r="I86" s="68">
        <v>-81885</v>
      </c>
    </row>
    <row r="87" spans="1:9" ht="23.1" customHeight="1">
      <c r="A87" s="30" t="s">
        <v>285</v>
      </c>
      <c r="B87" s="68">
        <v>-10000</v>
      </c>
      <c r="C87" s="68">
        <v>1999485</v>
      </c>
      <c r="D87" s="68">
        <v>-2000000</v>
      </c>
      <c r="E87" s="68">
        <v>-515</v>
      </c>
      <c r="F87" s="68">
        <v>-10000</v>
      </c>
      <c r="G87" s="68">
        <v>1999485</v>
      </c>
      <c r="H87" s="68">
        <v>-2000000</v>
      </c>
      <c r="I87" s="68">
        <v>-515</v>
      </c>
    </row>
    <row r="88" spans="1:9" ht="23.1" customHeight="1">
      <c r="A88" s="30" t="s">
        <v>286</v>
      </c>
      <c r="B88" s="68">
        <v>-58919000</v>
      </c>
      <c r="C88" s="68">
        <v>21974939170</v>
      </c>
      <c r="D88" s="68">
        <v>-21980599000</v>
      </c>
      <c r="E88" s="68">
        <v>-5659830</v>
      </c>
      <c r="F88" s="68">
        <v>-58919000</v>
      </c>
      <c r="G88" s="68">
        <v>21974939170</v>
      </c>
      <c r="H88" s="68">
        <v>-21980599000</v>
      </c>
      <c r="I88" s="68">
        <v>-5659830</v>
      </c>
    </row>
    <row r="89" spans="1:9" ht="23.1" customHeight="1">
      <c r="A89" s="30" t="s">
        <v>287</v>
      </c>
      <c r="B89" s="68">
        <v>-11533000</v>
      </c>
      <c r="C89" s="68">
        <v>1625001507</v>
      </c>
      <c r="D89" s="68">
        <v>-1625420000</v>
      </c>
      <c r="E89" s="68">
        <v>-418493</v>
      </c>
      <c r="F89" s="68">
        <v>-11533000</v>
      </c>
      <c r="G89" s="68">
        <v>1625001507</v>
      </c>
      <c r="H89" s="68">
        <v>-1625420000</v>
      </c>
      <c r="I89" s="68">
        <v>-418493</v>
      </c>
    </row>
    <row r="90" spans="1:9" ht="23.1" customHeight="1">
      <c r="A90" s="30" t="s">
        <v>288</v>
      </c>
      <c r="B90" s="68">
        <v>-100000</v>
      </c>
      <c r="C90" s="68">
        <v>11996910</v>
      </c>
      <c r="D90" s="68">
        <v>-12000000</v>
      </c>
      <c r="E90" s="68">
        <v>-3090</v>
      </c>
      <c r="F90" s="68">
        <v>-100000</v>
      </c>
      <c r="G90" s="68">
        <v>11996910</v>
      </c>
      <c r="H90" s="68">
        <v>-12000000</v>
      </c>
      <c r="I90" s="68">
        <v>-3090</v>
      </c>
    </row>
    <row r="91" spans="1:9" ht="23.1" customHeight="1">
      <c r="A91" s="30" t="s">
        <v>289</v>
      </c>
      <c r="B91" s="68">
        <v>-10000</v>
      </c>
      <c r="C91" s="68">
        <v>6498327</v>
      </c>
      <c r="D91" s="68">
        <v>-6500000</v>
      </c>
      <c r="E91" s="68">
        <v>-1673</v>
      </c>
      <c r="F91" s="68">
        <v>-10000</v>
      </c>
      <c r="G91" s="68">
        <v>6498327</v>
      </c>
      <c r="H91" s="68">
        <v>-6500000</v>
      </c>
      <c r="I91" s="68">
        <v>-1673</v>
      </c>
    </row>
    <row r="92" spans="1:9" ht="23.1" customHeight="1">
      <c r="A92" s="30" t="s">
        <v>290</v>
      </c>
      <c r="B92" s="68">
        <v>-20000</v>
      </c>
      <c r="C92" s="68">
        <v>18495237</v>
      </c>
      <c r="D92" s="68">
        <v>-18500000</v>
      </c>
      <c r="E92" s="68">
        <v>-4763</v>
      </c>
      <c r="F92" s="68">
        <v>-20000</v>
      </c>
      <c r="G92" s="68">
        <v>18495237</v>
      </c>
      <c r="H92" s="68">
        <v>-18500000</v>
      </c>
      <c r="I92" s="68">
        <v>-4763</v>
      </c>
    </row>
    <row r="93" spans="1:9" ht="23.1" customHeight="1">
      <c r="A93" s="30" t="s">
        <v>291</v>
      </c>
      <c r="B93" s="68">
        <v>-10000</v>
      </c>
      <c r="C93" s="68">
        <v>3998970</v>
      </c>
      <c r="D93" s="68">
        <v>-4000000</v>
      </c>
      <c r="E93" s="68">
        <v>-1030</v>
      </c>
      <c r="F93" s="68">
        <v>-10000</v>
      </c>
      <c r="G93" s="68">
        <v>3998970</v>
      </c>
      <c r="H93" s="68">
        <v>-4000000</v>
      </c>
      <c r="I93" s="68">
        <v>-1030</v>
      </c>
    </row>
    <row r="94" spans="1:9" ht="23.1" customHeight="1">
      <c r="A94" s="30" t="s">
        <v>292</v>
      </c>
      <c r="B94" s="68">
        <v>-53000</v>
      </c>
      <c r="C94" s="68">
        <v>3709046</v>
      </c>
      <c r="D94" s="68">
        <v>-3710000</v>
      </c>
      <c r="E94" s="68">
        <v>-954</v>
      </c>
      <c r="F94" s="68">
        <v>-53000</v>
      </c>
      <c r="G94" s="68">
        <v>3709046</v>
      </c>
      <c r="H94" s="68">
        <v>-3710000</v>
      </c>
      <c r="I94" s="68">
        <v>-954</v>
      </c>
    </row>
    <row r="95" spans="1:9" ht="23.1" customHeight="1">
      <c r="A95" s="30" t="s">
        <v>293</v>
      </c>
      <c r="B95" s="68">
        <v>-1748000</v>
      </c>
      <c r="C95" s="68">
        <v>193710108</v>
      </c>
      <c r="D95" s="68">
        <v>-193760000</v>
      </c>
      <c r="E95" s="68">
        <v>-49892</v>
      </c>
      <c r="F95" s="68">
        <v>-1748000</v>
      </c>
      <c r="G95" s="68">
        <v>193710108</v>
      </c>
      <c r="H95" s="68">
        <v>-193760000</v>
      </c>
      <c r="I95" s="68">
        <v>-49892</v>
      </c>
    </row>
    <row r="96" spans="1:9" ht="23.1" customHeight="1">
      <c r="A96" s="30" t="s">
        <v>294</v>
      </c>
      <c r="B96" s="68">
        <v>-387000</v>
      </c>
      <c r="C96" s="68">
        <v>36100725</v>
      </c>
      <c r="D96" s="68">
        <v>-36110000</v>
      </c>
      <c r="E96" s="68">
        <v>-9275</v>
      </c>
      <c r="F96" s="68">
        <v>-387000</v>
      </c>
      <c r="G96" s="68">
        <v>36100725</v>
      </c>
      <c r="H96" s="68">
        <v>-36110000</v>
      </c>
      <c r="I96" s="68">
        <v>-9275</v>
      </c>
    </row>
    <row r="97" spans="1:9" ht="23.1" customHeight="1">
      <c r="A97" s="30" t="s">
        <v>295</v>
      </c>
      <c r="B97" s="68">
        <v>-12000</v>
      </c>
      <c r="C97" s="68">
        <v>3619070</v>
      </c>
      <c r="D97" s="68">
        <v>-3620000</v>
      </c>
      <c r="E97" s="68">
        <v>-930</v>
      </c>
      <c r="F97" s="68">
        <v>-12000</v>
      </c>
      <c r="G97" s="68">
        <v>3619070</v>
      </c>
      <c r="H97" s="68">
        <v>-3620000</v>
      </c>
      <c r="I97" s="68">
        <v>-930</v>
      </c>
    </row>
    <row r="98" spans="1:9" ht="23.1" customHeight="1">
      <c r="A98" s="30" t="s">
        <v>296</v>
      </c>
      <c r="B98" s="68">
        <v>-4000000</v>
      </c>
      <c r="C98" s="68">
        <v>3599073000</v>
      </c>
      <c r="D98" s="68">
        <v>-3600000000</v>
      </c>
      <c r="E98" s="68">
        <v>-927000</v>
      </c>
      <c r="F98" s="68">
        <v>-4000000</v>
      </c>
      <c r="G98" s="68">
        <v>3599073000</v>
      </c>
      <c r="H98" s="68">
        <v>-3600000000</v>
      </c>
      <c r="I98" s="68">
        <v>-927000</v>
      </c>
    </row>
    <row r="99" spans="1:9" ht="23.1" customHeight="1">
      <c r="A99" s="30" t="s">
        <v>297</v>
      </c>
      <c r="B99" s="68">
        <v>18844000</v>
      </c>
      <c r="C99" s="68">
        <v>-39574725</v>
      </c>
      <c r="D99" s="68">
        <v>108475260</v>
      </c>
      <c r="E99" s="68">
        <v>68900535</v>
      </c>
      <c r="F99" s="68">
        <v>18844000</v>
      </c>
      <c r="G99" s="68">
        <v>-39574725</v>
      </c>
      <c r="H99" s="68">
        <v>108475260</v>
      </c>
      <c r="I99" s="68">
        <v>68900535</v>
      </c>
    </row>
    <row r="100" spans="1:9" ht="23.1" customHeight="1">
      <c r="A100" s="30" t="s">
        <v>298</v>
      </c>
      <c r="B100" s="68">
        <v>-395000</v>
      </c>
      <c r="C100" s="68">
        <v>78434803</v>
      </c>
      <c r="D100" s="68">
        <v>-78455000</v>
      </c>
      <c r="E100" s="68">
        <v>-20197</v>
      </c>
      <c r="F100" s="68">
        <v>-395000</v>
      </c>
      <c r="G100" s="68">
        <v>78434803</v>
      </c>
      <c r="H100" s="68">
        <v>-78455000</v>
      </c>
      <c r="I100" s="68">
        <v>-20197</v>
      </c>
    </row>
    <row r="101" spans="1:9" ht="23.1" customHeight="1">
      <c r="A101" s="30" t="s">
        <v>299</v>
      </c>
      <c r="B101" s="68">
        <v>-5000</v>
      </c>
      <c r="C101" s="68">
        <v>2249422</v>
      </c>
      <c r="D101" s="68">
        <v>-2250000</v>
      </c>
      <c r="E101" s="68">
        <v>-578</v>
      </c>
      <c r="F101" s="68">
        <v>-5000</v>
      </c>
      <c r="G101" s="68">
        <v>2249422</v>
      </c>
      <c r="H101" s="68">
        <v>-2250000</v>
      </c>
      <c r="I101" s="68">
        <v>-578</v>
      </c>
    </row>
    <row r="102" spans="1:9" ht="23.1" customHeight="1">
      <c r="A102" s="30" t="s">
        <v>300</v>
      </c>
      <c r="B102" s="68">
        <v>-1000000</v>
      </c>
      <c r="C102" s="68">
        <v>128087018</v>
      </c>
      <c r="D102" s="68">
        <v>-128120000</v>
      </c>
      <c r="E102" s="68">
        <v>-32982</v>
      </c>
      <c r="F102" s="68">
        <v>-1000000</v>
      </c>
      <c r="G102" s="68">
        <v>128087018</v>
      </c>
      <c r="H102" s="68">
        <v>-128120000</v>
      </c>
      <c r="I102" s="68">
        <v>-32982</v>
      </c>
    </row>
    <row r="103" spans="1:9" ht="23.1" customHeight="1">
      <c r="A103" s="30" t="s">
        <v>301</v>
      </c>
      <c r="B103" s="68">
        <v>6390000</v>
      </c>
      <c r="C103" s="68">
        <v>-33078495</v>
      </c>
      <c r="D103" s="68">
        <v>31950000</v>
      </c>
      <c r="E103" s="68">
        <v>-1128495</v>
      </c>
      <c r="F103" s="68">
        <v>6390000</v>
      </c>
      <c r="G103" s="68">
        <v>-33078495</v>
      </c>
      <c r="H103" s="68">
        <v>31950000</v>
      </c>
      <c r="I103" s="68">
        <v>-1128495</v>
      </c>
    </row>
    <row r="104" spans="1:9" ht="23.1" customHeight="1">
      <c r="A104" s="30" t="s">
        <v>302</v>
      </c>
      <c r="B104" s="68">
        <v>-3129000</v>
      </c>
      <c r="C104" s="68">
        <v>566483109</v>
      </c>
      <c r="D104" s="68">
        <v>-566629000</v>
      </c>
      <c r="E104" s="68">
        <v>-145891</v>
      </c>
      <c r="F104" s="68">
        <v>-3129000</v>
      </c>
      <c r="G104" s="68">
        <v>566483109</v>
      </c>
      <c r="H104" s="68">
        <v>-566629000</v>
      </c>
      <c r="I104" s="68">
        <v>-145891</v>
      </c>
    </row>
    <row r="105" spans="1:9" ht="23.1" customHeight="1">
      <c r="A105" s="30" t="s">
        <v>303</v>
      </c>
      <c r="B105" s="68">
        <v>2566000</v>
      </c>
      <c r="C105" s="68">
        <v>0</v>
      </c>
      <c r="D105" s="68">
        <v>15396000</v>
      </c>
      <c r="E105" s="68">
        <v>15396000</v>
      </c>
      <c r="F105" s="68">
        <v>2566000</v>
      </c>
      <c r="G105" s="68">
        <v>0</v>
      </c>
      <c r="H105" s="68">
        <v>15396000</v>
      </c>
      <c r="I105" s="68">
        <v>15396000</v>
      </c>
    </row>
    <row r="106" spans="1:9" ht="23.1" customHeight="1">
      <c r="A106" s="30" t="s">
        <v>304</v>
      </c>
      <c r="B106" s="68">
        <v>-6000000</v>
      </c>
      <c r="C106" s="68">
        <v>199948500</v>
      </c>
      <c r="D106" s="68">
        <v>-200000000</v>
      </c>
      <c r="E106" s="68">
        <v>-51500</v>
      </c>
      <c r="F106" s="68">
        <v>-6000000</v>
      </c>
      <c r="G106" s="68">
        <v>199948500</v>
      </c>
      <c r="H106" s="68">
        <v>-200000000</v>
      </c>
      <c r="I106" s="68">
        <v>-51500</v>
      </c>
    </row>
    <row r="107" spans="1:9" ht="23.1" customHeight="1">
      <c r="A107" s="30" t="s">
        <v>305</v>
      </c>
      <c r="B107" s="68">
        <v>-46260000</v>
      </c>
      <c r="C107" s="68">
        <v>8799472721</v>
      </c>
      <c r="D107" s="68">
        <v>-8801739000</v>
      </c>
      <c r="E107" s="68">
        <v>-2266279</v>
      </c>
      <c r="F107" s="68">
        <v>-46260000</v>
      </c>
      <c r="G107" s="68">
        <v>8799472721</v>
      </c>
      <c r="H107" s="68">
        <v>-8801739000</v>
      </c>
      <c r="I107" s="68">
        <v>-2266279</v>
      </c>
    </row>
    <row r="108" spans="1:9" ht="23.1" customHeight="1">
      <c r="A108" s="30" t="s">
        <v>306</v>
      </c>
      <c r="B108" s="68">
        <v>-380000</v>
      </c>
      <c r="C108" s="68">
        <v>187563462</v>
      </c>
      <c r="D108" s="68">
        <v>-194644444</v>
      </c>
      <c r="E108" s="68">
        <v>-7080982</v>
      </c>
      <c r="F108" s="68">
        <v>-380000</v>
      </c>
      <c r="G108" s="68">
        <v>187563462</v>
      </c>
      <c r="H108" s="68">
        <v>-194644444</v>
      </c>
      <c r="I108" s="68">
        <v>-7080982</v>
      </c>
    </row>
    <row r="109" spans="1:9" ht="23.1" customHeight="1">
      <c r="A109" s="30" t="s">
        <v>307</v>
      </c>
      <c r="B109" s="68">
        <v>-130000</v>
      </c>
      <c r="C109" s="68">
        <v>47437783</v>
      </c>
      <c r="D109" s="68">
        <v>-47450000</v>
      </c>
      <c r="E109" s="68">
        <v>-12217</v>
      </c>
      <c r="F109" s="68">
        <v>-130000</v>
      </c>
      <c r="G109" s="68">
        <v>47437783</v>
      </c>
      <c r="H109" s="68">
        <v>-47450000</v>
      </c>
      <c r="I109" s="68">
        <v>-12217</v>
      </c>
    </row>
    <row r="110" spans="1:9" ht="23.1" customHeight="1">
      <c r="A110" s="30" t="s">
        <v>308</v>
      </c>
      <c r="B110" s="68">
        <v>-3801000</v>
      </c>
      <c r="C110" s="68">
        <v>61144795</v>
      </c>
      <c r="D110" s="68">
        <v>-95028325</v>
      </c>
      <c r="E110" s="68">
        <v>-33883530</v>
      </c>
      <c r="F110" s="68">
        <v>-3801000</v>
      </c>
      <c r="G110" s="68">
        <v>61144795</v>
      </c>
      <c r="H110" s="68">
        <v>-95028325</v>
      </c>
      <c r="I110" s="68">
        <v>-33883530</v>
      </c>
    </row>
    <row r="111" spans="1:9" ht="23.1" customHeight="1">
      <c r="A111" s="30" t="s">
        <v>309</v>
      </c>
      <c r="B111" s="68">
        <v>-90000</v>
      </c>
      <c r="C111" s="68">
        <v>71981460</v>
      </c>
      <c r="D111" s="68">
        <v>-72000000</v>
      </c>
      <c r="E111" s="68">
        <v>-18540</v>
      </c>
      <c r="F111" s="68">
        <v>-90000</v>
      </c>
      <c r="G111" s="68">
        <v>71981460</v>
      </c>
      <c r="H111" s="68">
        <v>-72000000</v>
      </c>
      <c r="I111" s="68">
        <v>-18540</v>
      </c>
    </row>
    <row r="112" spans="1:9" ht="23.1" customHeight="1">
      <c r="A112" s="30" t="s">
        <v>310</v>
      </c>
      <c r="B112" s="68">
        <v>-9367000</v>
      </c>
      <c r="C112" s="68">
        <v>1996956711</v>
      </c>
      <c r="D112" s="68">
        <v>-1997471000</v>
      </c>
      <c r="E112" s="68">
        <v>-514289</v>
      </c>
      <c r="F112" s="68">
        <v>-9367000</v>
      </c>
      <c r="G112" s="68">
        <v>1996956711</v>
      </c>
      <c r="H112" s="68">
        <v>-1997471000</v>
      </c>
      <c r="I112" s="68">
        <v>-514289</v>
      </c>
    </row>
    <row r="113" spans="1:9" ht="23.1" customHeight="1">
      <c r="A113" s="30" t="s">
        <v>311</v>
      </c>
      <c r="B113" s="68">
        <v>-2800000</v>
      </c>
      <c r="C113" s="68">
        <v>391899060</v>
      </c>
      <c r="D113" s="68">
        <v>-392000000</v>
      </c>
      <c r="E113" s="68">
        <v>-100940</v>
      </c>
      <c r="F113" s="68">
        <v>-2800000</v>
      </c>
      <c r="G113" s="68">
        <v>391899060</v>
      </c>
      <c r="H113" s="68">
        <v>-392000000</v>
      </c>
      <c r="I113" s="68">
        <v>-100940</v>
      </c>
    </row>
    <row r="114" spans="1:9" ht="23.1" customHeight="1">
      <c r="A114" s="30" t="s">
        <v>312</v>
      </c>
      <c r="B114" s="68">
        <v>-1000</v>
      </c>
      <c r="C114" s="68">
        <v>449885</v>
      </c>
      <c r="D114" s="68">
        <v>-450000</v>
      </c>
      <c r="E114" s="68">
        <v>-115</v>
      </c>
      <c r="F114" s="68">
        <v>-1000</v>
      </c>
      <c r="G114" s="68">
        <v>449885</v>
      </c>
      <c r="H114" s="68">
        <v>-450000</v>
      </c>
      <c r="I114" s="68">
        <v>-115</v>
      </c>
    </row>
    <row r="115" spans="1:9" ht="23.1" customHeight="1">
      <c r="A115" s="30" t="s">
        <v>313</v>
      </c>
      <c r="B115" s="68">
        <v>-96000</v>
      </c>
      <c r="C115" s="68">
        <v>19195056</v>
      </c>
      <c r="D115" s="68">
        <v>-19200000</v>
      </c>
      <c r="E115" s="68">
        <v>-4944</v>
      </c>
      <c r="F115" s="68">
        <v>-96000</v>
      </c>
      <c r="G115" s="68">
        <v>19195056</v>
      </c>
      <c r="H115" s="68">
        <v>-19200000</v>
      </c>
      <c r="I115" s="68">
        <v>-4944</v>
      </c>
    </row>
    <row r="116" spans="1:9" ht="23.1" customHeight="1">
      <c r="A116" s="30" t="s">
        <v>314</v>
      </c>
      <c r="B116" s="68">
        <v>419000</v>
      </c>
      <c r="C116" s="68">
        <v>-481974075</v>
      </c>
      <c r="D116" s="68">
        <v>137013000</v>
      </c>
      <c r="E116" s="68">
        <v>-344961075</v>
      </c>
      <c r="F116" s="68">
        <v>419000</v>
      </c>
      <c r="G116" s="68">
        <v>-481974075</v>
      </c>
      <c r="H116" s="68">
        <v>137013000</v>
      </c>
      <c r="I116" s="68">
        <v>-344961075</v>
      </c>
    </row>
    <row r="117" spans="1:9" ht="23.1" customHeight="1">
      <c r="A117" s="30" t="s">
        <v>315</v>
      </c>
      <c r="B117" s="68">
        <v>-460000</v>
      </c>
      <c r="C117" s="68">
        <v>128766835</v>
      </c>
      <c r="D117" s="68">
        <v>-128800000</v>
      </c>
      <c r="E117" s="68">
        <v>-33165</v>
      </c>
      <c r="F117" s="68">
        <v>-460000</v>
      </c>
      <c r="G117" s="68">
        <v>128766835</v>
      </c>
      <c r="H117" s="68">
        <v>-128800000</v>
      </c>
      <c r="I117" s="68">
        <v>-33165</v>
      </c>
    </row>
    <row r="118" spans="1:9" ht="23.1" customHeight="1">
      <c r="A118" s="30" t="s">
        <v>316</v>
      </c>
      <c r="B118" s="68">
        <v>-35000</v>
      </c>
      <c r="C118" s="68">
        <v>9797480</v>
      </c>
      <c r="D118" s="68">
        <v>-9800000</v>
      </c>
      <c r="E118" s="68">
        <v>-2520</v>
      </c>
      <c r="F118" s="68">
        <v>-35000</v>
      </c>
      <c r="G118" s="68">
        <v>9797480</v>
      </c>
      <c r="H118" s="68">
        <v>-9800000</v>
      </c>
      <c r="I118" s="68">
        <v>-2520</v>
      </c>
    </row>
    <row r="119" spans="1:9" ht="23.1" customHeight="1">
      <c r="A119" s="30" t="s">
        <v>317</v>
      </c>
      <c r="B119" s="68">
        <v>-23378000</v>
      </c>
      <c r="C119" s="68">
        <v>1959225464</v>
      </c>
      <c r="D119" s="68">
        <v>-1959730000</v>
      </c>
      <c r="E119" s="68">
        <v>-504536</v>
      </c>
      <c r="F119" s="68">
        <v>-23378000</v>
      </c>
      <c r="G119" s="68">
        <v>1959225464</v>
      </c>
      <c r="H119" s="68">
        <v>-1959730000</v>
      </c>
      <c r="I119" s="68">
        <v>-504536</v>
      </c>
    </row>
    <row r="120" spans="1:9" ht="23.1" customHeight="1">
      <c r="A120" s="30" t="s">
        <v>115</v>
      </c>
      <c r="B120" s="68">
        <v>680000</v>
      </c>
      <c r="C120" s="68">
        <v>-3663585000</v>
      </c>
      <c r="D120" s="68">
        <v>4544982555</v>
      </c>
      <c r="E120" s="68">
        <v>881397555</v>
      </c>
      <c r="F120" s="68">
        <v>680000</v>
      </c>
      <c r="G120" s="68">
        <v>-3663585000</v>
      </c>
      <c r="H120" s="68">
        <v>4544982555</v>
      </c>
      <c r="I120" s="68">
        <v>881397555</v>
      </c>
    </row>
    <row r="121" spans="1:9" ht="23.1" customHeight="1">
      <c r="A121" s="30" t="s">
        <v>118</v>
      </c>
      <c r="B121" s="68">
        <v>1005000</v>
      </c>
      <c r="C121" s="68">
        <v>1069044657</v>
      </c>
      <c r="D121" s="68">
        <v>-653882989</v>
      </c>
      <c r="E121" s="68">
        <v>415161668</v>
      </c>
      <c r="F121" s="68">
        <v>1005000</v>
      </c>
      <c r="G121" s="68">
        <v>1069044657</v>
      </c>
      <c r="H121" s="68">
        <v>-653882989</v>
      </c>
      <c r="I121" s="68">
        <v>415161668</v>
      </c>
    </row>
    <row r="122" spans="1:9" ht="23.1" customHeight="1">
      <c r="A122" s="30" t="s">
        <v>318</v>
      </c>
      <c r="B122" s="68">
        <v>-16807000</v>
      </c>
      <c r="C122" s="68">
        <v>1661523051</v>
      </c>
      <c r="D122" s="68">
        <v>-1661951000</v>
      </c>
      <c r="E122" s="68">
        <v>-427949</v>
      </c>
      <c r="F122" s="68">
        <v>-16807000</v>
      </c>
      <c r="G122" s="68">
        <v>1661523051</v>
      </c>
      <c r="H122" s="68">
        <v>-1661951000</v>
      </c>
      <c r="I122" s="68">
        <v>-427949</v>
      </c>
    </row>
    <row r="123" spans="1:9" ht="23.1" customHeight="1">
      <c r="A123" s="30" t="s">
        <v>319</v>
      </c>
      <c r="B123" s="68">
        <v>-1000000</v>
      </c>
      <c r="C123" s="68">
        <v>54985838</v>
      </c>
      <c r="D123" s="68">
        <v>-55000000</v>
      </c>
      <c r="E123" s="68">
        <v>-14162</v>
      </c>
      <c r="F123" s="68">
        <v>-1000000</v>
      </c>
      <c r="G123" s="68">
        <v>54985838</v>
      </c>
      <c r="H123" s="68">
        <v>-55000000</v>
      </c>
      <c r="I123" s="68">
        <v>-14162</v>
      </c>
    </row>
    <row r="124" spans="1:9" ht="23.1" customHeight="1">
      <c r="A124" s="30" t="s">
        <v>320</v>
      </c>
      <c r="B124" s="68">
        <v>1</v>
      </c>
      <c r="C124" s="68">
        <v>4691950</v>
      </c>
      <c r="D124" s="68">
        <v>-4695246</v>
      </c>
      <c r="E124" s="68">
        <v>-3296</v>
      </c>
      <c r="F124" s="68">
        <v>1</v>
      </c>
      <c r="G124" s="68">
        <v>4691950</v>
      </c>
      <c r="H124" s="68">
        <v>-4695246</v>
      </c>
      <c r="I124" s="68">
        <v>-3296</v>
      </c>
    </row>
    <row r="125" spans="1:9" ht="23.1" customHeight="1">
      <c r="A125" s="30" t="s">
        <v>119</v>
      </c>
      <c r="B125" s="68">
        <v>1500000</v>
      </c>
      <c r="C125" s="68">
        <v>7872972188</v>
      </c>
      <c r="D125" s="68">
        <v>-7576931624</v>
      </c>
      <c r="E125" s="68">
        <v>296040564</v>
      </c>
      <c r="F125" s="68">
        <v>1500000</v>
      </c>
      <c r="G125" s="68">
        <v>7872972188</v>
      </c>
      <c r="H125" s="68">
        <v>-7576931624</v>
      </c>
      <c r="I125" s="68">
        <v>296040564</v>
      </c>
    </row>
    <row r="126" spans="1:9" ht="23.1" customHeight="1">
      <c r="A126" s="30" t="s">
        <v>321</v>
      </c>
      <c r="B126" s="68">
        <v>-5678000</v>
      </c>
      <c r="C126" s="68">
        <v>1635178838</v>
      </c>
      <c r="D126" s="68">
        <v>-1635600000</v>
      </c>
      <c r="E126" s="68">
        <v>-421162</v>
      </c>
      <c r="F126" s="68">
        <v>-5678000</v>
      </c>
      <c r="G126" s="68">
        <v>1635178838</v>
      </c>
      <c r="H126" s="68">
        <v>-1635600000</v>
      </c>
      <c r="I126" s="68">
        <v>-421162</v>
      </c>
    </row>
    <row r="127" spans="1:9" ht="23.1" customHeight="1">
      <c r="A127" s="30" t="s">
        <v>322</v>
      </c>
      <c r="B127" s="68">
        <v>-6095000</v>
      </c>
      <c r="C127" s="68">
        <v>245992670</v>
      </c>
      <c r="D127" s="68">
        <v>-246056000</v>
      </c>
      <c r="E127" s="68">
        <v>-63330</v>
      </c>
      <c r="F127" s="68">
        <v>-6095000</v>
      </c>
      <c r="G127" s="68">
        <v>245992670</v>
      </c>
      <c r="H127" s="68">
        <v>-246056000</v>
      </c>
      <c r="I127" s="68">
        <v>-63330</v>
      </c>
    </row>
    <row r="128" spans="1:9" ht="23.1" customHeight="1">
      <c r="A128" s="30" t="s">
        <v>323</v>
      </c>
      <c r="B128" s="68">
        <v>-59269000</v>
      </c>
      <c r="C128" s="68">
        <v>1869740737</v>
      </c>
      <c r="D128" s="68">
        <v>-1870222000</v>
      </c>
      <c r="E128" s="68">
        <v>-481263</v>
      </c>
      <c r="F128" s="68">
        <v>-59269000</v>
      </c>
      <c r="G128" s="68">
        <v>1869740737</v>
      </c>
      <c r="H128" s="68">
        <v>-1870222000</v>
      </c>
      <c r="I128" s="68">
        <v>-481263</v>
      </c>
    </row>
    <row r="129" spans="1:9" ht="23.1" customHeight="1">
      <c r="A129" s="30" t="s">
        <v>324</v>
      </c>
      <c r="B129" s="68">
        <v>-8856000</v>
      </c>
      <c r="C129" s="68">
        <v>892006289</v>
      </c>
      <c r="D129" s="68">
        <v>-892236000</v>
      </c>
      <c r="E129" s="68">
        <v>-229711</v>
      </c>
      <c r="F129" s="68">
        <v>-8856000</v>
      </c>
      <c r="G129" s="68">
        <v>892006289</v>
      </c>
      <c r="H129" s="68">
        <v>-892236000</v>
      </c>
      <c r="I129" s="68">
        <v>-229711</v>
      </c>
    </row>
    <row r="130" spans="1:9" ht="23.1" customHeight="1">
      <c r="A130" s="30" t="s">
        <v>325</v>
      </c>
      <c r="B130" s="68">
        <v>-170000</v>
      </c>
      <c r="C130" s="68">
        <v>50986868</v>
      </c>
      <c r="D130" s="68">
        <v>-51000000</v>
      </c>
      <c r="E130" s="68">
        <v>-13132</v>
      </c>
      <c r="F130" s="68">
        <v>-170000</v>
      </c>
      <c r="G130" s="68">
        <v>50986868</v>
      </c>
      <c r="H130" s="68">
        <v>-51000000</v>
      </c>
      <c r="I130" s="68">
        <v>-13132</v>
      </c>
    </row>
    <row r="131" spans="1:9" ht="23.1" customHeight="1">
      <c r="A131" s="30" t="s">
        <v>326</v>
      </c>
      <c r="B131" s="68">
        <v>-3214000</v>
      </c>
      <c r="C131" s="68">
        <v>321317243</v>
      </c>
      <c r="D131" s="68">
        <v>-321400000</v>
      </c>
      <c r="E131" s="68">
        <v>-82757</v>
      </c>
      <c r="F131" s="68">
        <v>-3214000</v>
      </c>
      <c r="G131" s="68">
        <v>321317243</v>
      </c>
      <c r="H131" s="68">
        <v>-321400000</v>
      </c>
      <c r="I131" s="68">
        <v>-82757</v>
      </c>
    </row>
    <row r="132" spans="1:9" ht="23.1" customHeight="1">
      <c r="A132" s="30" t="s">
        <v>327</v>
      </c>
      <c r="B132" s="68">
        <v>-515000</v>
      </c>
      <c r="C132" s="68">
        <v>283177065</v>
      </c>
      <c r="D132" s="68">
        <v>-283250000</v>
      </c>
      <c r="E132" s="68">
        <v>-72935</v>
      </c>
      <c r="F132" s="68">
        <v>-515000</v>
      </c>
      <c r="G132" s="68">
        <v>283177065</v>
      </c>
      <c r="H132" s="68">
        <v>-283250000</v>
      </c>
      <c r="I132" s="68">
        <v>-72935</v>
      </c>
    </row>
    <row r="133" spans="1:9" ht="23.1" customHeight="1">
      <c r="A133" s="30" t="s">
        <v>328</v>
      </c>
      <c r="B133" s="68">
        <v>-4600000</v>
      </c>
      <c r="C133" s="68">
        <v>84578229</v>
      </c>
      <c r="D133" s="68">
        <v>-84600000</v>
      </c>
      <c r="E133" s="68">
        <v>-21771</v>
      </c>
      <c r="F133" s="68">
        <v>-4600000</v>
      </c>
      <c r="G133" s="68">
        <v>84578229</v>
      </c>
      <c r="H133" s="68">
        <v>-84600000</v>
      </c>
      <c r="I133" s="68">
        <v>-21771</v>
      </c>
    </row>
    <row r="134" spans="1:9" ht="23.1" customHeight="1">
      <c r="A134" s="30" t="s">
        <v>329</v>
      </c>
      <c r="B134" s="68">
        <v>-22657000</v>
      </c>
      <c r="C134" s="68">
        <v>1431420375</v>
      </c>
      <c r="D134" s="68">
        <v>-1431789000</v>
      </c>
      <c r="E134" s="68">
        <v>-368625</v>
      </c>
      <c r="F134" s="68">
        <v>-22657000</v>
      </c>
      <c r="G134" s="68">
        <v>1431420375</v>
      </c>
      <c r="H134" s="68">
        <v>-1431789000</v>
      </c>
      <c r="I134" s="68">
        <v>-368625</v>
      </c>
    </row>
    <row r="135" spans="1:9" ht="23.1" customHeight="1">
      <c r="A135" s="30" t="s">
        <v>330</v>
      </c>
      <c r="B135" s="68">
        <v>-400000</v>
      </c>
      <c r="C135" s="68">
        <v>3998970</v>
      </c>
      <c r="D135" s="68">
        <v>-4000000</v>
      </c>
      <c r="E135" s="68">
        <v>-1030</v>
      </c>
      <c r="F135" s="68">
        <v>-400000</v>
      </c>
      <c r="G135" s="68">
        <v>3998970</v>
      </c>
      <c r="H135" s="68">
        <v>-4000000</v>
      </c>
      <c r="I135" s="68">
        <v>-1030</v>
      </c>
    </row>
    <row r="136" spans="1:9" ht="23.1" customHeight="1">
      <c r="A136" s="30" t="s">
        <v>331</v>
      </c>
      <c r="B136" s="68">
        <v>-53000</v>
      </c>
      <c r="C136" s="68">
        <v>21194541</v>
      </c>
      <c r="D136" s="68">
        <v>-21200000</v>
      </c>
      <c r="E136" s="68">
        <v>-5459</v>
      </c>
      <c r="F136" s="68">
        <v>-53000</v>
      </c>
      <c r="G136" s="68">
        <v>21194541</v>
      </c>
      <c r="H136" s="68">
        <v>-21200000</v>
      </c>
      <c r="I136" s="68">
        <v>-5459</v>
      </c>
    </row>
    <row r="137" spans="1:9" ht="23.1" customHeight="1">
      <c r="A137" s="30" t="s">
        <v>332</v>
      </c>
      <c r="B137" s="68">
        <v>-1000</v>
      </c>
      <c r="C137" s="68">
        <v>69984</v>
      </c>
      <c r="D137" s="68">
        <v>-70000</v>
      </c>
      <c r="E137" s="68">
        <v>-16</v>
      </c>
      <c r="F137" s="68">
        <v>-1000</v>
      </c>
      <c r="G137" s="68">
        <v>69984</v>
      </c>
      <c r="H137" s="68">
        <v>-70000</v>
      </c>
      <c r="I137" s="68">
        <v>-16</v>
      </c>
    </row>
    <row r="138" spans="1:9" ht="23.1" customHeight="1">
      <c r="A138" s="30" t="s">
        <v>333</v>
      </c>
      <c r="B138" s="68">
        <v>-3000000</v>
      </c>
      <c r="C138" s="68">
        <v>246936398</v>
      </c>
      <c r="D138" s="68">
        <v>-247000000</v>
      </c>
      <c r="E138" s="68">
        <v>-63602</v>
      </c>
      <c r="F138" s="68">
        <v>-3000000</v>
      </c>
      <c r="G138" s="68">
        <v>246936398</v>
      </c>
      <c r="H138" s="68">
        <v>-247000000</v>
      </c>
      <c r="I138" s="68">
        <v>-63602</v>
      </c>
    </row>
    <row r="139" spans="1:9" ht="23.1" customHeight="1">
      <c r="A139" s="30" t="s">
        <v>334</v>
      </c>
      <c r="B139" s="68">
        <v>205000</v>
      </c>
      <c r="C139" s="68">
        <v>326196000</v>
      </c>
      <c r="D139" s="68">
        <v>-317995862</v>
      </c>
      <c r="E139" s="68">
        <v>8200138</v>
      </c>
      <c r="F139" s="68">
        <v>205000</v>
      </c>
      <c r="G139" s="68">
        <v>326196000</v>
      </c>
      <c r="H139" s="68">
        <v>-317995862</v>
      </c>
      <c r="I139" s="68">
        <v>8200138</v>
      </c>
    </row>
    <row r="140" spans="1:9" ht="23.1" customHeight="1">
      <c r="A140" s="30" t="s">
        <v>335</v>
      </c>
      <c r="B140" s="68">
        <v>3000</v>
      </c>
      <c r="C140" s="68">
        <v>5071950</v>
      </c>
      <c r="D140" s="68">
        <v>-4866746</v>
      </c>
      <c r="E140" s="68">
        <v>205204</v>
      </c>
      <c r="F140" s="68">
        <v>3000</v>
      </c>
      <c r="G140" s="68">
        <v>5071950</v>
      </c>
      <c r="H140" s="68">
        <v>-4866746</v>
      </c>
      <c r="I140" s="68">
        <v>205204</v>
      </c>
    </row>
    <row r="141" spans="1:9" ht="23.1" customHeight="1">
      <c r="A141" s="30" t="s">
        <v>336</v>
      </c>
      <c r="B141" s="68">
        <v>1</v>
      </c>
      <c r="C141" s="68">
        <v>4691950</v>
      </c>
      <c r="D141" s="68">
        <v>-4691950</v>
      </c>
      <c r="E141" s="68">
        <v>0</v>
      </c>
      <c r="F141" s="68">
        <v>1</v>
      </c>
      <c r="G141" s="68">
        <v>4691950</v>
      </c>
      <c r="H141" s="68">
        <v>-4691950</v>
      </c>
      <c r="I141" s="68">
        <v>0</v>
      </c>
    </row>
    <row r="142" spans="1:9" ht="23.1" customHeight="1" thickBot="1">
      <c r="A142" s="30" t="s">
        <v>50</v>
      </c>
      <c r="B142" s="71">
        <f t="shared" ref="B142:G142" si="0">SUM(B7:B141)</f>
        <v>-786499344</v>
      </c>
      <c r="C142" s="71">
        <f t="shared" si="0"/>
        <v>6732047295058</v>
      </c>
      <c r="D142" s="71">
        <f t="shared" si="0"/>
        <v>-6776923902940</v>
      </c>
      <c r="E142" s="71">
        <f t="shared" si="0"/>
        <v>-44876607882</v>
      </c>
      <c r="F142" s="71">
        <f t="shared" si="0"/>
        <v>-786499344</v>
      </c>
      <c r="G142" s="71">
        <f t="shared" si="0"/>
        <v>6732047295058</v>
      </c>
      <c r="H142" s="71">
        <f>SUM(H7:H141)</f>
        <v>-6776923902940</v>
      </c>
      <c r="I142" s="71">
        <f>SUM(I7:I141)</f>
        <v>-44876607882</v>
      </c>
    </row>
    <row r="143" spans="1:9" ht="23.1" customHeight="1" thickTop="1">
      <c r="A143" s="30" t="s">
        <v>51</v>
      </c>
      <c r="B143" s="28"/>
      <c r="C143" s="29"/>
      <c r="D143" s="29"/>
      <c r="E143" s="29"/>
      <c r="F143" s="28"/>
      <c r="G143" s="29"/>
      <c r="H143" s="29"/>
      <c r="I143" s="29"/>
    </row>
    <row r="144" spans="1:9">
      <c r="I144" s="68"/>
    </row>
    <row r="145" spans="8:9">
      <c r="I145" s="68"/>
    </row>
    <row r="146" spans="8:9">
      <c r="I146" s="68"/>
    </row>
    <row r="147" spans="8:9">
      <c r="I147" s="68"/>
    </row>
    <row r="148" spans="8:9">
      <c r="I148" s="68"/>
    </row>
    <row r="149" spans="8:9">
      <c r="H149" s="68"/>
      <c r="I149" s="68"/>
    </row>
    <row r="150" spans="8:9">
      <c r="H150" s="68"/>
    </row>
    <row r="151" spans="8:9">
      <c r="H151" s="68"/>
    </row>
    <row r="152" spans="8:9">
      <c r="H152" s="68"/>
    </row>
    <row r="153" spans="8:9">
      <c r="H153" s="68"/>
    </row>
    <row r="154" spans="8:9">
      <c r="H154" s="76"/>
    </row>
  </sheetData>
  <sheetProtection algorithmName="SHA-512" hashValue="mcgaQ2nWfvD4o75suwQWAZlyaTNKEq6x2o2UNI+8m4g2Sv9MOOqVs9v28PW1DQIB43TExHQbvCMZXSNMxZt3KQ==" saltValue="0OOKyexOtOXagZ1GGkr7zQ==" spinCount="100000" sheet="1" objects="1" scenarios="1"/>
  <mergeCells count="7">
    <mergeCell ref="A1:I1"/>
    <mergeCell ref="A2:I2"/>
    <mergeCell ref="A3:I3"/>
    <mergeCell ref="B5:E5"/>
    <mergeCell ref="F5:I5"/>
    <mergeCell ref="A4:E4"/>
    <mergeCell ref="F4:I4"/>
  </mergeCells>
  <pageMargins left="0.7" right="0.7" top="0.75" bottom="0.75" header="0.3" footer="0.3"/>
  <pageSetup paperSize="9" scale="67" orientation="landscape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>
    <tabColor rgb="FF92D050"/>
  </sheetPr>
  <dimension ref="A1:I153"/>
  <sheetViews>
    <sheetView rightToLeft="1" tabSelected="1" view="pageBreakPreview" topLeftCell="A140" zoomScale="106" zoomScaleNormal="100" zoomScaleSheetLayoutView="106" workbookViewId="0">
      <selection activeCell="I152" sqref="I152"/>
    </sheetView>
  </sheetViews>
  <sheetFormatPr defaultColWidth="9" defaultRowHeight="18.75"/>
  <cols>
    <col min="1" max="1" width="35.625" style="23" bestFit="1" customWidth="1"/>
    <col min="2" max="2" width="12.25" style="23" bestFit="1" customWidth="1"/>
    <col min="3" max="3" width="18" style="23" bestFit="1" customWidth="1"/>
    <col min="4" max="4" width="19.375" style="23" bestFit="1" customWidth="1"/>
    <col min="5" max="5" width="20.75" style="23" bestFit="1" customWidth="1"/>
    <col min="6" max="6" width="12.25" style="23" bestFit="1" customWidth="1"/>
    <col min="7" max="7" width="18" style="23" bestFit="1" customWidth="1"/>
    <col min="8" max="8" width="19.375" style="23" bestFit="1" customWidth="1"/>
    <col min="9" max="9" width="20.75" style="23" bestFit="1" customWidth="1"/>
    <col min="10" max="10" width="9" style="38" customWidth="1"/>
    <col min="11" max="16384" width="9" style="38"/>
  </cols>
  <sheetData>
    <row r="1" spans="1:9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1">
      <c r="A2" s="104" t="s">
        <v>188</v>
      </c>
      <c r="B2" s="104"/>
      <c r="C2" s="104"/>
      <c r="D2" s="104"/>
      <c r="E2" s="104"/>
      <c r="F2" s="104"/>
      <c r="G2" s="104"/>
      <c r="H2" s="104"/>
      <c r="I2" s="104"/>
    </row>
    <row r="3" spans="1:9" ht="21">
      <c r="A3" s="104" t="s">
        <v>189</v>
      </c>
      <c r="B3" s="104"/>
      <c r="C3" s="104"/>
      <c r="D3" s="104"/>
      <c r="E3" s="104"/>
      <c r="F3" s="104"/>
      <c r="G3" s="104"/>
      <c r="H3" s="104"/>
      <c r="I3" s="104"/>
    </row>
    <row r="4" spans="1:9">
      <c r="A4" s="110" t="s">
        <v>337</v>
      </c>
      <c r="B4" s="110"/>
      <c r="C4" s="110"/>
      <c r="D4" s="110"/>
    </row>
    <row r="5" spans="1:9" ht="16.5" customHeight="1">
      <c r="B5" s="111" t="s">
        <v>203</v>
      </c>
      <c r="C5" s="111"/>
      <c r="D5" s="111"/>
      <c r="E5" s="111"/>
      <c r="F5" s="136" t="s">
        <v>204</v>
      </c>
      <c r="G5" s="136"/>
      <c r="H5" s="136"/>
      <c r="I5" s="136"/>
    </row>
    <row r="6" spans="1:9" ht="53.25" customHeight="1">
      <c r="A6" s="26" t="s">
        <v>191</v>
      </c>
      <c r="B6" s="25" t="s">
        <v>9</v>
      </c>
      <c r="C6" s="25" t="s">
        <v>11</v>
      </c>
      <c r="D6" s="25" t="s">
        <v>228</v>
      </c>
      <c r="E6" s="54" t="s">
        <v>338</v>
      </c>
      <c r="F6" s="25" t="s">
        <v>9</v>
      </c>
      <c r="G6" s="25" t="s">
        <v>11</v>
      </c>
      <c r="H6" s="25" t="s">
        <v>228</v>
      </c>
      <c r="I6" s="54" t="s">
        <v>338</v>
      </c>
    </row>
    <row r="7" spans="1:9" ht="23.1" customHeight="1">
      <c r="A7" s="27" t="s">
        <v>44</v>
      </c>
      <c r="B7" s="68">
        <v>106911000</v>
      </c>
      <c r="C7" s="68">
        <v>265580923998</v>
      </c>
      <c r="D7" s="68">
        <v>-227747066878</v>
      </c>
      <c r="E7" s="68">
        <v>37833857120</v>
      </c>
      <c r="F7" s="68">
        <v>106911000</v>
      </c>
      <c r="G7" s="68">
        <v>265580923998</v>
      </c>
      <c r="H7" s="68">
        <v>-227747066878</v>
      </c>
      <c r="I7" s="68">
        <v>37833857120</v>
      </c>
    </row>
    <row r="8" spans="1:9" ht="23.1" customHeight="1">
      <c r="A8" s="30" t="s">
        <v>45</v>
      </c>
      <c r="B8" s="68">
        <v>20000000</v>
      </c>
      <c r="C8" s="68">
        <v>28827450000</v>
      </c>
      <c r="D8" s="68">
        <v>-27157142535</v>
      </c>
      <c r="E8" s="68">
        <v>1670307465</v>
      </c>
      <c r="F8" s="68">
        <v>20000000</v>
      </c>
      <c r="G8" s="68">
        <v>28827450000</v>
      </c>
      <c r="H8" s="68">
        <v>-27157142535</v>
      </c>
      <c r="I8" s="68">
        <v>1670307465</v>
      </c>
    </row>
    <row r="9" spans="1:9" ht="23.1" customHeight="1">
      <c r="A9" s="30" t="s">
        <v>26</v>
      </c>
      <c r="B9" s="68">
        <v>647537</v>
      </c>
      <c r="C9" s="68">
        <v>2395792430</v>
      </c>
      <c r="D9" s="68">
        <v>-2104203507</v>
      </c>
      <c r="E9" s="68">
        <v>291588923</v>
      </c>
      <c r="F9" s="68">
        <v>647537</v>
      </c>
      <c r="G9" s="68">
        <v>2395792430</v>
      </c>
      <c r="H9" s="68">
        <v>-2104203507</v>
      </c>
      <c r="I9" s="68">
        <v>291588923</v>
      </c>
    </row>
    <row r="10" spans="1:9" ht="23.1" customHeight="1">
      <c r="A10" s="30" t="s">
        <v>37</v>
      </c>
      <c r="B10" s="68">
        <v>5600000</v>
      </c>
      <c r="C10" s="68">
        <v>27020664721</v>
      </c>
      <c r="D10" s="68">
        <v>-26927365338</v>
      </c>
      <c r="E10" s="68">
        <v>93299383</v>
      </c>
      <c r="F10" s="68">
        <v>5600000</v>
      </c>
      <c r="G10" s="68">
        <v>27020664721</v>
      </c>
      <c r="H10" s="68">
        <v>-26927365338</v>
      </c>
      <c r="I10" s="68">
        <v>93299383</v>
      </c>
    </row>
    <row r="11" spans="1:9" ht="23.1" customHeight="1">
      <c r="A11" s="30" t="s">
        <v>21</v>
      </c>
      <c r="B11" s="68">
        <v>2886828</v>
      </c>
      <c r="C11" s="68">
        <v>127010769789</v>
      </c>
      <c r="D11" s="68">
        <v>-104592900833</v>
      </c>
      <c r="E11" s="68">
        <v>22417868956</v>
      </c>
      <c r="F11" s="68">
        <v>2886828</v>
      </c>
      <c r="G11" s="68">
        <v>127010769789</v>
      </c>
      <c r="H11" s="68">
        <v>-104592900833</v>
      </c>
      <c r="I11" s="68">
        <v>22417868956</v>
      </c>
    </row>
    <row r="12" spans="1:9" ht="23.1" customHeight="1">
      <c r="A12" s="30" t="s">
        <v>47</v>
      </c>
      <c r="B12" s="68">
        <v>836976662</v>
      </c>
      <c r="C12" s="68">
        <v>2462710086553</v>
      </c>
      <c r="D12" s="68">
        <v>-1946717955338</v>
      </c>
      <c r="E12" s="68">
        <v>515992131215</v>
      </c>
      <c r="F12" s="68">
        <v>836976662</v>
      </c>
      <c r="G12" s="68">
        <v>2462710086553</v>
      </c>
      <c r="H12" s="68">
        <v>-1946717955338</v>
      </c>
      <c r="I12" s="68">
        <v>515992131215</v>
      </c>
    </row>
    <row r="13" spans="1:9" ht="23.1" customHeight="1">
      <c r="A13" s="30" t="s">
        <v>29</v>
      </c>
      <c r="B13" s="68">
        <v>115597</v>
      </c>
      <c r="C13" s="68">
        <v>201091101</v>
      </c>
      <c r="D13" s="68">
        <v>-189370360</v>
      </c>
      <c r="E13" s="68">
        <v>11720741</v>
      </c>
      <c r="F13" s="68">
        <v>115597</v>
      </c>
      <c r="G13" s="68">
        <v>201091101</v>
      </c>
      <c r="H13" s="68">
        <v>-189370360</v>
      </c>
      <c r="I13" s="68">
        <v>11720741</v>
      </c>
    </row>
    <row r="14" spans="1:9" ht="23.1" customHeight="1">
      <c r="A14" s="30" t="s">
        <v>41</v>
      </c>
      <c r="B14" s="68">
        <v>37819572</v>
      </c>
      <c r="C14" s="68">
        <v>175528933160</v>
      </c>
      <c r="D14" s="68">
        <v>-157440264994</v>
      </c>
      <c r="E14" s="68">
        <v>18088668166</v>
      </c>
      <c r="F14" s="68">
        <v>37819572</v>
      </c>
      <c r="G14" s="68">
        <v>175528933160</v>
      </c>
      <c r="H14" s="68">
        <v>-157440264994</v>
      </c>
      <c r="I14" s="68">
        <v>18088668166</v>
      </c>
    </row>
    <row r="15" spans="1:9" ht="23.1" customHeight="1">
      <c r="A15" s="30" t="s">
        <v>18</v>
      </c>
      <c r="B15" s="68">
        <v>4720907</v>
      </c>
      <c r="C15" s="68">
        <v>34069855803</v>
      </c>
      <c r="D15" s="68">
        <v>-29496533132</v>
      </c>
      <c r="E15" s="68">
        <v>4573322671</v>
      </c>
      <c r="F15" s="68">
        <v>4720907</v>
      </c>
      <c r="G15" s="68">
        <v>34069855803</v>
      </c>
      <c r="H15" s="68">
        <v>-29496533132</v>
      </c>
      <c r="I15" s="68">
        <v>4573322671</v>
      </c>
    </row>
    <row r="16" spans="1:9" ht="23.1" customHeight="1">
      <c r="A16" s="30" t="s">
        <v>43</v>
      </c>
      <c r="B16" s="68">
        <v>489503401</v>
      </c>
      <c r="C16" s="68">
        <v>1125484649387</v>
      </c>
      <c r="D16" s="68">
        <v>-992586778259</v>
      </c>
      <c r="E16" s="68">
        <v>132897871128</v>
      </c>
      <c r="F16" s="68">
        <v>489503401</v>
      </c>
      <c r="G16" s="68">
        <v>1125484649387</v>
      </c>
      <c r="H16" s="68">
        <v>-992586778259</v>
      </c>
      <c r="I16" s="68">
        <v>132897871128</v>
      </c>
    </row>
    <row r="17" spans="1:9" ht="23.1" customHeight="1">
      <c r="A17" s="30" t="s">
        <v>32</v>
      </c>
      <c r="B17" s="68">
        <v>33522</v>
      </c>
      <c r="C17" s="68">
        <v>4410238715</v>
      </c>
      <c r="D17" s="68">
        <v>-3632157311</v>
      </c>
      <c r="E17" s="68">
        <v>778081404</v>
      </c>
      <c r="F17" s="68">
        <v>33522</v>
      </c>
      <c r="G17" s="68">
        <v>4410238715</v>
      </c>
      <c r="H17" s="68">
        <v>-3632157311</v>
      </c>
      <c r="I17" s="68">
        <v>778081404</v>
      </c>
    </row>
    <row r="18" spans="1:9" ht="23.1" customHeight="1">
      <c r="A18" s="30" t="s">
        <v>36</v>
      </c>
      <c r="B18" s="68">
        <v>5300000</v>
      </c>
      <c r="C18" s="68">
        <v>34297707150</v>
      </c>
      <c r="D18" s="68">
        <v>-32436021271</v>
      </c>
      <c r="E18" s="68">
        <v>1861685879</v>
      </c>
      <c r="F18" s="68">
        <v>5300000</v>
      </c>
      <c r="G18" s="68">
        <v>34297707150</v>
      </c>
      <c r="H18" s="68">
        <v>-32436021271</v>
      </c>
      <c r="I18" s="68">
        <v>1861685879</v>
      </c>
    </row>
    <row r="19" spans="1:9" ht="23.1" customHeight="1">
      <c r="A19" s="30" t="s">
        <v>30</v>
      </c>
      <c r="B19" s="68">
        <v>2000</v>
      </c>
      <c r="C19" s="68">
        <v>16898850</v>
      </c>
      <c r="D19" s="68">
        <v>-15904800</v>
      </c>
      <c r="E19" s="68">
        <v>994050</v>
      </c>
      <c r="F19" s="68">
        <v>2000</v>
      </c>
      <c r="G19" s="68">
        <v>16898850</v>
      </c>
      <c r="H19" s="68">
        <v>-15904800</v>
      </c>
      <c r="I19" s="68">
        <v>994050</v>
      </c>
    </row>
    <row r="20" spans="1:9" ht="23.1" customHeight="1">
      <c r="A20" s="30" t="s">
        <v>22</v>
      </c>
      <c r="B20" s="68">
        <v>1410010</v>
      </c>
      <c r="C20" s="68">
        <v>13539653459</v>
      </c>
      <c r="D20" s="68">
        <v>-11593675071</v>
      </c>
      <c r="E20" s="68">
        <v>1945978388</v>
      </c>
      <c r="F20" s="68">
        <v>1410010</v>
      </c>
      <c r="G20" s="68">
        <v>13539653459</v>
      </c>
      <c r="H20" s="68">
        <v>-11593675071</v>
      </c>
      <c r="I20" s="68">
        <v>1945978388</v>
      </c>
    </row>
    <row r="21" spans="1:9" ht="23.1" customHeight="1">
      <c r="A21" s="30" t="s">
        <v>28</v>
      </c>
      <c r="B21" s="68">
        <v>12800000</v>
      </c>
      <c r="C21" s="68">
        <v>62219577600</v>
      </c>
      <c r="D21" s="68">
        <v>-57615967101</v>
      </c>
      <c r="E21" s="68">
        <v>4603610499</v>
      </c>
      <c r="F21" s="68">
        <v>12800000</v>
      </c>
      <c r="G21" s="68">
        <v>62219577600</v>
      </c>
      <c r="H21" s="68">
        <v>-57615967101</v>
      </c>
      <c r="I21" s="68">
        <v>4603610499</v>
      </c>
    </row>
    <row r="22" spans="1:9" ht="23.1" customHeight="1">
      <c r="A22" s="30" t="s">
        <v>20</v>
      </c>
      <c r="B22" s="68">
        <v>6278136</v>
      </c>
      <c r="C22" s="68">
        <v>25587202476</v>
      </c>
      <c r="D22" s="68">
        <v>-23996617637</v>
      </c>
      <c r="E22" s="68">
        <v>1590584839</v>
      </c>
      <c r="F22" s="68">
        <v>6278136</v>
      </c>
      <c r="G22" s="68">
        <v>25587202476</v>
      </c>
      <c r="H22" s="68">
        <v>-23996617637</v>
      </c>
      <c r="I22" s="68">
        <v>1590584839</v>
      </c>
    </row>
    <row r="23" spans="1:9" ht="23.1" customHeight="1">
      <c r="A23" s="30" t="s">
        <v>48</v>
      </c>
      <c r="B23" s="68">
        <v>11400000</v>
      </c>
      <c r="C23" s="68">
        <v>28545736231</v>
      </c>
      <c r="D23" s="68">
        <v>-26245576551</v>
      </c>
      <c r="E23" s="68">
        <v>2300159680</v>
      </c>
      <c r="F23" s="68">
        <v>11400000</v>
      </c>
      <c r="G23" s="68">
        <v>28545736231</v>
      </c>
      <c r="H23" s="68">
        <v>-26245576551</v>
      </c>
      <c r="I23" s="68">
        <v>2300159680</v>
      </c>
    </row>
    <row r="24" spans="1:9" ht="23.1" customHeight="1">
      <c r="A24" s="30" t="s">
        <v>38</v>
      </c>
      <c r="B24" s="68">
        <v>486804823</v>
      </c>
      <c r="C24" s="68">
        <v>202273683742</v>
      </c>
      <c r="D24" s="68">
        <v>-191695613884</v>
      </c>
      <c r="E24" s="68">
        <v>10578069858</v>
      </c>
      <c r="F24" s="68">
        <v>486804823</v>
      </c>
      <c r="G24" s="68">
        <v>202273683742</v>
      </c>
      <c r="H24" s="68">
        <v>-191695613884</v>
      </c>
      <c r="I24" s="68">
        <v>10578069858</v>
      </c>
    </row>
    <row r="25" spans="1:9" ht="23.1" customHeight="1">
      <c r="A25" s="30" t="s">
        <v>42</v>
      </c>
      <c r="B25" s="68">
        <v>28100000</v>
      </c>
      <c r="C25" s="68">
        <v>48770677531</v>
      </c>
      <c r="D25" s="68">
        <v>-44018038341</v>
      </c>
      <c r="E25" s="68">
        <v>4752639190</v>
      </c>
      <c r="F25" s="68">
        <v>28100000</v>
      </c>
      <c r="G25" s="68">
        <v>48770677531</v>
      </c>
      <c r="H25" s="68">
        <v>-44018038341</v>
      </c>
      <c r="I25" s="68">
        <v>4752639190</v>
      </c>
    </row>
    <row r="26" spans="1:9" ht="23.1" customHeight="1">
      <c r="A26" s="30" t="s">
        <v>40</v>
      </c>
      <c r="B26" s="68">
        <v>27600000</v>
      </c>
      <c r="C26" s="68">
        <v>59425899481</v>
      </c>
      <c r="D26" s="68">
        <v>-53578404143</v>
      </c>
      <c r="E26" s="68">
        <v>5847495338</v>
      </c>
      <c r="F26" s="68">
        <v>27600000</v>
      </c>
      <c r="G26" s="68">
        <v>59425899481</v>
      </c>
      <c r="H26" s="68">
        <v>-53578404143</v>
      </c>
      <c r="I26" s="68">
        <v>5847495338</v>
      </c>
    </row>
    <row r="27" spans="1:9" ht="23.1" customHeight="1">
      <c r="A27" s="30" t="s">
        <v>46</v>
      </c>
      <c r="B27" s="68">
        <v>9060000</v>
      </c>
      <c r="C27" s="68">
        <v>6196191988</v>
      </c>
      <c r="D27" s="68">
        <v>-5898990916</v>
      </c>
      <c r="E27" s="68">
        <v>297201072</v>
      </c>
      <c r="F27" s="68">
        <v>9060000</v>
      </c>
      <c r="G27" s="68">
        <v>6196191988</v>
      </c>
      <c r="H27" s="68">
        <v>-5898990916</v>
      </c>
      <c r="I27" s="68">
        <v>297201072</v>
      </c>
    </row>
    <row r="28" spans="1:9" ht="23.1" customHeight="1">
      <c r="A28" s="30" t="s">
        <v>39</v>
      </c>
      <c r="B28" s="68">
        <v>7215000</v>
      </c>
      <c r="C28" s="68">
        <v>11152570020</v>
      </c>
      <c r="D28" s="68">
        <v>-10283976605</v>
      </c>
      <c r="E28" s="68">
        <v>868593415</v>
      </c>
      <c r="F28" s="68">
        <v>7215000</v>
      </c>
      <c r="G28" s="68">
        <v>11152570020</v>
      </c>
      <c r="H28" s="68">
        <v>-10283976605</v>
      </c>
      <c r="I28" s="68">
        <v>868593415</v>
      </c>
    </row>
    <row r="29" spans="1:9" ht="23.1" customHeight="1">
      <c r="A29" s="30" t="s">
        <v>34</v>
      </c>
      <c r="B29" s="68">
        <v>3900000</v>
      </c>
      <c r="C29" s="68">
        <v>39116861550</v>
      </c>
      <c r="D29" s="68">
        <v>-37429503278</v>
      </c>
      <c r="E29" s="68">
        <v>1687358272</v>
      </c>
      <c r="F29" s="68">
        <v>3900000</v>
      </c>
      <c r="G29" s="68">
        <v>39116861550</v>
      </c>
      <c r="H29" s="68">
        <v>-37429503278</v>
      </c>
      <c r="I29" s="68">
        <v>1687358272</v>
      </c>
    </row>
    <row r="30" spans="1:9" ht="23.1" customHeight="1">
      <c r="A30" s="30" t="s">
        <v>19</v>
      </c>
      <c r="B30" s="68">
        <v>134500625</v>
      </c>
      <c r="C30" s="68">
        <v>696578804129</v>
      </c>
      <c r="D30" s="68">
        <v>-738393693919</v>
      </c>
      <c r="E30" s="68">
        <v>-41814889790</v>
      </c>
      <c r="F30" s="68">
        <v>134500625</v>
      </c>
      <c r="G30" s="68">
        <v>696578804129</v>
      </c>
      <c r="H30" s="68">
        <v>-738393693919</v>
      </c>
      <c r="I30" s="68">
        <v>-41814889790</v>
      </c>
    </row>
    <row r="31" spans="1:9" ht="23.1" customHeight="1">
      <c r="A31" s="30" t="s">
        <v>23</v>
      </c>
      <c r="B31" s="68">
        <v>859181938</v>
      </c>
      <c r="C31" s="68">
        <v>943747135046</v>
      </c>
      <c r="D31" s="68">
        <v>-806921163775</v>
      </c>
      <c r="E31" s="68">
        <v>136825971271</v>
      </c>
      <c r="F31" s="68">
        <v>859181938</v>
      </c>
      <c r="G31" s="68">
        <v>943747135046</v>
      </c>
      <c r="H31" s="68">
        <v>-806921163775</v>
      </c>
      <c r="I31" s="68">
        <v>136825971271</v>
      </c>
    </row>
    <row r="32" spans="1:9" ht="23.1" customHeight="1">
      <c r="A32" s="30" t="s">
        <v>27</v>
      </c>
      <c r="B32" s="68">
        <v>7079249</v>
      </c>
      <c r="C32" s="68">
        <v>38985686178</v>
      </c>
      <c r="D32" s="68">
        <v>-42164428224</v>
      </c>
      <c r="E32" s="68">
        <v>-3178742046</v>
      </c>
      <c r="F32" s="68">
        <v>7079249</v>
      </c>
      <c r="G32" s="68">
        <v>38985686178</v>
      </c>
      <c r="H32" s="68">
        <v>-42164428224</v>
      </c>
      <c r="I32" s="68">
        <v>-3178742046</v>
      </c>
    </row>
    <row r="33" spans="1:9" ht="23.1" customHeight="1">
      <c r="A33" s="30" t="s">
        <v>31</v>
      </c>
      <c r="B33" s="68">
        <v>19650891</v>
      </c>
      <c r="C33" s="68">
        <v>90442272763</v>
      </c>
      <c r="D33" s="68">
        <v>-89409617583</v>
      </c>
      <c r="E33" s="68">
        <v>1032655180</v>
      </c>
      <c r="F33" s="68">
        <v>19650891</v>
      </c>
      <c r="G33" s="68">
        <v>90442272763</v>
      </c>
      <c r="H33" s="68">
        <v>-89409617583</v>
      </c>
      <c r="I33" s="68">
        <v>1032655180</v>
      </c>
    </row>
    <row r="34" spans="1:9" ht="23.1" customHeight="1">
      <c r="A34" s="30" t="s">
        <v>24</v>
      </c>
      <c r="B34" s="68">
        <v>963000</v>
      </c>
      <c r="C34" s="68">
        <v>2423808023</v>
      </c>
      <c r="D34" s="68">
        <v>-2062917177</v>
      </c>
      <c r="E34" s="68">
        <v>360890846</v>
      </c>
      <c r="F34" s="68">
        <v>963000</v>
      </c>
      <c r="G34" s="68">
        <v>2423808023</v>
      </c>
      <c r="H34" s="68">
        <v>-2062917177</v>
      </c>
      <c r="I34" s="68">
        <v>360890846</v>
      </c>
    </row>
    <row r="35" spans="1:9" ht="23.1" customHeight="1">
      <c r="A35" s="30" t="s">
        <v>35</v>
      </c>
      <c r="B35" s="68">
        <v>101000</v>
      </c>
      <c r="C35" s="68">
        <v>2143519719</v>
      </c>
      <c r="D35" s="68">
        <v>-2148539671</v>
      </c>
      <c r="E35" s="68">
        <v>-5019952</v>
      </c>
      <c r="F35" s="68">
        <v>101000</v>
      </c>
      <c r="G35" s="68">
        <v>2143519719</v>
      </c>
      <c r="H35" s="68">
        <v>-2148539671</v>
      </c>
      <c r="I35" s="68">
        <v>-5019952</v>
      </c>
    </row>
    <row r="36" spans="1:9" ht="23.1" customHeight="1">
      <c r="A36" s="30" t="s">
        <v>69</v>
      </c>
      <c r="B36" s="68">
        <v>200000</v>
      </c>
      <c r="C36" s="68">
        <v>199963750000</v>
      </c>
      <c r="D36" s="68">
        <v>-200031250000</v>
      </c>
      <c r="E36" s="68">
        <v>-67500000</v>
      </c>
      <c r="F36" s="68">
        <v>200000</v>
      </c>
      <c r="G36" s="68">
        <v>199963750000</v>
      </c>
      <c r="H36" s="68">
        <v>-200031250000</v>
      </c>
      <c r="I36" s="68">
        <v>-67500000</v>
      </c>
    </row>
    <row r="37" spans="1:9" ht="23.1" customHeight="1">
      <c r="A37" s="30" t="s">
        <v>76</v>
      </c>
      <c r="B37" s="68">
        <v>750000</v>
      </c>
      <c r="C37" s="68">
        <v>749864062500</v>
      </c>
      <c r="D37" s="68">
        <v>-750001812500</v>
      </c>
      <c r="E37" s="68">
        <v>-137750000</v>
      </c>
      <c r="F37" s="68">
        <v>750000</v>
      </c>
      <c r="G37" s="68">
        <v>749864062500</v>
      </c>
      <c r="H37" s="68">
        <v>-750001812500</v>
      </c>
      <c r="I37" s="68">
        <v>-137750000</v>
      </c>
    </row>
    <row r="38" spans="1:9" ht="23.1" customHeight="1">
      <c r="A38" s="30" t="s">
        <v>85</v>
      </c>
      <c r="B38" s="68">
        <v>90000</v>
      </c>
      <c r="C38" s="68">
        <v>89983687500</v>
      </c>
      <c r="D38" s="68">
        <v>-90016312500</v>
      </c>
      <c r="E38" s="68">
        <v>-32625000</v>
      </c>
      <c r="F38" s="68">
        <v>90000</v>
      </c>
      <c r="G38" s="68">
        <v>89983687500</v>
      </c>
      <c r="H38" s="68">
        <v>-90016312500</v>
      </c>
      <c r="I38" s="68">
        <v>-32625000</v>
      </c>
    </row>
    <row r="39" spans="1:9" ht="23.1" customHeight="1">
      <c r="A39" s="30" t="s">
        <v>101</v>
      </c>
      <c r="B39" s="68">
        <v>111000</v>
      </c>
      <c r="C39" s="68">
        <v>110979881250</v>
      </c>
      <c r="D39" s="68">
        <v>-110990256012</v>
      </c>
      <c r="E39" s="68">
        <v>-10374762</v>
      </c>
      <c r="F39" s="68">
        <v>111000</v>
      </c>
      <c r="G39" s="68">
        <v>110979881250</v>
      </c>
      <c r="H39" s="68">
        <v>-110990256012</v>
      </c>
      <c r="I39" s="68">
        <v>-10374762</v>
      </c>
    </row>
    <row r="40" spans="1:9" ht="23.1" customHeight="1">
      <c r="A40" s="30" t="s">
        <v>108</v>
      </c>
      <c r="B40" s="68">
        <v>2679000</v>
      </c>
      <c r="C40" s="68">
        <v>11356035069</v>
      </c>
      <c r="D40" s="68">
        <v>-5104320464</v>
      </c>
      <c r="E40" s="68">
        <v>6251714605</v>
      </c>
      <c r="F40" s="68">
        <v>2679000</v>
      </c>
      <c r="G40" s="68">
        <v>11356035069</v>
      </c>
      <c r="H40" s="68">
        <v>-5104320464</v>
      </c>
      <c r="I40" s="68">
        <v>6251714605</v>
      </c>
    </row>
    <row r="41" spans="1:9" ht="23.1" customHeight="1">
      <c r="A41" s="30" t="s">
        <v>243</v>
      </c>
      <c r="B41" s="68">
        <v>11779000</v>
      </c>
      <c r="C41" s="68">
        <v>9953255000</v>
      </c>
      <c r="D41" s="68">
        <v>-17415630461</v>
      </c>
      <c r="E41" s="68">
        <v>-7462375461</v>
      </c>
      <c r="F41" s="68">
        <v>11779000</v>
      </c>
      <c r="G41" s="68">
        <v>9953255000</v>
      </c>
      <c r="H41" s="68">
        <v>-17415630461</v>
      </c>
      <c r="I41" s="68">
        <v>-7462375461</v>
      </c>
    </row>
    <row r="42" spans="1:9" ht="23.1" customHeight="1">
      <c r="A42" s="30" t="s">
        <v>111</v>
      </c>
      <c r="B42" s="68">
        <v>712000</v>
      </c>
      <c r="C42" s="68">
        <v>329571115</v>
      </c>
      <c r="D42" s="68">
        <v>-334726167</v>
      </c>
      <c r="E42" s="68">
        <v>-5155052</v>
      </c>
      <c r="F42" s="68">
        <v>712000</v>
      </c>
      <c r="G42" s="68">
        <v>329571115</v>
      </c>
      <c r="H42" s="68">
        <v>-334726167</v>
      </c>
      <c r="I42" s="68">
        <v>-5155052</v>
      </c>
    </row>
    <row r="43" spans="1:9" ht="23.1" customHeight="1">
      <c r="A43" s="30" t="s">
        <v>112</v>
      </c>
      <c r="B43" s="68">
        <v>5002000</v>
      </c>
      <c r="C43" s="68">
        <v>10001425</v>
      </c>
      <c r="D43" s="68">
        <v>-190676026</v>
      </c>
      <c r="E43" s="68">
        <v>-180674601</v>
      </c>
      <c r="F43" s="68">
        <v>5002000</v>
      </c>
      <c r="G43" s="68">
        <v>10001425</v>
      </c>
      <c r="H43" s="68">
        <v>-190676026</v>
      </c>
      <c r="I43" s="68">
        <v>-180674601</v>
      </c>
    </row>
    <row r="44" spans="1:9" ht="23.1" customHeight="1">
      <c r="A44" s="30" t="s">
        <v>113</v>
      </c>
      <c r="B44" s="68">
        <v>7400000</v>
      </c>
      <c r="C44" s="68">
        <v>22194284</v>
      </c>
      <c r="D44" s="68">
        <v>-584950554</v>
      </c>
      <c r="E44" s="68">
        <v>-562756270</v>
      </c>
      <c r="F44" s="68">
        <v>7400000</v>
      </c>
      <c r="G44" s="68">
        <v>22194284</v>
      </c>
      <c r="H44" s="68">
        <v>-584950554</v>
      </c>
      <c r="I44" s="68">
        <v>-562756270</v>
      </c>
    </row>
    <row r="45" spans="1:9" ht="23.1" customHeight="1">
      <c r="A45" s="30" t="s">
        <v>256</v>
      </c>
      <c r="B45" s="68">
        <v>26161000</v>
      </c>
      <c r="C45" s="68">
        <v>6697216000</v>
      </c>
      <c r="D45" s="68">
        <v>-10093472435</v>
      </c>
      <c r="E45" s="68">
        <v>-3396256435</v>
      </c>
      <c r="F45" s="68">
        <v>26161000</v>
      </c>
      <c r="G45" s="68">
        <v>6697216000</v>
      </c>
      <c r="H45" s="68">
        <v>-10093472435</v>
      </c>
      <c r="I45" s="68">
        <v>-3396256435</v>
      </c>
    </row>
    <row r="46" spans="1:9" ht="23.1" customHeight="1">
      <c r="A46" s="30" t="s">
        <v>236</v>
      </c>
      <c r="B46" s="68">
        <v>198094000</v>
      </c>
      <c r="C46" s="68">
        <v>29714100000</v>
      </c>
      <c r="D46" s="68">
        <v>-52174301699</v>
      </c>
      <c r="E46" s="68">
        <v>-22460201699</v>
      </c>
      <c r="F46" s="68">
        <v>198094000</v>
      </c>
      <c r="G46" s="68">
        <v>29714100000</v>
      </c>
      <c r="H46" s="68">
        <v>-52174301699</v>
      </c>
      <c r="I46" s="68">
        <v>-22460201699</v>
      </c>
    </row>
    <row r="47" spans="1:9" ht="23.1" customHeight="1">
      <c r="A47" s="30" t="s">
        <v>246</v>
      </c>
      <c r="B47" s="68">
        <v>146378000</v>
      </c>
      <c r="C47" s="68">
        <v>10246460000</v>
      </c>
      <c r="D47" s="68">
        <v>-17935163311</v>
      </c>
      <c r="E47" s="68">
        <v>-7688703311</v>
      </c>
      <c r="F47" s="68">
        <v>146378000</v>
      </c>
      <c r="G47" s="68">
        <v>10246460000</v>
      </c>
      <c r="H47" s="68">
        <v>-17935163311</v>
      </c>
      <c r="I47" s="68">
        <v>-7688703311</v>
      </c>
    </row>
    <row r="48" spans="1:9" ht="23.1" customHeight="1">
      <c r="A48" s="30" t="s">
        <v>114</v>
      </c>
      <c r="B48" s="68">
        <v>130000</v>
      </c>
      <c r="C48" s="68">
        <v>120868869</v>
      </c>
      <c r="D48" s="68">
        <v>-99425347</v>
      </c>
      <c r="E48" s="68">
        <v>21443522</v>
      </c>
      <c r="F48" s="68">
        <v>130000</v>
      </c>
      <c r="G48" s="68">
        <v>120868869</v>
      </c>
      <c r="H48" s="68">
        <v>-99425347</v>
      </c>
      <c r="I48" s="68">
        <v>21443522</v>
      </c>
    </row>
    <row r="49" spans="1:9" ht="23.1" customHeight="1">
      <c r="A49" s="30" t="s">
        <v>307</v>
      </c>
      <c r="B49" s="68">
        <v>130000</v>
      </c>
      <c r="C49" s="68">
        <v>79430000</v>
      </c>
      <c r="D49" s="68">
        <v>-111410000</v>
      </c>
      <c r="E49" s="68">
        <v>-31980000</v>
      </c>
      <c r="F49" s="68">
        <v>130000</v>
      </c>
      <c r="G49" s="68">
        <v>79430000</v>
      </c>
      <c r="H49" s="68">
        <v>-111410000</v>
      </c>
      <c r="I49" s="68">
        <v>-31980000</v>
      </c>
    </row>
    <row r="50" spans="1:9" ht="23.1" customHeight="1">
      <c r="A50" s="30" t="s">
        <v>275</v>
      </c>
      <c r="B50" s="68">
        <v>1010000</v>
      </c>
      <c r="C50" s="68">
        <v>160590000</v>
      </c>
      <c r="D50" s="68">
        <v>-155895000</v>
      </c>
      <c r="E50" s="68">
        <v>4695000</v>
      </c>
      <c r="F50" s="68">
        <v>1010000</v>
      </c>
      <c r="G50" s="68">
        <v>160590000</v>
      </c>
      <c r="H50" s="68">
        <v>-155895000</v>
      </c>
      <c r="I50" s="68">
        <v>4695000</v>
      </c>
    </row>
    <row r="51" spans="1:9" ht="23.1" customHeight="1">
      <c r="A51" s="30" t="s">
        <v>329</v>
      </c>
      <c r="B51" s="68">
        <v>32657000</v>
      </c>
      <c r="C51" s="68">
        <v>2416618000</v>
      </c>
      <c r="D51" s="68">
        <v>-3201447000</v>
      </c>
      <c r="E51" s="68">
        <v>-784829000</v>
      </c>
      <c r="F51" s="68">
        <v>32657000</v>
      </c>
      <c r="G51" s="68">
        <v>2416618000</v>
      </c>
      <c r="H51" s="68">
        <v>-3201447000</v>
      </c>
      <c r="I51" s="68">
        <v>-784829000</v>
      </c>
    </row>
    <row r="52" spans="1:9" ht="23.1" customHeight="1">
      <c r="A52" s="30" t="s">
        <v>117</v>
      </c>
      <c r="B52" s="68">
        <v>1000000</v>
      </c>
      <c r="C52" s="68">
        <v>779799150</v>
      </c>
      <c r="D52" s="68">
        <v>-301077498</v>
      </c>
      <c r="E52" s="68">
        <v>478721652</v>
      </c>
      <c r="F52" s="68">
        <v>1000000</v>
      </c>
      <c r="G52" s="68">
        <v>779799150</v>
      </c>
      <c r="H52" s="68">
        <v>-301077498</v>
      </c>
      <c r="I52" s="68">
        <v>478721652</v>
      </c>
    </row>
    <row r="53" spans="1:9" ht="23.1" customHeight="1">
      <c r="A53" s="30" t="s">
        <v>300</v>
      </c>
      <c r="B53" s="68">
        <v>1000000</v>
      </c>
      <c r="C53" s="68">
        <v>150000000</v>
      </c>
      <c r="D53" s="68">
        <v>-171880000</v>
      </c>
      <c r="E53" s="68">
        <v>-21880000</v>
      </c>
      <c r="F53" s="68">
        <v>1000000</v>
      </c>
      <c r="G53" s="68">
        <v>150000000</v>
      </c>
      <c r="H53" s="68">
        <v>-171880000</v>
      </c>
      <c r="I53" s="68">
        <v>-21880000</v>
      </c>
    </row>
    <row r="54" spans="1:9" ht="23.1" customHeight="1">
      <c r="A54" s="30" t="s">
        <v>269</v>
      </c>
      <c r="B54" s="68">
        <v>1590000</v>
      </c>
      <c r="C54" s="68">
        <v>618510000</v>
      </c>
      <c r="D54" s="68">
        <v>-807730000</v>
      </c>
      <c r="E54" s="68">
        <v>-189220000</v>
      </c>
      <c r="F54" s="68">
        <v>1590000</v>
      </c>
      <c r="G54" s="68">
        <v>618510000</v>
      </c>
      <c r="H54" s="68">
        <v>-807730000</v>
      </c>
      <c r="I54" s="68">
        <v>-189220000</v>
      </c>
    </row>
    <row r="55" spans="1:9" ht="23.1" customHeight="1">
      <c r="A55" s="30" t="s">
        <v>232</v>
      </c>
      <c r="B55" s="68">
        <v>7775000</v>
      </c>
      <c r="C55" s="68">
        <v>2091475000</v>
      </c>
      <c r="D55" s="68">
        <v>-3226562222</v>
      </c>
      <c r="E55" s="68">
        <v>-1135087222</v>
      </c>
      <c r="F55" s="68">
        <v>7775000</v>
      </c>
      <c r="G55" s="68">
        <v>2091475000</v>
      </c>
      <c r="H55" s="68">
        <v>-3226562222</v>
      </c>
      <c r="I55" s="68">
        <v>-1135087222</v>
      </c>
    </row>
    <row r="56" spans="1:9" ht="23.1" customHeight="1">
      <c r="A56" s="30" t="s">
        <v>239</v>
      </c>
      <c r="B56" s="68">
        <v>80220000</v>
      </c>
      <c r="C56" s="68">
        <v>14840700000</v>
      </c>
      <c r="D56" s="68">
        <v>-24673100000</v>
      </c>
      <c r="E56" s="68">
        <v>-9832400000</v>
      </c>
      <c r="F56" s="68">
        <v>80220000</v>
      </c>
      <c r="G56" s="68">
        <v>14840700000</v>
      </c>
      <c r="H56" s="68">
        <v>-24673100000</v>
      </c>
      <c r="I56" s="68">
        <v>-9832400000</v>
      </c>
    </row>
    <row r="57" spans="1:9" ht="23.1" customHeight="1">
      <c r="A57" s="30" t="s">
        <v>235</v>
      </c>
      <c r="B57" s="68">
        <v>264447000</v>
      </c>
      <c r="C57" s="68">
        <v>29618064000</v>
      </c>
      <c r="D57" s="68">
        <v>-49336688000</v>
      </c>
      <c r="E57" s="68">
        <v>-19718624000</v>
      </c>
      <c r="F57" s="68">
        <v>264447000</v>
      </c>
      <c r="G57" s="68">
        <v>29618064000</v>
      </c>
      <c r="H57" s="68">
        <v>-49336688000</v>
      </c>
      <c r="I57" s="68">
        <v>-19718624000</v>
      </c>
    </row>
    <row r="58" spans="1:9" ht="23.1" customHeight="1">
      <c r="A58" s="30" t="s">
        <v>254</v>
      </c>
      <c r="B58" s="68">
        <v>33233000</v>
      </c>
      <c r="C58" s="68">
        <v>2027213000</v>
      </c>
      <c r="D58" s="68">
        <v>-3447963000</v>
      </c>
      <c r="E58" s="68">
        <v>-1420750000</v>
      </c>
      <c r="F58" s="68">
        <v>33233000</v>
      </c>
      <c r="G58" s="68">
        <v>2027213000</v>
      </c>
      <c r="H58" s="68">
        <v>-3447963000</v>
      </c>
      <c r="I58" s="68">
        <v>-1420750000</v>
      </c>
    </row>
    <row r="59" spans="1:9" ht="23.1" customHeight="1">
      <c r="A59" s="30" t="s">
        <v>323</v>
      </c>
      <c r="B59" s="68">
        <v>59269000</v>
      </c>
      <c r="C59" s="68">
        <v>2074415000</v>
      </c>
      <c r="D59" s="68">
        <v>-2278608000</v>
      </c>
      <c r="E59" s="68">
        <v>-204193000</v>
      </c>
      <c r="F59" s="68">
        <v>59269000</v>
      </c>
      <c r="G59" s="68">
        <v>2074415000</v>
      </c>
      <c r="H59" s="68">
        <v>-2278608000</v>
      </c>
      <c r="I59" s="68">
        <v>-204193000</v>
      </c>
    </row>
    <row r="60" spans="1:9" ht="23.1" customHeight="1">
      <c r="A60" s="30" t="s">
        <v>328</v>
      </c>
      <c r="B60" s="68">
        <v>4600000</v>
      </c>
      <c r="C60" s="68">
        <v>87400000</v>
      </c>
      <c r="D60" s="68">
        <v>-90200000</v>
      </c>
      <c r="E60" s="68">
        <v>-2800000</v>
      </c>
      <c r="F60" s="68">
        <v>4600000</v>
      </c>
      <c r="G60" s="68">
        <v>87400000</v>
      </c>
      <c r="H60" s="68">
        <v>-90200000</v>
      </c>
      <c r="I60" s="68">
        <v>-2800000</v>
      </c>
    </row>
    <row r="61" spans="1:9" ht="23.1" customHeight="1">
      <c r="A61" s="30" t="s">
        <v>119</v>
      </c>
      <c r="B61" s="68">
        <v>2500000</v>
      </c>
      <c r="C61" s="68">
        <v>14571246938</v>
      </c>
      <c r="D61" s="68">
        <v>-12628219374</v>
      </c>
      <c r="E61" s="68">
        <v>1943027564</v>
      </c>
      <c r="F61" s="68">
        <v>2500000</v>
      </c>
      <c r="G61" s="68">
        <v>14571246938</v>
      </c>
      <c r="H61" s="68">
        <v>-12628219374</v>
      </c>
      <c r="I61" s="68">
        <v>1943027564</v>
      </c>
    </row>
    <row r="62" spans="1:9" ht="23.1" customHeight="1">
      <c r="A62" s="30" t="s">
        <v>240</v>
      </c>
      <c r="B62" s="68">
        <v>2743000</v>
      </c>
      <c r="C62" s="68">
        <v>2548247000</v>
      </c>
      <c r="D62" s="68">
        <v>-3738240000</v>
      </c>
      <c r="E62" s="68">
        <v>-1189993000</v>
      </c>
      <c r="F62" s="68">
        <v>2743000</v>
      </c>
      <c r="G62" s="68">
        <v>2548247000</v>
      </c>
      <c r="H62" s="68">
        <v>-3738240000</v>
      </c>
      <c r="I62" s="68">
        <v>-1189993000</v>
      </c>
    </row>
    <row r="63" spans="1:9" ht="23.1" customHeight="1">
      <c r="A63" s="30" t="s">
        <v>280</v>
      </c>
      <c r="B63" s="68">
        <v>48529000</v>
      </c>
      <c r="C63" s="68">
        <v>37658504000</v>
      </c>
      <c r="D63" s="68">
        <v>-61330410178</v>
      </c>
      <c r="E63" s="68">
        <v>-23671906178</v>
      </c>
      <c r="F63" s="68">
        <v>48529000</v>
      </c>
      <c r="G63" s="68">
        <v>37658504000</v>
      </c>
      <c r="H63" s="68">
        <v>-61330410178</v>
      </c>
      <c r="I63" s="68">
        <v>-23671906178</v>
      </c>
    </row>
    <row r="64" spans="1:9" ht="23.1" customHeight="1">
      <c r="A64" s="30" t="s">
        <v>248</v>
      </c>
      <c r="B64" s="68">
        <v>133153000</v>
      </c>
      <c r="C64" s="68">
        <v>75630904000</v>
      </c>
      <c r="D64" s="68">
        <v>-129486266000</v>
      </c>
      <c r="E64" s="68">
        <v>-53855362000</v>
      </c>
      <c r="F64" s="68">
        <v>133153000</v>
      </c>
      <c r="G64" s="68">
        <v>75630904000</v>
      </c>
      <c r="H64" s="68">
        <v>-129486266000</v>
      </c>
      <c r="I64" s="68">
        <v>-53855362000</v>
      </c>
    </row>
    <row r="65" spans="1:9" ht="23.1" customHeight="1">
      <c r="A65" s="30" t="s">
        <v>249</v>
      </c>
      <c r="B65" s="68">
        <v>147465000</v>
      </c>
      <c r="C65" s="68">
        <v>59428395000</v>
      </c>
      <c r="D65" s="68">
        <v>-103748140000</v>
      </c>
      <c r="E65" s="68">
        <v>-44319745000</v>
      </c>
      <c r="F65" s="68">
        <v>147465000</v>
      </c>
      <c r="G65" s="68">
        <v>59428395000</v>
      </c>
      <c r="H65" s="68">
        <v>-103748140000</v>
      </c>
      <c r="I65" s="68">
        <v>-44319745000</v>
      </c>
    </row>
    <row r="66" spans="1:9" ht="23.1" customHeight="1">
      <c r="A66" s="30" t="s">
        <v>255</v>
      </c>
      <c r="B66" s="68">
        <v>28690000</v>
      </c>
      <c r="C66" s="68">
        <v>8033200000</v>
      </c>
      <c r="D66" s="68">
        <v>-15076306321</v>
      </c>
      <c r="E66" s="68">
        <v>-7043106321</v>
      </c>
      <c r="F66" s="68">
        <v>28690000</v>
      </c>
      <c r="G66" s="68">
        <v>8033200000</v>
      </c>
      <c r="H66" s="68">
        <v>-15076306321</v>
      </c>
      <c r="I66" s="68">
        <v>-7043106321</v>
      </c>
    </row>
    <row r="67" spans="1:9" ht="23.1" customHeight="1">
      <c r="A67" s="30" t="s">
        <v>324</v>
      </c>
      <c r="B67" s="68">
        <v>8856000</v>
      </c>
      <c r="C67" s="68">
        <v>1416960000</v>
      </c>
      <c r="D67" s="68">
        <v>-1941684000</v>
      </c>
      <c r="E67" s="68">
        <v>-524724000</v>
      </c>
      <c r="F67" s="68">
        <v>8856000</v>
      </c>
      <c r="G67" s="68">
        <v>1416960000</v>
      </c>
      <c r="H67" s="68">
        <v>-1941684000</v>
      </c>
      <c r="I67" s="68">
        <v>-524724000</v>
      </c>
    </row>
    <row r="68" spans="1:9" ht="23.1" customHeight="1">
      <c r="A68" s="30" t="s">
        <v>285</v>
      </c>
      <c r="B68" s="68">
        <v>110000</v>
      </c>
      <c r="C68" s="68">
        <v>33000000</v>
      </c>
      <c r="D68" s="68">
        <v>-56000000</v>
      </c>
      <c r="E68" s="68">
        <v>-23000000</v>
      </c>
      <c r="F68" s="68">
        <v>110000</v>
      </c>
      <c r="G68" s="68">
        <v>33000000</v>
      </c>
      <c r="H68" s="68">
        <v>-56000000</v>
      </c>
      <c r="I68" s="68">
        <v>-23000000</v>
      </c>
    </row>
    <row r="69" spans="1:9" ht="23.1" customHeight="1">
      <c r="A69" s="30" t="s">
        <v>245</v>
      </c>
      <c r="B69" s="68">
        <v>16611000</v>
      </c>
      <c r="C69" s="68">
        <v>2076375000</v>
      </c>
      <c r="D69" s="68">
        <v>-2990131000</v>
      </c>
      <c r="E69" s="68">
        <v>-913756000</v>
      </c>
      <c r="F69" s="68">
        <v>16611000</v>
      </c>
      <c r="G69" s="68">
        <v>2076375000</v>
      </c>
      <c r="H69" s="68">
        <v>-2990131000</v>
      </c>
      <c r="I69" s="68">
        <v>-913756000</v>
      </c>
    </row>
    <row r="70" spans="1:9" ht="23.1" customHeight="1">
      <c r="A70" s="30" t="s">
        <v>273</v>
      </c>
      <c r="B70" s="68">
        <v>253203000</v>
      </c>
      <c r="C70" s="68">
        <v>10381323000</v>
      </c>
      <c r="D70" s="68">
        <v>-12561732000</v>
      </c>
      <c r="E70" s="68">
        <v>-2180409000</v>
      </c>
      <c r="F70" s="68">
        <v>253203000</v>
      </c>
      <c r="G70" s="68">
        <v>10381323000</v>
      </c>
      <c r="H70" s="68">
        <v>-12561732000</v>
      </c>
      <c r="I70" s="68">
        <v>-2180409000</v>
      </c>
    </row>
    <row r="71" spans="1:9" ht="23.1" customHeight="1">
      <c r="A71" s="30" t="s">
        <v>233</v>
      </c>
      <c r="B71" s="68">
        <v>25270000</v>
      </c>
      <c r="C71" s="68">
        <v>21732200000</v>
      </c>
      <c r="D71" s="68">
        <v>-32168807000</v>
      </c>
      <c r="E71" s="68">
        <v>-10436607000</v>
      </c>
      <c r="F71" s="68">
        <v>25270000</v>
      </c>
      <c r="G71" s="68">
        <v>21732200000</v>
      </c>
      <c r="H71" s="68">
        <v>-32168807000</v>
      </c>
      <c r="I71" s="68">
        <v>-10436607000</v>
      </c>
    </row>
    <row r="72" spans="1:9" ht="23.1" customHeight="1">
      <c r="A72" s="30" t="s">
        <v>250</v>
      </c>
      <c r="B72" s="68">
        <v>100000</v>
      </c>
      <c r="C72" s="68">
        <v>58000000</v>
      </c>
      <c r="D72" s="68">
        <v>-99500000</v>
      </c>
      <c r="E72" s="68">
        <v>-41500000</v>
      </c>
      <c r="F72" s="68">
        <v>100000</v>
      </c>
      <c r="G72" s="68">
        <v>58000000</v>
      </c>
      <c r="H72" s="68">
        <v>-99500000</v>
      </c>
      <c r="I72" s="68">
        <v>-41500000</v>
      </c>
    </row>
    <row r="73" spans="1:9" ht="23.1" customHeight="1">
      <c r="A73" s="30" t="s">
        <v>271</v>
      </c>
      <c r="B73" s="68">
        <v>100402000</v>
      </c>
      <c r="C73" s="68">
        <v>28815374000</v>
      </c>
      <c r="D73" s="68">
        <v>-45659728000</v>
      </c>
      <c r="E73" s="68">
        <v>-16844354000</v>
      </c>
      <c r="F73" s="68">
        <v>100402000</v>
      </c>
      <c r="G73" s="68">
        <v>28815374000</v>
      </c>
      <c r="H73" s="68">
        <v>-45659728000</v>
      </c>
      <c r="I73" s="68">
        <v>-16844354000</v>
      </c>
    </row>
    <row r="74" spans="1:9" ht="23.1" customHeight="1">
      <c r="A74" s="30" t="s">
        <v>247</v>
      </c>
      <c r="B74" s="68">
        <v>173971000</v>
      </c>
      <c r="C74" s="68">
        <v>31488751000</v>
      </c>
      <c r="D74" s="68">
        <v>-56573349000</v>
      </c>
      <c r="E74" s="68">
        <v>-25084598000</v>
      </c>
      <c r="F74" s="68">
        <v>173971000</v>
      </c>
      <c r="G74" s="68">
        <v>31488751000</v>
      </c>
      <c r="H74" s="68">
        <v>-56573349000</v>
      </c>
      <c r="I74" s="68">
        <v>-25084598000</v>
      </c>
    </row>
    <row r="75" spans="1:9" ht="23.1" customHeight="1">
      <c r="A75" s="30" t="s">
        <v>317</v>
      </c>
      <c r="B75" s="68">
        <v>24255000</v>
      </c>
      <c r="C75" s="68">
        <v>1819125000</v>
      </c>
      <c r="D75" s="68">
        <v>-1660980000</v>
      </c>
      <c r="E75" s="68">
        <v>158145000</v>
      </c>
      <c r="F75" s="68">
        <v>24255000</v>
      </c>
      <c r="G75" s="68">
        <v>1819125000</v>
      </c>
      <c r="H75" s="68">
        <v>-1660980000</v>
      </c>
      <c r="I75" s="68">
        <v>158145000</v>
      </c>
    </row>
    <row r="76" spans="1:9" ht="23.1" customHeight="1">
      <c r="A76" s="30" t="s">
        <v>315</v>
      </c>
      <c r="B76" s="68">
        <v>460000</v>
      </c>
      <c r="C76" s="68">
        <v>224940000</v>
      </c>
      <c r="D76" s="68">
        <v>-321080000</v>
      </c>
      <c r="E76" s="68">
        <v>-96140000</v>
      </c>
      <c r="F76" s="68">
        <v>460000</v>
      </c>
      <c r="G76" s="68">
        <v>224940000</v>
      </c>
      <c r="H76" s="68">
        <v>-321080000</v>
      </c>
      <c r="I76" s="68">
        <v>-96140000</v>
      </c>
    </row>
    <row r="77" spans="1:9" ht="23.1" customHeight="1">
      <c r="A77" s="30" t="s">
        <v>262</v>
      </c>
      <c r="B77" s="68">
        <v>14609000</v>
      </c>
      <c r="C77" s="68">
        <v>3506160000</v>
      </c>
      <c r="D77" s="68">
        <v>-5288647000</v>
      </c>
      <c r="E77" s="68">
        <v>-1782487000</v>
      </c>
      <c r="F77" s="68">
        <v>14609000</v>
      </c>
      <c r="G77" s="68">
        <v>3506160000</v>
      </c>
      <c r="H77" s="68">
        <v>-5288647000</v>
      </c>
      <c r="I77" s="68">
        <v>-1782487000</v>
      </c>
    </row>
    <row r="78" spans="1:9" ht="23.1" customHeight="1">
      <c r="A78" s="30" t="s">
        <v>318</v>
      </c>
      <c r="B78" s="68">
        <v>16807000</v>
      </c>
      <c r="C78" s="68">
        <v>1680700000</v>
      </c>
      <c r="D78" s="68">
        <v>-1699449000</v>
      </c>
      <c r="E78" s="68">
        <v>-18749000</v>
      </c>
      <c r="F78" s="68">
        <v>16807000</v>
      </c>
      <c r="G78" s="68">
        <v>1680700000</v>
      </c>
      <c r="H78" s="68">
        <v>-1699449000</v>
      </c>
      <c r="I78" s="68">
        <v>-18749000</v>
      </c>
    </row>
    <row r="79" spans="1:9" ht="23.1" customHeight="1">
      <c r="A79" s="30" t="s">
        <v>319</v>
      </c>
      <c r="B79" s="68">
        <v>1000000</v>
      </c>
      <c r="C79" s="68">
        <v>80000000</v>
      </c>
      <c r="D79" s="68">
        <v>-105000000</v>
      </c>
      <c r="E79" s="68">
        <v>-25000000</v>
      </c>
      <c r="F79" s="68">
        <v>1000000</v>
      </c>
      <c r="G79" s="68">
        <v>80000000</v>
      </c>
      <c r="H79" s="68">
        <v>-105000000</v>
      </c>
      <c r="I79" s="68">
        <v>-25000000</v>
      </c>
    </row>
    <row r="80" spans="1:9" ht="23.1" customHeight="1">
      <c r="A80" s="30" t="s">
        <v>120</v>
      </c>
      <c r="B80" s="68">
        <v>2001000</v>
      </c>
      <c r="C80" s="68">
        <v>2000484743</v>
      </c>
      <c r="D80" s="68">
        <v>-580848078</v>
      </c>
      <c r="E80" s="68">
        <v>1419636665</v>
      </c>
      <c r="F80" s="68">
        <v>2001000</v>
      </c>
      <c r="G80" s="68">
        <v>2000484743</v>
      </c>
      <c r="H80" s="68">
        <v>-580848078</v>
      </c>
      <c r="I80" s="68">
        <v>1419636665</v>
      </c>
    </row>
    <row r="81" spans="1:9" ht="23.1" customHeight="1">
      <c r="A81" s="30" t="s">
        <v>121</v>
      </c>
      <c r="B81" s="68">
        <v>3000000</v>
      </c>
      <c r="C81" s="68">
        <v>554857088</v>
      </c>
      <c r="D81" s="68">
        <v>-300076497</v>
      </c>
      <c r="E81" s="68">
        <v>254780591</v>
      </c>
      <c r="F81" s="68">
        <v>3000000</v>
      </c>
      <c r="G81" s="68">
        <v>554857088</v>
      </c>
      <c r="H81" s="68">
        <v>-300076497</v>
      </c>
      <c r="I81" s="68">
        <v>254780591</v>
      </c>
    </row>
    <row r="82" spans="1:9" ht="23.1" customHeight="1">
      <c r="A82" s="30" t="s">
        <v>122</v>
      </c>
      <c r="B82" s="68">
        <v>2000</v>
      </c>
      <c r="C82" s="68">
        <v>1599588</v>
      </c>
      <c r="D82" s="68">
        <v>-1399640</v>
      </c>
      <c r="E82" s="68">
        <v>199948</v>
      </c>
      <c r="F82" s="68">
        <v>2000</v>
      </c>
      <c r="G82" s="68">
        <v>1599588</v>
      </c>
      <c r="H82" s="68">
        <v>-1399640</v>
      </c>
      <c r="I82" s="68">
        <v>199948</v>
      </c>
    </row>
    <row r="83" spans="1:9" ht="23.1" customHeight="1">
      <c r="A83" s="30" t="s">
        <v>123</v>
      </c>
      <c r="B83" s="68">
        <v>10949000</v>
      </c>
      <c r="C83" s="68">
        <v>4925781286</v>
      </c>
      <c r="D83" s="68">
        <v>-2705037403</v>
      </c>
      <c r="E83" s="68">
        <v>2220743883</v>
      </c>
      <c r="F83" s="68">
        <v>10949000</v>
      </c>
      <c r="G83" s="68">
        <v>4925781286</v>
      </c>
      <c r="H83" s="68">
        <v>-2705037403</v>
      </c>
      <c r="I83" s="68">
        <v>2220743883</v>
      </c>
    </row>
    <row r="84" spans="1:9" ht="23.1" customHeight="1">
      <c r="A84" s="30" t="s">
        <v>274</v>
      </c>
      <c r="B84" s="68">
        <v>5242000</v>
      </c>
      <c r="C84" s="68">
        <v>3658916000</v>
      </c>
      <c r="D84" s="68">
        <v>-6404602000</v>
      </c>
      <c r="E84" s="68">
        <v>-2745686000</v>
      </c>
      <c r="F84" s="68">
        <v>5242000</v>
      </c>
      <c r="G84" s="68">
        <v>3658916000</v>
      </c>
      <c r="H84" s="68">
        <v>-6404602000</v>
      </c>
      <c r="I84" s="68">
        <v>-2745686000</v>
      </c>
    </row>
    <row r="85" spans="1:9" ht="23.1" customHeight="1">
      <c r="A85" s="30" t="s">
        <v>276</v>
      </c>
      <c r="B85" s="68">
        <v>21537000</v>
      </c>
      <c r="C85" s="68">
        <v>5448861000</v>
      </c>
      <c r="D85" s="68">
        <v>-9020925000</v>
      </c>
      <c r="E85" s="68">
        <v>-3572064000</v>
      </c>
      <c r="F85" s="68">
        <v>21537000</v>
      </c>
      <c r="G85" s="68">
        <v>5448861000</v>
      </c>
      <c r="H85" s="68">
        <v>-9020925000</v>
      </c>
      <c r="I85" s="68">
        <v>-3572064000</v>
      </c>
    </row>
    <row r="86" spans="1:9" ht="23.1" customHeight="1">
      <c r="A86" s="30" t="s">
        <v>124</v>
      </c>
      <c r="B86" s="68">
        <v>1781000</v>
      </c>
      <c r="C86" s="68">
        <v>3115947438</v>
      </c>
      <c r="D86" s="68">
        <v>-778350358</v>
      </c>
      <c r="E86" s="68">
        <v>2337597080</v>
      </c>
      <c r="F86" s="68">
        <v>1781000</v>
      </c>
      <c r="G86" s="68">
        <v>3115947438</v>
      </c>
      <c r="H86" s="68">
        <v>-778350358</v>
      </c>
      <c r="I86" s="68">
        <v>2337597080</v>
      </c>
    </row>
    <row r="87" spans="1:9" ht="23.1" customHeight="1">
      <c r="A87" s="30" t="s">
        <v>293</v>
      </c>
      <c r="B87" s="68">
        <v>1748000</v>
      </c>
      <c r="C87" s="68">
        <v>874000000</v>
      </c>
      <c r="D87" s="68">
        <v>-1554240000</v>
      </c>
      <c r="E87" s="68">
        <v>-680240000</v>
      </c>
      <c r="F87" s="68">
        <v>1748000</v>
      </c>
      <c r="G87" s="68">
        <v>874000000</v>
      </c>
      <c r="H87" s="68">
        <v>-1554240000</v>
      </c>
      <c r="I87" s="68">
        <v>-680240000</v>
      </c>
    </row>
    <row r="88" spans="1:9" ht="23.1" customHeight="1">
      <c r="A88" s="30" t="s">
        <v>125</v>
      </c>
      <c r="B88" s="68">
        <v>380000</v>
      </c>
      <c r="C88" s="68">
        <v>626838548</v>
      </c>
      <c r="D88" s="68">
        <v>-437112527</v>
      </c>
      <c r="E88" s="68">
        <v>189726021</v>
      </c>
      <c r="F88" s="68">
        <v>380000</v>
      </c>
      <c r="G88" s="68">
        <v>626838548</v>
      </c>
      <c r="H88" s="68">
        <v>-437112527</v>
      </c>
      <c r="I88" s="68">
        <v>189726021</v>
      </c>
    </row>
    <row r="89" spans="1:9" ht="23.1" customHeight="1">
      <c r="A89" s="30" t="s">
        <v>306</v>
      </c>
      <c r="B89" s="68">
        <v>380000</v>
      </c>
      <c r="C89" s="68">
        <v>304380000</v>
      </c>
      <c r="D89" s="68">
        <v>-414115556</v>
      </c>
      <c r="E89" s="68">
        <v>-109735556</v>
      </c>
      <c r="F89" s="68">
        <v>380000</v>
      </c>
      <c r="G89" s="68">
        <v>304380000</v>
      </c>
      <c r="H89" s="68">
        <v>-414115556</v>
      </c>
      <c r="I89" s="68">
        <v>-109735556</v>
      </c>
    </row>
    <row r="90" spans="1:9" ht="23.1" customHeight="1">
      <c r="A90" s="30" t="s">
        <v>126</v>
      </c>
      <c r="B90" s="68">
        <v>4630000</v>
      </c>
      <c r="C90" s="68">
        <v>2689337319</v>
      </c>
      <c r="D90" s="68">
        <v>-2667431682</v>
      </c>
      <c r="E90" s="68">
        <v>21905637</v>
      </c>
      <c r="F90" s="68">
        <v>4630000</v>
      </c>
      <c r="G90" s="68">
        <v>2689337319</v>
      </c>
      <c r="H90" s="68">
        <v>-2667431682</v>
      </c>
      <c r="I90" s="68">
        <v>21905637</v>
      </c>
    </row>
    <row r="91" spans="1:9" ht="23.1" customHeight="1">
      <c r="A91" s="30" t="s">
        <v>234</v>
      </c>
      <c r="B91" s="68">
        <v>1631000</v>
      </c>
      <c r="C91" s="68">
        <v>1794100000</v>
      </c>
      <c r="D91" s="68">
        <v>-2842225000</v>
      </c>
      <c r="E91" s="68">
        <v>-1048125000</v>
      </c>
      <c r="F91" s="68">
        <v>1631000</v>
      </c>
      <c r="G91" s="68">
        <v>1794100000</v>
      </c>
      <c r="H91" s="68">
        <v>-2842225000</v>
      </c>
      <c r="I91" s="68">
        <v>-1048125000</v>
      </c>
    </row>
    <row r="92" spans="1:9" ht="23.1" customHeight="1">
      <c r="A92" s="30" t="s">
        <v>252</v>
      </c>
      <c r="B92" s="68">
        <v>873000</v>
      </c>
      <c r="C92" s="68">
        <v>858159000</v>
      </c>
      <c r="D92" s="68">
        <v>-1410905000</v>
      </c>
      <c r="E92" s="68">
        <v>-552746000</v>
      </c>
      <c r="F92" s="68">
        <v>873000</v>
      </c>
      <c r="G92" s="68">
        <v>858159000</v>
      </c>
      <c r="H92" s="68">
        <v>-1410905000</v>
      </c>
      <c r="I92" s="68">
        <v>-552746000</v>
      </c>
    </row>
    <row r="93" spans="1:9" ht="23.1" customHeight="1">
      <c r="A93" s="30" t="s">
        <v>281</v>
      </c>
      <c r="B93" s="68">
        <v>7013000</v>
      </c>
      <c r="C93" s="68">
        <v>5603387000</v>
      </c>
      <c r="D93" s="68">
        <v>-9509734000</v>
      </c>
      <c r="E93" s="68">
        <v>-3906347000</v>
      </c>
      <c r="F93" s="68">
        <v>7013000</v>
      </c>
      <c r="G93" s="68">
        <v>5603387000</v>
      </c>
      <c r="H93" s="68">
        <v>-9509734000</v>
      </c>
      <c r="I93" s="68">
        <v>-3906347000</v>
      </c>
    </row>
    <row r="94" spans="1:9" ht="23.1" customHeight="1">
      <c r="A94" s="30" t="s">
        <v>263</v>
      </c>
      <c r="B94" s="68">
        <v>3993000</v>
      </c>
      <c r="C94" s="68">
        <v>2627394000</v>
      </c>
      <c r="D94" s="68">
        <v>-4750533000</v>
      </c>
      <c r="E94" s="68">
        <v>-2123139000</v>
      </c>
      <c r="F94" s="68">
        <v>3993000</v>
      </c>
      <c r="G94" s="68">
        <v>2627394000</v>
      </c>
      <c r="H94" s="68">
        <v>-4750533000</v>
      </c>
      <c r="I94" s="68">
        <v>-2123139000</v>
      </c>
    </row>
    <row r="95" spans="1:9" ht="23.1" customHeight="1">
      <c r="A95" s="30" t="s">
        <v>310</v>
      </c>
      <c r="B95" s="68">
        <v>12367000</v>
      </c>
      <c r="C95" s="68">
        <v>6022729000</v>
      </c>
      <c r="D95" s="68">
        <v>-9756987000</v>
      </c>
      <c r="E95" s="68">
        <v>-3734258000</v>
      </c>
      <c r="F95" s="68">
        <v>12367000</v>
      </c>
      <c r="G95" s="68">
        <v>6022729000</v>
      </c>
      <c r="H95" s="68">
        <v>-9756987000</v>
      </c>
      <c r="I95" s="68">
        <v>-3734258000</v>
      </c>
    </row>
    <row r="96" spans="1:9" ht="23.1" customHeight="1">
      <c r="A96" s="30" t="s">
        <v>241</v>
      </c>
      <c r="B96" s="68">
        <v>63832000</v>
      </c>
      <c r="C96" s="68">
        <v>19213432000</v>
      </c>
      <c r="D96" s="68">
        <v>-31445168549</v>
      </c>
      <c r="E96" s="68">
        <v>-12231736549</v>
      </c>
      <c r="F96" s="68">
        <v>63832000</v>
      </c>
      <c r="G96" s="68">
        <v>19213432000</v>
      </c>
      <c r="H96" s="68">
        <v>-31445168549</v>
      </c>
      <c r="I96" s="68">
        <v>-12231736549</v>
      </c>
    </row>
    <row r="97" spans="1:9" ht="23.1" customHeight="1">
      <c r="A97" s="30" t="s">
        <v>258</v>
      </c>
      <c r="B97" s="68">
        <v>64736000</v>
      </c>
      <c r="C97" s="68">
        <v>13594560000</v>
      </c>
      <c r="D97" s="68">
        <v>-23817306424</v>
      </c>
      <c r="E97" s="68">
        <v>-10222746424</v>
      </c>
      <c r="F97" s="68">
        <v>64736000</v>
      </c>
      <c r="G97" s="68">
        <v>13594560000</v>
      </c>
      <c r="H97" s="68">
        <v>-23817306424</v>
      </c>
      <c r="I97" s="68">
        <v>-10222746424</v>
      </c>
    </row>
    <row r="98" spans="1:9" ht="23.1" customHeight="1">
      <c r="A98" s="30" t="s">
        <v>270</v>
      </c>
      <c r="B98" s="68">
        <v>411000</v>
      </c>
      <c r="C98" s="68">
        <v>244134000</v>
      </c>
      <c r="D98" s="68">
        <v>-231309000</v>
      </c>
      <c r="E98" s="68">
        <v>12825000</v>
      </c>
      <c r="F98" s="68">
        <v>411000</v>
      </c>
      <c r="G98" s="68">
        <v>244134000</v>
      </c>
      <c r="H98" s="68">
        <v>-231309000</v>
      </c>
      <c r="I98" s="68">
        <v>12825000</v>
      </c>
    </row>
    <row r="99" spans="1:9" ht="23.1" customHeight="1">
      <c r="A99" s="30" t="s">
        <v>230</v>
      </c>
      <c r="B99" s="68">
        <v>9144000</v>
      </c>
      <c r="C99" s="68">
        <v>1965960000</v>
      </c>
      <c r="D99" s="68">
        <v>-3373240000</v>
      </c>
      <c r="E99" s="68">
        <v>-1407280000</v>
      </c>
      <c r="F99" s="68">
        <v>9144000</v>
      </c>
      <c r="G99" s="68">
        <v>1965960000</v>
      </c>
      <c r="H99" s="68">
        <v>-3373240000</v>
      </c>
      <c r="I99" s="68">
        <v>-1407280000</v>
      </c>
    </row>
    <row r="100" spans="1:9" ht="23.1" customHeight="1">
      <c r="A100" s="30" t="s">
        <v>277</v>
      </c>
      <c r="B100" s="68">
        <v>1552000</v>
      </c>
      <c r="C100" s="68">
        <v>231248000</v>
      </c>
      <c r="D100" s="68">
        <v>-328241000</v>
      </c>
      <c r="E100" s="68">
        <v>-96993000</v>
      </c>
      <c r="F100" s="68">
        <v>1552000</v>
      </c>
      <c r="G100" s="68">
        <v>231248000</v>
      </c>
      <c r="H100" s="68">
        <v>-328241000</v>
      </c>
      <c r="I100" s="68">
        <v>-96993000</v>
      </c>
    </row>
    <row r="101" spans="1:9" ht="23.1" customHeight="1">
      <c r="A101" s="30" t="s">
        <v>279</v>
      </c>
      <c r="B101" s="68">
        <v>5000000</v>
      </c>
      <c r="C101" s="68">
        <v>495000000</v>
      </c>
      <c r="D101" s="68">
        <v>-905000000</v>
      </c>
      <c r="E101" s="68">
        <v>-410000000</v>
      </c>
      <c r="F101" s="68">
        <v>5000000</v>
      </c>
      <c r="G101" s="68">
        <v>495000000</v>
      </c>
      <c r="H101" s="68">
        <v>-905000000</v>
      </c>
      <c r="I101" s="68">
        <v>-410000000</v>
      </c>
    </row>
    <row r="102" spans="1:9" ht="23.1" customHeight="1">
      <c r="A102" s="30" t="s">
        <v>294</v>
      </c>
      <c r="B102" s="68">
        <v>387000</v>
      </c>
      <c r="C102" s="68">
        <v>36378000</v>
      </c>
      <c r="D102" s="68">
        <v>-36646000</v>
      </c>
      <c r="E102" s="68">
        <v>-268000</v>
      </c>
      <c r="F102" s="68">
        <v>387000</v>
      </c>
      <c r="G102" s="68">
        <v>36378000</v>
      </c>
      <c r="H102" s="68">
        <v>-36646000</v>
      </c>
      <c r="I102" s="68">
        <v>-268000</v>
      </c>
    </row>
    <row r="103" spans="1:9" ht="23.1" customHeight="1">
      <c r="A103" s="30" t="s">
        <v>288</v>
      </c>
      <c r="B103" s="68">
        <v>100000</v>
      </c>
      <c r="C103" s="68">
        <v>27100000</v>
      </c>
      <c r="D103" s="68">
        <v>-42200000</v>
      </c>
      <c r="E103" s="68">
        <v>-15100000</v>
      </c>
      <c r="F103" s="68">
        <v>100000</v>
      </c>
      <c r="G103" s="68">
        <v>27100000</v>
      </c>
      <c r="H103" s="68">
        <v>-42200000</v>
      </c>
      <c r="I103" s="68">
        <v>-15100000</v>
      </c>
    </row>
    <row r="104" spans="1:9" ht="23.1" customHeight="1">
      <c r="A104" s="30" t="s">
        <v>292</v>
      </c>
      <c r="B104" s="68">
        <v>53000</v>
      </c>
      <c r="C104" s="68">
        <v>10547000</v>
      </c>
      <c r="D104" s="68">
        <v>-17384000</v>
      </c>
      <c r="E104" s="68">
        <v>-6837000</v>
      </c>
      <c r="F104" s="68">
        <v>53000</v>
      </c>
      <c r="G104" s="68">
        <v>10547000</v>
      </c>
      <c r="H104" s="68">
        <v>-17384000</v>
      </c>
      <c r="I104" s="68">
        <v>-6837000</v>
      </c>
    </row>
    <row r="105" spans="1:9" ht="23.1" customHeight="1">
      <c r="A105" s="30" t="s">
        <v>304</v>
      </c>
      <c r="B105" s="68">
        <v>6000000</v>
      </c>
      <c r="C105" s="68">
        <v>726000000</v>
      </c>
      <c r="D105" s="68">
        <v>-1252000000</v>
      </c>
      <c r="E105" s="68">
        <v>-526000000</v>
      </c>
      <c r="F105" s="68">
        <v>6000000</v>
      </c>
      <c r="G105" s="68">
        <v>726000000</v>
      </c>
      <c r="H105" s="68">
        <v>-1252000000</v>
      </c>
      <c r="I105" s="68">
        <v>-526000000</v>
      </c>
    </row>
    <row r="106" spans="1:9" ht="23.1" customHeight="1">
      <c r="A106" s="30" t="s">
        <v>322</v>
      </c>
      <c r="B106" s="68">
        <v>6095000</v>
      </c>
      <c r="C106" s="68">
        <v>207230000</v>
      </c>
      <c r="D106" s="68">
        <v>-168404000</v>
      </c>
      <c r="E106" s="68">
        <v>38826000</v>
      </c>
      <c r="F106" s="68">
        <v>6095000</v>
      </c>
      <c r="G106" s="68">
        <v>207230000</v>
      </c>
      <c r="H106" s="68">
        <v>-168404000</v>
      </c>
      <c r="I106" s="68">
        <v>38826000</v>
      </c>
    </row>
    <row r="107" spans="1:9" ht="23.1" customHeight="1">
      <c r="A107" s="30" t="s">
        <v>127</v>
      </c>
      <c r="B107" s="68">
        <v>3000000</v>
      </c>
      <c r="C107" s="68">
        <v>2699304750</v>
      </c>
      <c r="D107" s="68">
        <v>-2700688500</v>
      </c>
      <c r="E107" s="68">
        <v>-1383750</v>
      </c>
      <c r="F107" s="68">
        <v>3000000</v>
      </c>
      <c r="G107" s="68">
        <v>2699304750</v>
      </c>
      <c r="H107" s="68">
        <v>-2700688500</v>
      </c>
      <c r="I107" s="68">
        <v>-1383750</v>
      </c>
    </row>
    <row r="108" spans="1:9" ht="23.1" customHeight="1">
      <c r="A108" s="30" t="s">
        <v>128</v>
      </c>
      <c r="B108" s="68">
        <v>35000</v>
      </c>
      <c r="C108" s="68">
        <v>31491889</v>
      </c>
      <c r="D108" s="68">
        <v>-28007140</v>
      </c>
      <c r="E108" s="68">
        <v>3484749</v>
      </c>
      <c r="F108" s="68">
        <v>35000</v>
      </c>
      <c r="G108" s="68">
        <v>31491889</v>
      </c>
      <c r="H108" s="68">
        <v>-28007140</v>
      </c>
      <c r="I108" s="68">
        <v>3484749</v>
      </c>
    </row>
    <row r="109" spans="1:9" ht="23.1" customHeight="1">
      <c r="A109" s="30" t="s">
        <v>296</v>
      </c>
      <c r="B109" s="68">
        <v>4000000</v>
      </c>
      <c r="C109" s="68">
        <v>8800000000</v>
      </c>
      <c r="D109" s="68">
        <v>-14000000000</v>
      </c>
      <c r="E109" s="68">
        <v>-5200000000</v>
      </c>
      <c r="F109" s="68">
        <v>4000000</v>
      </c>
      <c r="G109" s="68">
        <v>8800000000</v>
      </c>
      <c r="H109" s="68">
        <v>-14000000000</v>
      </c>
      <c r="I109" s="68">
        <v>-5200000000</v>
      </c>
    </row>
    <row r="110" spans="1:9" ht="23.1" customHeight="1">
      <c r="A110" s="30" t="s">
        <v>289</v>
      </c>
      <c r="B110" s="68">
        <v>156000</v>
      </c>
      <c r="C110" s="68">
        <v>187200000</v>
      </c>
      <c r="D110" s="68">
        <v>-275920000</v>
      </c>
      <c r="E110" s="68">
        <v>-88720000</v>
      </c>
      <c r="F110" s="68">
        <v>156000</v>
      </c>
      <c r="G110" s="68">
        <v>187200000</v>
      </c>
      <c r="H110" s="68">
        <v>-275920000</v>
      </c>
      <c r="I110" s="68">
        <v>-88720000</v>
      </c>
    </row>
    <row r="111" spans="1:9" ht="23.1" customHeight="1">
      <c r="A111" s="30" t="s">
        <v>284</v>
      </c>
      <c r="B111" s="68">
        <v>500000</v>
      </c>
      <c r="C111" s="68">
        <v>630000000</v>
      </c>
      <c r="D111" s="68">
        <v>-936500000</v>
      </c>
      <c r="E111" s="68">
        <v>-306500000</v>
      </c>
      <c r="F111" s="68">
        <v>500000</v>
      </c>
      <c r="G111" s="68">
        <v>630000000</v>
      </c>
      <c r="H111" s="68">
        <v>-936500000</v>
      </c>
      <c r="I111" s="68">
        <v>-306500000</v>
      </c>
    </row>
    <row r="112" spans="1:9" ht="23.1" customHeight="1">
      <c r="A112" s="30" t="s">
        <v>237</v>
      </c>
      <c r="B112" s="68">
        <v>525000</v>
      </c>
      <c r="C112" s="68">
        <v>525000000</v>
      </c>
      <c r="D112" s="68">
        <v>-848750000</v>
      </c>
      <c r="E112" s="68">
        <v>-323750000</v>
      </c>
      <c r="F112" s="68">
        <v>525000</v>
      </c>
      <c r="G112" s="68">
        <v>525000000</v>
      </c>
      <c r="H112" s="68">
        <v>-848750000</v>
      </c>
      <c r="I112" s="68">
        <v>-323750000</v>
      </c>
    </row>
    <row r="113" spans="1:9" ht="23.1" customHeight="1">
      <c r="A113" s="30" t="s">
        <v>251</v>
      </c>
      <c r="B113" s="68">
        <v>50000</v>
      </c>
      <c r="C113" s="68">
        <v>49550000</v>
      </c>
      <c r="D113" s="68">
        <v>-82300000</v>
      </c>
      <c r="E113" s="68">
        <v>-32750000</v>
      </c>
      <c r="F113" s="68">
        <v>50000</v>
      </c>
      <c r="G113" s="68">
        <v>49550000</v>
      </c>
      <c r="H113" s="68">
        <v>-82300000</v>
      </c>
      <c r="I113" s="68">
        <v>-32750000</v>
      </c>
    </row>
    <row r="114" spans="1:9" ht="23.1" customHeight="1">
      <c r="A114" s="30" t="s">
        <v>260</v>
      </c>
      <c r="B114" s="68">
        <v>19085000</v>
      </c>
      <c r="C114" s="68">
        <v>17081075000</v>
      </c>
      <c r="D114" s="68">
        <v>-27267834000</v>
      </c>
      <c r="E114" s="68">
        <v>-10186759000</v>
      </c>
      <c r="F114" s="68">
        <v>19085000</v>
      </c>
      <c r="G114" s="68">
        <v>17081075000</v>
      </c>
      <c r="H114" s="68">
        <v>-27267834000</v>
      </c>
      <c r="I114" s="68">
        <v>-10186759000</v>
      </c>
    </row>
    <row r="115" spans="1:9" ht="23.1" customHeight="1">
      <c r="A115" s="30" t="s">
        <v>302</v>
      </c>
      <c r="B115" s="68">
        <v>3149000</v>
      </c>
      <c r="C115" s="68">
        <v>2204300000</v>
      </c>
      <c r="D115" s="68">
        <v>-3837671000</v>
      </c>
      <c r="E115" s="68">
        <v>-1633371000</v>
      </c>
      <c r="F115" s="68">
        <v>3149000</v>
      </c>
      <c r="G115" s="68">
        <v>2204300000</v>
      </c>
      <c r="H115" s="68">
        <v>-3837671000</v>
      </c>
      <c r="I115" s="68">
        <v>-1633371000</v>
      </c>
    </row>
    <row r="116" spans="1:9" ht="23.1" customHeight="1">
      <c r="A116" s="30" t="s">
        <v>313</v>
      </c>
      <c r="B116" s="68">
        <v>96000</v>
      </c>
      <c r="C116" s="68">
        <v>61344000</v>
      </c>
      <c r="D116" s="68">
        <v>-103488000</v>
      </c>
      <c r="E116" s="68">
        <v>-42144000</v>
      </c>
      <c r="F116" s="68">
        <v>96000</v>
      </c>
      <c r="G116" s="68">
        <v>61344000</v>
      </c>
      <c r="H116" s="68">
        <v>-103488000</v>
      </c>
      <c r="I116" s="68">
        <v>-42144000</v>
      </c>
    </row>
    <row r="117" spans="1:9" ht="23.1" customHeight="1">
      <c r="A117" s="30" t="s">
        <v>325</v>
      </c>
      <c r="B117" s="68">
        <v>170000</v>
      </c>
      <c r="C117" s="68">
        <v>56100000</v>
      </c>
      <c r="D117" s="68">
        <v>-61200000</v>
      </c>
      <c r="E117" s="68">
        <v>-5100000</v>
      </c>
      <c r="F117" s="68">
        <v>170000</v>
      </c>
      <c r="G117" s="68">
        <v>56100000</v>
      </c>
      <c r="H117" s="68">
        <v>-61200000</v>
      </c>
      <c r="I117" s="68">
        <v>-5100000</v>
      </c>
    </row>
    <row r="118" spans="1:9" ht="23.1" customHeight="1">
      <c r="A118" s="30" t="s">
        <v>311</v>
      </c>
      <c r="B118" s="68">
        <v>2800000</v>
      </c>
      <c r="C118" s="68">
        <v>560000000</v>
      </c>
      <c r="D118" s="68">
        <v>-728000000</v>
      </c>
      <c r="E118" s="68">
        <v>-168000000</v>
      </c>
      <c r="F118" s="68">
        <v>2800000</v>
      </c>
      <c r="G118" s="68">
        <v>560000000</v>
      </c>
      <c r="H118" s="68">
        <v>-728000000</v>
      </c>
      <c r="I118" s="68">
        <v>-168000000</v>
      </c>
    </row>
    <row r="119" spans="1:9" ht="23.1" customHeight="1">
      <c r="A119" s="30" t="s">
        <v>231</v>
      </c>
      <c r="B119" s="68">
        <v>8773000</v>
      </c>
      <c r="C119" s="68">
        <v>1745827000</v>
      </c>
      <c r="D119" s="68">
        <v>-1909844000</v>
      </c>
      <c r="E119" s="68">
        <v>-164017000</v>
      </c>
      <c r="F119" s="68">
        <v>8773000</v>
      </c>
      <c r="G119" s="68">
        <v>1745827000</v>
      </c>
      <c r="H119" s="68">
        <v>-1909844000</v>
      </c>
      <c r="I119" s="68">
        <v>-164017000</v>
      </c>
    </row>
    <row r="120" spans="1:9" ht="23.1" customHeight="1">
      <c r="A120" s="30" t="s">
        <v>333</v>
      </c>
      <c r="B120" s="68">
        <v>3000000</v>
      </c>
      <c r="C120" s="68">
        <v>255000000</v>
      </c>
      <c r="D120" s="68">
        <v>-263000000</v>
      </c>
      <c r="E120" s="68">
        <v>-8000000</v>
      </c>
      <c r="F120" s="68">
        <v>3000000</v>
      </c>
      <c r="G120" s="68">
        <v>255000000</v>
      </c>
      <c r="H120" s="68">
        <v>-263000000</v>
      </c>
      <c r="I120" s="68">
        <v>-8000000</v>
      </c>
    </row>
    <row r="121" spans="1:9" ht="23.1" customHeight="1">
      <c r="A121" s="30" t="s">
        <v>298</v>
      </c>
      <c r="B121" s="68">
        <v>395000</v>
      </c>
      <c r="C121" s="68">
        <v>79395000</v>
      </c>
      <c r="D121" s="68">
        <v>-80335000</v>
      </c>
      <c r="E121" s="68">
        <v>-940000</v>
      </c>
      <c r="F121" s="68">
        <v>395000</v>
      </c>
      <c r="G121" s="68">
        <v>79395000</v>
      </c>
      <c r="H121" s="68">
        <v>-80335000</v>
      </c>
      <c r="I121" s="68">
        <v>-940000</v>
      </c>
    </row>
    <row r="122" spans="1:9" ht="23.1" customHeight="1">
      <c r="A122" s="30" t="s">
        <v>321</v>
      </c>
      <c r="B122" s="68">
        <v>5678000</v>
      </c>
      <c r="C122" s="68">
        <v>1135600000</v>
      </c>
      <c r="D122" s="68">
        <v>-635600000</v>
      </c>
      <c r="E122" s="68">
        <v>500000000</v>
      </c>
      <c r="F122" s="68">
        <v>5678000</v>
      </c>
      <c r="G122" s="68">
        <v>1135600000</v>
      </c>
      <c r="H122" s="68">
        <v>-635600000</v>
      </c>
      <c r="I122" s="68">
        <v>500000000</v>
      </c>
    </row>
    <row r="123" spans="1:9" ht="23.1" customHeight="1">
      <c r="A123" s="30" t="s">
        <v>238</v>
      </c>
      <c r="B123" s="68">
        <v>1486000</v>
      </c>
      <c r="C123" s="68">
        <v>344752000</v>
      </c>
      <c r="D123" s="68">
        <v>-366856000</v>
      </c>
      <c r="E123" s="68">
        <v>-22104000</v>
      </c>
      <c r="F123" s="68">
        <v>1486000</v>
      </c>
      <c r="G123" s="68">
        <v>344752000</v>
      </c>
      <c r="H123" s="68">
        <v>-366856000</v>
      </c>
      <c r="I123" s="68">
        <v>-22104000</v>
      </c>
    </row>
    <row r="124" spans="1:9" ht="23.1" customHeight="1">
      <c r="A124" s="30" t="s">
        <v>253</v>
      </c>
      <c r="B124" s="68">
        <v>16910000</v>
      </c>
      <c r="C124" s="68">
        <v>2435040000</v>
      </c>
      <c r="D124" s="68">
        <v>-2879091000</v>
      </c>
      <c r="E124" s="68">
        <v>-444051000</v>
      </c>
      <c r="F124" s="68">
        <v>16910000</v>
      </c>
      <c r="G124" s="68">
        <v>2435040000</v>
      </c>
      <c r="H124" s="68">
        <v>-2879091000</v>
      </c>
      <c r="I124" s="68">
        <v>-444051000</v>
      </c>
    </row>
    <row r="125" spans="1:9" ht="23.1" customHeight="1">
      <c r="A125" s="30" t="s">
        <v>278</v>
      </c>
      <c r="B125" s="68">
        <v>191094000</v>
      </c>
      <c r="C125" s="68">
        <v>12038922000</v>
      </c>
      <c r="D125" s="68">
        <v>-14366082000</v>
      </c>
      <c r="E125" s="68">
        <v>-2327160000</v>
      </c>
      <c r="F125" s="68">
        <v>191094000</v>
      </c>
      <c r="G125" s="68">
        <v>12038922000</v>
      </c>
      <c r="H125" s="68">
        <v>-14366082000</v>
      </c>
      <c r="I125" s="68">
        <v>-2327160000</v>
      </c>
    </row>
    <row r="126" spans="1:9" ht="23.1" customHeight="1">
      <c r="A126" s="30" t="s">
        <v>308</v>
      </c>
      <c r="B126" s="68">
        <v>3801000</v>
      </c>
      <c r="C126" s="68">
        <v>117831000</v>
      </c>
      <c r="D126" s="68">
        <v>-140633675</v>
      </c>
      <c r="E126" s="68">
        <v>-22802675</v>
      </c>
      <c r="F126" s="68">
        <v>3801000</v>
      </c>
      <c r="G126" s="68">
        <v>117831000</v>
      </c>
      <c r="H126" s="68">
        <v>-140633675</v>
      </c>
      <c r="I126" s="68">
        <v>-22802675</v>
      </c>
    </row>
    <row r="127" spans="1:9" ht="23.1" customHeight="1">
      <c r="A127" s="30" t="s">
        <v>257</v>
      </c>
      <c r="B127" s="68">
        <v>472000</v>
      </c>
      <c r="C127" s="68">
        <v>287920000</v>
      </c>
      <c r="D127" s="68">
        <v>-477593000</v>
      </c>
      <c r="E127" s="68">
        <v>-189673000</v>
      </c>
      <c r="F127" s="68">
        <v>472000</v>
      </c>
      <c r="G127" s="68">
        <v>287920000</v>
      </c>
      <c r="H127" s="68">
        <v>-477593000</v>
      </c>
      <c r="I127" s="68">
        <v>-189673000</v>
      </c>
    </row>
    <row r="128" spans="1:9" ht="23.1" customHeight="1">
      <c r="A128" s="30" t="s">
        <v>327</v>
      </c>
      <c r="B128" s="68">
        <v>1575000</v>
      </c>
      <c r="C128" s="68">
        <v>866250000</v>
      </c>
      <c r="D128" s="68">
        <v>-1078250000</v>
      </c>
      <c r="E128" s="68">
        <v>-212000000</v>
      </c>
      <c r="F128" s="68">
        <v>1575000</v>
      </c>
      <c r="G128" s="68">
        <v>866250000</v>
      </c>
      <c r="H128" s="68">
        <v>-1078250000</v>
      </c>
      <c r="I128" s="68">
        <v>-212000000</v>
      </c>
    </row>
    <row r="129" spans="1:9" ht="23.1" customHeight="1">
      <c r="A129" s="30" t="s">
        <v>286</v>
      </c>
      <c r="B129" s="68">
        <v>59630000</v>
      </c>
      <c r="C129" s="68">
        <v>28920550000</v>
      </c>
      <c r="D129" s="68">
        <v>-35718301000</v>
      </c>
      <c r="E129" s="68">
        <v>-6797751000</v>
      </c>
      <c r="F129" s="68">
        <v>59630000</v>
      </c>
      <c r="G129" s="68">
        <v>28920550000</v>
      </c>
      <c r="H129" s="68">
        <v>-35718301000</v>
      </c>
      <c r="I129" s="68">
        <v>-6797751000</v>
      </c>
    </row>
    <row r="130" spans="1:9" ht="23.1" customHeight="1">
      <c r="A130" s="30" t="s">
        <v>287</v>
      </c>
      <c r="B130" s="68">
        <v>11533000</v>
      </c>
      <c r="C130" s="68">
        <v>3586763000</v>
      </c>
      <c r="D130" s="68">
        <v>-5548106000</v>
      </c>
      <c r="E130" s="68">
        <v>-1961343000</v>
      </c>
      <c r="F130" s="68">
        <v>11533000</v>
      </c>
      <c r="G130" s="68">
        <v>3586763000</v>
      </c>
      <c r="H130" s="68">
        <v>-5548106000</v>
      </c>
      <c r="I130" s="68">
        <v>-1961343000</v>
      </c>
    </row>
    <row r="131" spans="1:9" ht="23.1" customHeight="1">
      <c r="A131" s="30" t="s">
        <v>305</v>
      </c>
      <c r="B131" s="68">
        <v>46260000</v>
      </c>
      <c r="C131" s="68">
        <v>8326800000</v>
      </c>
      <c r="D131" s="68">
        <v>-7851861000</v>
      </c>
      <c r="E131" s="68">
        <v>474939000</v>
      </c>
      <c r="F131" s="68">
        <v>46260000</v>
      </c>
      <c r="G131" s="68">
        <v>8326800000</v>
      </c>
      <c r="H131" s="68">
        <v>-7851861000</v>
      </c>
      <c r="I131" s="68">
        <v>474939000</v>
      </c>
    </row>
    <row r="132" spans="1:9" ht="23.1" customHeight="1">
      <c r="A132" s="30" t="s">
        <v>316</v>
      </c>
      <c r="B132" s="68">
        <v>35000</v>
      </c>
      <c r="C132" s="68">
        <v>12250000</v>
      </c>
      <c r="D132" s="68">
        <v>-14700000</v>
      </c>
      <c r="E132" s="68">
        <v>-2450000</v>
      </c>
      <c r="F132" s="68">
        <v>35000</v>
      </c>
      <c r="G132" s="68">
        <v>12250000</v>
      </c>
      <c r="H132" s="68">
        <v>-14700000</v>
      </c>
      <c r="I132" s="68">
        <v>-2450000</v>
      </c>
    </row>
    <row r="133" spans="1:9" ht="23.1" customHeight="1">
      <c r="A133" s="30" t="s">
        <v>290</v>
      </c>
      <c r="B133" s="68">
        <v>20000</v>
      </c>
      <c r="C133" s="68">
        <v>21200000</v>
      </c>
      <c r="D133" s="68">
        <v>-23900000</v>
      </c>
      <c r="E133" s="68">
        <v>-2700000</v>
      </c>
      <c r="F133" s="68">
        <v>20000</v>
      </c>
      <c r="G133" s="68">
        <v>21200000</v>
      </c>
      <c r="H133" s="68">
        <v>-23900000</v>
      </c>
      <c r="I133" s="68">
        <v>-2700000</v>
      </c>
    </row>
    <row r="134" spans="1:9" ht="23.1" customHeight="1">
      <c r="A134" s="30" t="s">
        <v>299</v>
      </c>
      <c r="B134" s="68">
        <v>5000</v>
      </c>
      <c r="C134" s="68">
        <v>5500000</v>
      </c>
      <c r="D134" s="68">
        <v>-8750000</v>
      </c>
      <c r="E134" s="68">
        <v>-3250000</v>
      </c>
      <c r="F134" s="68">
        <v>5000</v>
      </c>
      <c r="G134" s="68">
        <v>5500000</v>
      </c>
      <c r="H134" s="68">
        <v>-8750000</v>
      </c>
      <c r="I134" s="68">
        <v>-3250000</v>
      </c>
    </row>
    <row r="135" spans="1:9" ht="23.1" customHeight="1">
      <c r="A135" s="30" t="s">
        <v>295</v>
      </c>
      <c r="B135" s="68">
        <v>12000</v>
      </c>
      <c r="C135" s="68">
        <v>6120000</v>
      </c>
      <c r="D135" s="68">
        <v>-8620000</v>
      </c>
      <c r="E135" s="68">
        <v>-2500000</v>
      </c>
      <c r="F135" s="68">
        <v>12000</v>
      </c>
      <c r="G135" s="68">
        <v>6120000</v>
      </c>
      <c r="H135" s="68">
        <v>-8620000</v>
      </c>
      <c r="I135" s="68">
        <v>-2500000</v>
      </c>
    </row>
    <row r="136" spans="1:9" ht="23.1" customHeight="1">
      <c r="A136" s="30" t="s">
        <v>312</v>
      </c>
      <c r="B136" s="68">
        <v>1000</v>
      </c>
      <c r="C136" s="68">
        <v>500000</v>
      </c>
      <c r="D136" s="68">
        <v>-550000</v>
      </c>
      <c r="E136" s="68">
        <v>-50000</v>
      </c>
      <c r="F136" s="68">
        <v>1000</v>
      </c>
      <c r="G136" s="68">
        <v>500000</v>
      </c>
      <c r="H136" s="68">
        <v>-550000</v>
      </c>
      <c r="I136" s="68">
        <v>-50000</v>
      </c>
    </row>
    <row r="137" spans="1:9" ht="23.1" customHeight="1">
      <c r="A137" s="30" t="s">
        <v>291</v>
      </c>
      <c r="B137" s="68">
        <v>10000</v>
      </c>
      <c r="C137" s="68">
        <v>6000000</v>
      </c>
      <c r="D137" s="68">
        <v>-8000000</v>
      </c>
      <c r="E137" s="68">
        <v>-2000000</v>
      </c>
      <c r="F137" s="68">
        <v>10000</v>
      </c>
      <c r="G137" s="68">
        <v>6000000</v>
      </c>
      <c r="H137" s="68">
        <v>-8000000</v>
      </c>
      <c r="I137" s="68">
        <v>-2000000</v>
      </c>
    </row>
    <row r="138" spans="1:9" ht="23.1" customHeight="1">
      <c r="A138" s="30" t="s">
        <v>339</v>
      </c>
      <c r="B138" s="68">
        <v>96000</v>
      </c>
      <c r="C138" s="68">
        <v>50304000</v>
      </c>
      <c r="D138" s="68">
        <v>-58752000</v>
      </c>
      <c r="E138" s="68">
        <v>-8448000</v>
      </c>
      <c r="F138" s="68">
        <v>96000</v>
      </c>
      <c r="G138" s="68">
        <v>50304000</v>
      </c>
      <c r="H138" s="68">
        <v>-58752000</v>
      </c>
      <c r="I138" s="68">
        <v>-8448000</v>
      </c>
    </row>
    <row r="139" spans="1:9" ht="23.1" customHeight="1">
      <c r="A139" s="30" t="s">
        <v>340</v>
      </c>
      <c r="B139" s="68">
        <v>476000</v>
      </c>
      <c r="C139" s="68">
        <v>195160000</v>
      </c>
      <c r="D139" s="68">
        <v>-228480000</v>
      </c>
      <c r="E139" s="68">
        <v>-33320000</v>
      </c>
      <c r="F139" s="68">
        <v>476000</v>
      </c>
      <c r="G139" s="68">
        <v>195160000</v>
      </c>
      <c r="H139" s="68">
        <v>-228480000</v>
      </c>
      <c r="I139" s="68">
        <v>-33320000</v>
      </c>
    </row>
    <row r="140" spans="1:9" ht="23.1" customHeight="1">
      <c r="A140" s="30" t="s">
        <v>341</v>
      </c>
      <c r="B140" s="68">
        <v>3000</v>
      </c>
      <c r="C140" s="68">
        <v>897000</v>
      </c>
      <c r="D140" s="68">
        <v>-1524000</v>
      </c>
      <c r="E140" s="68">
        <v>-627000</v>
      </c>
      <c r="F140" s="68">
        <v>3000</v>
      </c>
      <c r="G140" s="68">
        <v>897000</v>
      </c>
      <c r="H140" s="68">
        <v>-1524000</v>
      </c>
      <c r="I140" s="68">
        <v>-627000</v>
      </c>
    </row>
    <row r="141" spans="1:9" ht="23.1" customHeight="1">
      <c r="A141" s="30" t="s">
        <v>342</v>
      </c>
      <c r="B141" s="68">
        <v>22508000</v>
      </c>
      <c r="C141" s="68">
        <v>2025720000</v>
      </c>
      <c r="D141" s="68">
        <v>-3263660000</v>
      </c>
      <c r="E141" s="68">
        <v>-1237940000</v>
      </c>
      <c r="F141" s="68">
        <v>22508000</v>
      </c>
      <c r="G141" s="68">
        <v>2025720000</v>
      </c>
      <c r="H141" s="68">
        <v>-3263660000</v>
      </c>
      <c r="I141" s="68">
        <v>-1237940000</v>
      </c>
    </row>
    <row r="142" spans="1:9" ht="23.1" customHeight="1">
      <c r="A142" s="30" t="s">
        <v>343</v>
      </c>
      <c r="B142" s="68">
        <v>2292000</v>
      </c>
      <c r="C142" s="68">
        <v>22920000</v>
      </c>
      <c r="D142" s="68">
        <v>-25212000</v>
      </c>
      <c r="E142" s="68">
        <v>-2292000</v>
      </c>
      <c r="F142" s="68">
        <v>2292000</v>
      </c>
      <c r="G142" s="68">
        <v>22920000</v>
      </c>
      <c r="H142" s="68">
        <v>-25212000</v>
      </c>
      <c r="I142" s="68">
        <v>-2292000</v>
      </c>
    </row>
    <row r="143" spans="1:9" ht="23.1" customHeight="1">
      <c r="A143" s="30" t="s">
        <v>344</v>
      </c>
      <c r="B143" s="68">
        <v>50000</v>
      </c>
      <c r="C143" s="68">
        <v>10900000</v>
      </c>
      <c r="D143" s="68">
        <v>-12350000</v>
      </c>
      <c r="E143" s="68">
        <v>-1450000</v>
      </c>
      <c r="F143" s="68">
        <v>50000</v>
      </c>
      <c r="G143" s="68">
        <v>10900000</v>
      </c>
      <c r="H143" s="68">
        <v>-12350000</v>
      </c>
      <c r="I143" s="68">
        <v>-1450000</v>
      </c>
    </row>
    <row r="144" spans="1:9" ht="23.1" customHeight="1">
      <c r="A144" s="30" t="s">
        <v>345</v>
      </c>
      <c r="B144" s="68">
        <v>3582000</v>
      </c>
      <c r="C144" s="68">
        <v>39402000</v>
      </c>
      <c r="D144" s="68">
        <v>-64476000</v>
      </c>
      <c r="E144" s="68">
        <v>-25074000</v>
      </c>
      <c r="F144" s="68">
        <v>3582000</v>
      </c>
      <c r="G144" s="68">
        <v>39402000</v>
      </c>
      <c r="H144" s="68">
        <v>-64476000</v>
      </c>
      <c r="I144" s="68">
        <v>-25074000</v>
      </c>
    </row>
    <row r="145" spans="1:9" ht="23.1" customHeight="1">
      <c r="A145" s="30" t="s">
        <v>346</v>
      </c>
      <c r="B145" s="68">
        <v>120000</v>
      </c>
      <c r="C145" s="68">
        <v>120240000</v>
      </c>
      <c r="D145" s="68">
        <v>-164520000</v>
      </c>
      <c r="E145" s="68">
        <v>-44280000</v>
      </c>
      <c r="F145" s="68">
        <v>120000</v>
      </c>
      <c r="G145" s="68">
        <v>120240000</v>
      </c>
      <c r="H145" s="68">
        <v>-164520000</v>
      </c>
      <c r="I145" s="68">
        <v>-44280000</v>
      </c>
    </row>
    <row r="146" spans="1:9" ht="23.1" customHeight="1">
      <c r="A146" s="30" t="s">
        <v>347</v>
      </c>
      <c r="B146" s="68">
        <v>5000</v>
      </c>
      <c r="C146" s="68">
        <v>2250000</v>
      </c>
      <c r="D146" s="68">
        <v>-3800000</v>
      </c>
      <c r="E146" s="68">
        <v>-1550000</v>
      </c>
      <c r="F146" s="68">
        <v>5000</v>
      </c>
      <c r="G146" s="68">
        <v>2250000</v>
      </c>
      <c r="H146" s="68">
        <v>-3800000</v>
      </c>
      <c r="I146" s="68">
        <v>-1550000</v>
      </c>
    </row>
    <row r="147" spans="1:9" ht="23.1" customHeight="1">
      <c r="A147" s="30" t="s">
        <v>348</v>
      </c>
      <c r="B147" s="68">
        <v>5340000</v>
      </c>
      <c r="C147" s="68">
        <v>250980000</v>
      </c>
      <c r="D147" s="68">
        <v>-443220000</v>
      </c>
      <c r="E147" s="68">
        <v>-192240000</v>
      </c>
      <c r="F147" s="68">
        <v>5340000</v>
      </c>
      <c r="G147" s="68">
        <v>250980000</v>
      </c>
      <c r="H147" s="68">
        <v>-443220000</v>
      </c>
      <c r="I147" s="68">
        <v>-192240000</v>
      </c>
    </row>
    <row r="148" spans="1:9" ht="23.1" customHeight="1">
      <c r="A148" s="30" t="s">
        <v>349</v>
      </c>
      <c r="B148" s="68">
        <v>371000</v>
      </c>
      <c r="C148" s="68">
        <v>432586000</v>
      </c>
      <c r="D148" s="68">
        <v>-666687000</v>
      </c>
      <c r="E148" s="68">
        <v>-234101000</v>
      </c>
      <c r="F148" s="68">
        <v>371000</v>
      </c>
      <c r="G148" s="68">
        <v>432586000</v>
      </c>
      <c r="H148" s="68">
        <v>-666687000</v>
      </c>
      <c r="I148" s="68">
        <v>-234101000</v>
      </c>
    </row>
    <row r="149" spans="1:9" ht="23.1" customHeight="1">
      <c r="A149" s="30" t="s">
        <v>350</v>
      </c>
      <c r="B149" s="68">
        <v>30000</v>
      </c>
      <c r="C149" s="68">
        <v>13800000</v>
      </c>
      <c r="D149" s="68">
        <v>-17880000</v>
      </c>
      <c r="E149" s="68">
        <v>-4080000</v>
      </c>
      <c r="F149" s="68">
        <v>30000</v>
      </c>
      <c r="G149" s="68">
        <v>13800000</v>
      </c>
      <c r="H149" s="68">
        <v>-17880000</v>
      </c>
      <c r="I149" s="68">
        <v>-4080000</v>
      </c>
    </row>
    <row r="150" spans="1:9" ht="23.1" customHeight="1">
      <c r="A150" s="30" t="s">
        <v>351</v>
      </c>
      <c r="B150" s="68">
        <v>1801000</v>
      </c>
      <c r="C150" s="68">
        <v>2379121000</v>
      </c>
      <c r="D150" s="68">
        <v>-3263412000</v>
      </c>
      <c r="E150" s="68">
        <v>-884291000</v>
      </c>
      <c r="F150" s="68">
        <v>1801000</v>
      </c>
      <c r="G150" s="68">
        <v>2379121000</v>
      </c>
      <c r="H150" s="68">
        <v>-3263412000</v>
      </c>
      <c r="I150" s="68">
        <v>-884291000</v>
      </c>
    </row>
    <row r="151" spans="1:9" ht="23.1" customHeight="1">
      <c r="A151" s="30" t="s">
        <v>336</v>
      </c>
      <c r="B151" s="68">
        <v>75865</v>
      </c>
      <c r="C151" s="68">
        <v>455375683383</v>
      </c>
      <c r="D151" s="68">
        <v>-440375799995</v>
      </c>
      <c r="E151" s="68">
        <v>14999883388</v>
      </c>
      <c r="F151" s="68">
        <v>75865</v>
      </c>
      <c r="G151" s="68">
        <v>455375683383</v>
      </c>
      <c r="H151" s="68">
        <v>-440375799995</v>
      </c>
      <c r="I151" s="68">
        <v>14999883388</v>
      </c>
    </row>
    <row r="152" spans="1:9" ht="23.1" customHeight="1" thickBot="1">
      <c r="A152" s="30" t="s">
        <v>50</v>
      </c>
      <c r="B152" s="71">
        <f t="shared" ref="B152:H152" si="0">SUM(B7:B151)</f>
        <v>5667555563</v>
      </c>
      <c r="C152" s="71">
        <f t="shared" si="0"/>
        <v>8765928953725</v>
      </c>
      <c r="D152" s="71">
        <f t="shared" si="0"/>
        <v>-8210000541525</v>
      </c>
      <c r="E152" s="71">
        <f t="shared" si="0"/>
        <v>555928412200</v>
      </c>
      <c r="F152" s="71">
        <f t="shared" si="0"/>
        <v>5667555563</v>
      </c>
      <c r="G152" s="71">
        <f t="shared" si="0"/>
        <v>8765928953725</v>
      </c>
      <c r="H152" s="71">
        <f t="shared" si="0"/>
        <v>-8210000541525</v>
      </c>
      <c r="I152" s="71">
        <f>SUM(I7:I151)</f>
        <v>555928412200</v>
      </c>
    </row>
    <row r="153" spans="1:9" ht="23.1" customHeight="1" thickTop="1">
      <c r="A153" s="30" t="s">
        <v>51</v>
      </c>
      <c r="B153" s="55"/>
      <c r="C153" s="56"/>
      <c r="D153" s="56"/>
      <c r="E153" s="56"/>
      <c r="F153" s="55"/>
      <c r="G153" s="56"/>
      <c r="H153" s="56"/>
      <c r="I153" s="56"/>
    </row>
  </sheetData>
  <sheetProtection algorithmName="SHA-512" hashValue="jiIvafmldvr9fENZ0+WH8ritPSd0AkGW157h/n6vXI3TVJUgAjBY3TtLHJIcp2s9vZxDAU3o7dJtnTihCmshcA==" saltValue="F213HT720o37sAHkaELdlw==" spinCount="100000" sheet="1" objects="1" scenarios="1"/>
  <mergeCells count="6"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O71"/>
  <sheetViews>
    <sheetView rightToLeft="1" view="pageBreakPreview" topLeftCell="A56" zoomScaleNormal="100" zoomScaleSheetLayoutView="100" workbookViewId="0">
      <selection activeCell="M64" sqref="G64:M68"/>
    </sheetView>
  </sheetViews>
  <sheetFormatPr defaultColWidth="9" defaultRowHeight="15.75"/>
  <cols>
    <col min="1" max="1" width="35.625" style="6" bestFit="1" customWidth="1"/>
    <col min="2" max="2" width="11.375" style="6" customWidth="1"/>
    <col min="3" max="3" width="16" style="6" customWidth="1"/>
    <col min="4" max="4" width="18" style="6" bestFit="1" customWidth="1"/>
    <col min="5" max="5" width="11.875" style="6" bestFit="1" customWidth="1"/>
    <col min="6" max="6" width="15.125" style="6" bestFit="1" customWidth="1"/>
    <col min="7" max="7" width="10.5" style="6" bestFit="1" customWidth="1"/>
    <col min="8" max="8" width="14.625" style="6" bestFit="1" customWidth="1"/>
    <col min="9" max="9" width="11.25" style="6" bestFit="1" customWidth="1"/>
    <col min="10" max="10" width="8" style="6" customWidth="1"/>
    <col min="11" max="11" width="16.5" style="6" customWidth="1"/>
    <col min="12" max="12" width="15.875" style="6" customWidth="1"/>
    <col min="13" max="13" width="9.25" style="6" customWidth="1"/>
    <col min="14" max="14" width="15" style="4" bestFit="1" customWidth="1"/>
    <col min="15" max="16384" width="9" style="4"/>
  </cols>
  <sheetData>
    <row r="1" spans="1:15" ht="21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5" ht="21">
      <c r="A2" s="104" t="s">
        <v>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5" ht="18.75">
      <c r="A4" s="110" t="s">
        <v>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5" ht="18.75">
      <c r="A5" s="110" t="s">
        <v>388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5" ht="18.7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5" ht="18.75" customHeight="1" thickBot="1">
      <c r="A7" s="24"/>
      <c r="B7" s="106" t="s">
        <v>5</v>
      </c>
      <c r="C7" s="106"/>
      <c r="D7" s="106"/>
      <c r="E7" s="111" t="s">
        <v>6</v>
      </c>
      <c r="F7" s="111"/>
      <c r="G7" s="111"/>
      <c r="H7" s="111"/>
      <c r="I7" s="106" t="s">
        <v>7</v>
      </c>
      <c r="J7" s="106"/>
      <c r="K7" s="106"/>
      <c r="L7" s="106"/>
      <c r="M7" s="106"/>
    </row>
    <row r="8" spans="1:15" ht="17.25" customHeight="1">
      <c r="A8" s="105" t="s">
        <v>8</v>
      </c>
      <c r="B8" s="105" t="s">
        <v>9</v>
      </c>
      <c r="C8" s="105" t="s">
        <v>10</v>
      </c>
      <c r="D8" s="109" t="s">
        <v>11</v>
      </c>
      <c r="E8" s="107" t="s">
        <v>12</v>
      </c>
      <c r="F8" s="107"/>
      <c r="G8" s="108" t="s">
        <v>13</v>
      </c>
      <c r="H8" s="108"/>
      <c r="I8" s="109" t="s">
        <v>9</v>
      </c>
      <c r="J8" s="112" t="s">
        <v>14</v>
      </c>
      <c r="K8" s="109" t="s">
        <v>10</v>
      </c>
      <c r="L8" s="109" t="s">
        <v>11</v>
      </c>
      <c r="M8" s="112" t="s">
        <v>15</v>
      </c>
    </row>
    <row r="9" spans="1:15" ht="20.25" customHeight="1" thickBot="1">
      <c r="A9" s="106"/>
      <c r="B9" s="106"/>
      <c r="C9" s="106"/>
      <c r="D9" s="106"/>
      <c r="E9" s="25" t="s">
        <v>9</v>
      </c>
      <c r="F9" s="25" t="s">
        <v>16</v>
      </c>
      <c r="G9" s="25" t="s">
        <v>9</v>
      </c>
      <c r="H9" s="25" t="s">
        <v>17</v>
      </c>
      <c r="I9" s="106"/>
      <c r="J9" s="113"/>
      <c r="K9" s="106"/>
      <c r="L9" s="106"/>
      <c r="M9" s="113"/>
    </row>
    <row r="10" spans="1:15" ht="23.1" customHeight="1">
      <c r="A10" s="27" t="s">
        <v>18</v>
      </c>
      <c r="B10" s="68">
        <v>4200000</v>
      </c>
      <c r="C10" s="68">
        <v>29820577811</v>
      </c>
      <c r="D10" s="68">
        <v>25676311500</v>
      </c>
      <c r="E10" s="68">
        <v>520907</v>
      </c>
      <c r="F10" s="68">
        <v>3820221632</v>
      </c>
      <c r="G10" s="68">
        <v>0</v>
      </c>
      <c r="H10" s="68">
        <v>0</v>
      </c>
      <c r="I10" s="68">
        <v>4720907</v>
      </c>
      <c r="J10" s="68">
        <v>7260</v>
      </c>
      <c r="K10" s="68">
        <v>33640799443</v>
      </c>
      <c r="L10" s="68">
        <v>34069855803</v>
      </c>
      <c r="M10" s="29">
        <f>L10/17092787459318*100</f>
        <v>0.19932299447406446</v>
      </c>
      <c r="N10" s="88">
        <v>17092787459318</v>
      </c>
      <c r="O10" s="89">
        <f>L10/N10</f>
        <v>1.9932299447406447E-3</v>
      </c>
    </row>
    <row r="11" spans="1:15" ht="23.1" customHeight="1">
      <c r="A11" s="30" t="s">
        <v>19</v>
      </c>
      <c r="B11" s="68">
        <v>126822796</v>
      </c>
      <c r="C11" s="68">
        <v>608958407098</v>
      </c>
      <c r="D11" s="68">
        <v>697157148016</v>
      </c>
      <c r="E11" s="68">
        <v>12399566</v>
      </c>
      <c r="F11" s="68">
        <v>67158377480</v>
      </c>
      <c r="G11" s="68">
        <v>4721737</v>
      </c>
      <c r="H11" s="68">
        <v>22930455404</v>
      </c>
      <c r="I11" s="68">
        <v>134500625</v>
      </c>
      <c r="J11" s="68">
        <v>5210</v>
      </c>
      <c r="K11" s="68">
        <v>653186329174</v>
      </c>
      <c r="L11" s="68">
        <v>696578804129</v>
      </c>
      <c r="M11" s="29">
        <f t="shared" ref="M11:M41" si="0">L11/17092787459318*100</f>
        <v>4.075279153777025</v>
      </c>
    </row>
    <row r="12" spans="1:15" ht="23.1" customHeight="1">
      <c r="A12" s="30" t="s">
        <v>20</v>
      </c>
      <c r="B12" s="68">
        <v>0</v>
      </c>
      <c r="C12" s="68">
        <v>0</v>
      </c>
      <c r="D12" s="68">
        <v>0</v>
      </c>
      <c r="E12" s="68">
        <v>6278136</v>
      </c>
      <c r="F12" s="68">
        <v>23996617637</v>
      </c>
      <c r="G12" s="68">
        <v>0</v>
      </c>
      <c r="H12" s="68">
        <v>0</v>
      </c>
      <c r="I12" s="68">
        <v>6278136</v>
      </c>
      <c r="J12" s="68">
        <v>4100</v>
      </c>
      <c r="K12" s="68">
        <v>23996617637</v>
      </c>
      <c r="L12" s="68">
        <v>25587202476</v>
      </c>
      <c r="M12" s="29">
        <f t="shared" si="0"/>
        <v>0.14969590265425861</v>
      </c>
    </row>
    <row r="13" spans="1:15" ht="23.1" customHeight="1">
      <c r="A13" s="30" t="s">
        <v>21</v>
      </c>
      <c r="B13" s="68">
        <v>0</v>
      </c>
      <c r="C13" s="68">
        <v>0</v>
      </c>
      <c r="D13" s="68">
        <v>0</v>
      </c>
      <c r="E13" s="68">
        <v>3000000</v>
      </c>
      <c r="F13" s="68">
        <v>108693244800</v>
      </c>
      <c r="G13" s="68">
        <v>113172</v>
      </c>
      <c r="H13" s="68">
        <v>4100343967</v>
      </c>
      <c r="I13" s="68">
        <v>2886828</v>
      </c>
      <c r="J13" s="68">
        <v>44260</v>
      </c>
      <c r="K13" s="68">
        <v>104592900833</v>
      </c>
      <c r="L13" s="68">
        <v>127010769789</v>
      </c>
      <c r="M13" s="29">
        <f t="shared" si="0"/>
        <v>0.74306645473299371</v>
      </c>
    </row>
    <row r="14" spans="1:15" ht="23.1" customHeight="1">
      <c r="A14" s="30" t="s">
        <v>22</v>
      </c>
      <c r="B14" s="68">
        <v>1100000</v>
      </c>
      <c r="C14" s="68">
        <v>9887166732</v>
      </c>
      <c r="D14" s="68">
        <v>8813247300</v>
      </c>
      <c r="E14" s="68">
        <v>310010</v>
      </c>
      <c r="F14" s="68">
        <v>2780427771</v>
      </c>
      <c r="G14" s="68">
        <v>0</v>
      </c>
      <c r="H14" s="68">
        <v>0</v>
      </c>
      <c r="I14" s="68">
        <v>1410010</v>
      </c>
      <c r="J14" s="68">
        <v>9660</v>
      </c>
      <c r="K14" s="68">
        <v>12667594503</v>
      </c>
      <c r="L14" s="68">
        <v>13539653459</v>
      </c>
      <c r="M14" s="29">
        <f t="shared" si="0"/>
        <v>7.9212670790093767E-2</v>
      </c>
    </row>
    <row r="15" spans="1:15" ht="23.1" customHeight="1">
      <c r="A15" s="30" t="s">
        <v>23</v>
      </c>
      <c r="B15" s="68">
        <v>660995375</v>
      </c>
      <c r="C15" s="68">
        <v>768968849814</v>
      </c>
      <c r="D15" s="68">
        <v>617638705372</v>
      </c>
      <c r="E15" s="68">
        <v>216865563</v>
      </c>
      <c r="F15" s="68">
        <v>206704049135</v>
      </c>
      <c r="G15" s="68">
        <v>18679000</v>
      </c>
      <c r="H15" s="68">
        <v>21441351495</v>
      </c>
      <c r="I15" s="68">
        <v>859181938</v>
      </c>
      <c r="J15" s="68">
        <v>1105</v>
      </c>
      <c r="K15" s="68">
        <v>954231547454</v>
      </c>
      <c r="L15" s="68">
        <v>943747135046</v>
      </c>
      <c r="M15" s="29">
        <f t="shared" si="0"/>
        <v>5.5213179084580704</v>
      </c>
    </row>
    <row r="16" spans="1:15" ht="23.1" customHeight="1">
      <c r="A16" s="30" t="s">
        <v>24</v>
      </c>
      <c r="B16" s="68">
        <v>1563000</v>
      </c>
      <c r="C16" s="68">
        <v>3686553850</v>
      </c>
      <c r="D16" s="68">
        <v>3348223828</v>
      </c>
      <c r="E16" s="68">
        <v>0</v>
      </c>
      <c r="F16" s="68">
        <v>0</v>
      </c>
      <c r="G16" s="68">
        <v>600000</v>
      </c>
      <c r="H16" s="68">
        <v>1415183820</v>
      </c>
      <c r="I16" s="68">
        <v>963000</v>
      </c>
      <c r="J16" s="68">
        <v>2532</v>
      </c>
      <c r="K16" s="68">
        <v>2271370030</v>
      </c>
      <c r="L16" s="68">
        <v>2423808023</v>
      </c>
      <c r="M16" s="29">
        <f t="shared" si="0"/>
        <v>1.4180296974784413E-2</v>
      </c>
    </row>
    <row r="17" spans="1:13" ht="23.1" customHeight="1">
      <c r="A17" s="30" t="s">
        <v>25</v>
      </c>
      <c r="B17" s="68">
        <v>1577000</v>
      </c>
      <c r="C17" s="68">
        <v>1762752081</v>
      </c>
      <c r="D17" s="68">
        <v>1246255399</v>
      </c>
      <c r="E17" s="68">
        <v>0</v>
      </c>
      <c r="F17" s="68">
        <v>0</v>
      </c>
      <c r="G17" s="68">
        <v>1577000</v>
      </c>
      <c r="H17" s="68">
        <v>1762752081</v>
      </c>
      <c r="I17" s="68">
        <v>0</v>
      </c>
      <c r="J17" s="68">
        <v>0</v>
      </c>
      <c r="K17" s="68">
        <v>0</v>
      </c>
      <c r="L17" s="68">
        <v>0</v>
      </c>
      <c r="M17" s="29">
        <v>0</v>
      </c>
    </row>
    <row r="18" spans="1:13" ht="23.1" customHeight="1">
      <c r="A18" s="30" t="s">
        <v>26</v>
      </c>
      <c r="B18" s="68">
        <v>647537</v>
      </c>
      <c r="C18" s="68">
        <v>3616396883</v>
      </c>
      <c r="D18" s="68">
        <v>2104203507</v>
      </c>
      <c r="E18" s="68">
        <v>0</v>
      </c>
      <c r="F18" s="68">
        <v>0</v>
      </c>
      <c r="G18" s="68">
        <v>0</v>
      </c>
      <c r="H18" s="68">
        <v>0</v>
      </c>
      <c r="I18" s="68">
        <v>647537</v>
      </c>
      <c r="J18" s="68">
        <v>3722</v>
      </c>
      <c r="K18" s="68">
        <v>3616396883</v>
      </c>
      <c r="L18" s="68">
        <v>2395792430</v>
      </c>
      <c r="M18" s="29">
        <f t="shared" si="0"/>
        <v>1.4016393965596011E-2</v>
      </c>
    </row>
    <row r="19" spans="1:13" ht="23.1" customHeight="1">
      <c r="A19" s="30" t="s">
        <v>27</v>
      </c>
      <c r="B19" s="68">
        <v>6674700</v>
      </c>
      <c r="C19" s="68">
        <v>47669378355</v>
      </c>
      <c r="D19" s="68">
        <v>39876263069</v>
      </c>
      <c r="E19" s="68">
        <v>728082</v>
      </c>
      <c r="F19" s="68">
        <v>4215146952</v>
      </c>
      <c r="G19" s="68">
        <v>323533</v>
      </c>
      <c r="H19" s="68">
        <v>2267574018</v>
      </c>
      <c r="I19" s="68">
        <v>7079249</v>
      </c>
      <c r="J19" s="68">
        <v>5540</v>
      </c>
      <c r="K19" s="68">
        <v>49616951289</v>
      </c>
      <c r="L19" s="68">
        <v>38985686178</v>
      </c>
      <c r="M19" s="29">
        <f t="shared" si="0"/>
        <v>0.22808267095573842</v>
      </c>
    </row>
    <row r="20" spans="1:13" ht="23.1" customHeight="1">
      <c r="A20" s="30" t="s">
        <v>28</v>
      </c>
      <c r="B20" s="68">
        <v>0</v>
      </c>
      <c r="C20" s="68">
        <v>0</v>
      </c>
      <c r="D20" s="68">
        <v>0</v>
      </c>
      <c r="E20" s="68">
        <v>12893254</v>
      </c>
      <c r="F20" s="68">
        <v>58035726429</v>
      </c>
      <c r="G20" s="68">
        <v>93254</v>
      </c>
      <c r="H20" s="68">
        <v>419759328</v>
      </c>
      <c r="I20" s="68">
        <v>12800000</v>
      </c>
      <c r="J20" s="68">
        <v>4890</v>
      </c>
      <c r="K20" s="68">
        <v>57615967101</v>
      </c>
      <c r="L20" s="68">
        <v>62219577600</v>
      </c>
      <c r="M20" s="29">
        <f t="shared" si="0"/>
        <v>0.36401071357194859</v>
      </c>
    </row>
    <row r="21" spans="1:13" ht="23.1" customHeight="1">
      <c r="A21" s="30" t="s">
        <v>29</v>
      </c>
      <c r="B21" s="68">
        <v>115597</v>
      </c>
      <c r="C21" s="68">
        <v>292707081</v>
      </c>
      <c r="D21" s="68">
        <v>189370360</v>
      </c>
      <c r="E21" s="68">
        <v>0</v>
      </c>
      <c r="F21" s="68">
        <v>0</v>
      </c>
      <c r="G21" s="68">
        <v>0</v>
      </c>
      <c r="H21" s="68">
        <v>0</v>
      </c>
      <c r="I21" s="68">
        <v>115597</v>
      </c>
      <c r="J21" s="68">
        <v>1750</v>
      </c>
      <c r="K21" s="68">
        <v>292707081</v>
      </c>
      <c r="L21" s="68">
        <v>201091101</v>
      </c>
      <c r="M21" s="29">
        <f t="shared" si="0"/>
        <v>1.1764675684326534E-3</v>
      </c>
    </row>
    <row r="22" spans="1:13" ht="23.1" customHeight="1">
      <c r="A22" s="30" t="s">
        <v>30</v>
      </c>
      <c r="B22" s="68">
        <v>2000</v>
      </c>
      <c r="C22" s="68">
        <v>16805576</v>
      </c>
      <c r="D22" s="68">
        <v>15904800</v>
      </c>
      <c r="E22" s="68">
        <v>0</v>
      </c>
      <c r="F22" s="68">
        <v>0</v>
      </c>
      <c r="G22" s="68">
        <v>0</v>
      </c>
      <c r="H22" s="68">
        <v>0</v>
      </c>
      <c r="I22" s="68">
        <v>2000</v>
      </c>
      <c r="J22" s="68">
        <v>8500</v>
      </c>
      <c r="K22" s="68">
        <v>16805576</v>
      </c>
      <c r="L22" s="68">
        <v>16898850</v>
      </c>
      <c r="M22" s="29">
        <f t="shared" si="0"/>
        <v>9.886538424595997E-5</v>
      </c>
    </row>
    <row r="23" spans="1:13" ht="23.1" customHeight="1">
      <c r="A23" s="30" t="s">
        <v>31</v>
      </c>
      <c r="B23" s="68">
        <v>18802182</v>
      </c>
      <c r="C23" s="68">
        <v>104227668737</v>
      </c>
      <c r="D23" s="68">
        <v>85564234685</v>
      </c>
      <c r="E23" s="68">
        <v>998938</v>
      </c>
      <c r="F23" s="68">
        <v>4528910043</v>
      </c>
      <c r="G23" s="68">
        <v>150229</v>
      </c>
      <c r="H23" s="68">
        <v>825124643</v>
      </c>
      <c r="I23" s="68">
        <v>19650891</v>
      </c>
      <c r="J23" s="68">
        <v>4630</v>
      </c>
      <c r="K23" s="68">
        <v>107931454137</v>
      </c>
      <c r="L23" s="68">
        <v>90442272763</v>
      </c>
      <c r="M23" s="29">
        <f t="shared" si="0"/>
        <v>0.52912535757119061</v>
      </c>
    </row>
    <row r="24" spans="1:13" ht="23.1" customHeight="1">
      <c r="A24" s="30" t="s">
        <v>32</v>
      </c>
      <c r="B24" s="68">
        <v>33522</v>
      </c>
      <c r="C24" s="68">
        <v>4398906504</v>
      </c>
      <c r="D24" s="68">
        <v>3632157311</v>
      </c>
      <c r="E24" s="68">
        <v>0</v>
      </c>
      <c r="F24" s="68">
        <v>0</v>
      </c>
      <c r="G24" s="68">
        <v>0</v>
      </c>
      <c r="H24" s="68">
        <v>0</v>
      </c>
      <c r="I24" s="68">
        <v>33522</v>
      </c>
      <c r="J24" s="68">
        <v>132350</v>
      </c>
      <c r="K24" s="68">
        <v>4398906504</v>
      </c>
      <c r="L24" s="68">
        <v>4410238715</v>
      </c>
      <c r="M24" s="29">
        <f t="shared" si="0"/>
        <v>2.5801752496464773E-2</v>
      </c>
    </row>
    <row r="25" spans="1:13" ht="23.1" customHeight="1">
      <c r="A25" s="30" t="s">
        <v>33</v>
      </c>
      <c r="B25" s="68">
        <v>7800000</v>
      </c>
      <c r="C25" s="68">
        <v>31115628734</v>
      </c>
      <c r="D25" s="68">
        <v>26222641381</v>
      </c>
      <c r="E25" s="68">
        <v>8263373</v>
      </c>
      <c r="F25" s="68">
        <v>28966542630</v>
      </c>
      <c r="G25" s="68">
        <v>16063373</v>
      </c>
      <c r="H25" s="68">
        <v>60082171364</v>
      </c>
      <c r="I25" s="68">
        <v>0</v>
      </c>
      <c r="J25" s="68">
        <v>0</v>
      </c>
      <c r="K25" s="68">
        <v>0</v>
      </c>
      <c r="L25" s="68">
        <v>0</v>
      </c>
      <c r="M25" s="29">
        <f t="shared" si="0"/>
        <v>0</v>
      </c>
    </row>
    <row r="26" spans="1:13" ht="23.1" customHeight="1">
      <c r="A26" s="30" t="s">
        <v>34</v>
      </c>
      <c r="B26" s="68">
        <v>700000</v>
      </c>
      <c r="C26" s="68">
        <v>5704288632</v>
      </c>
      <c r="D26" s="68">
        <v>6192931500</v>
      </c>
      <c r="E26" s="68">
        <v>3307056</v>
      </c>
      <c r="F26" s="68">
        <v>32258727382</v>
      </c>
      <c r="G26" s="68">
        <v>107056</v>
      </c>
      <c r="H26" s="68">
        <v>1005137149</v>
      </c>
      <c r="I26" s="68">
        <v>3900000</v>
      </c>
      <c r="J26" s="68">
        <v>10090</v>
      </c>
      <c r="K26" s="68">
        <v>36957878865</v>
      </c>
      <c r="L26" s="68">
        <v>39116861550</v>
      </c>
      <c r="M26" s="29">
        <f t="shared" si="0"/>
        <v>0.22885010208604536</v>
      </c>
    </row>
    <row r="27" spans="1:13" ht="23.1" customHeight="1">
      <c r="A27" s="30" t="s">
        <v>35</v>
      </c>
      <c r="B27" s="68">
        <v>101000</v>
      </c>
      <c r="C27" s="68">
        <v>1922460989</v>
      </c>
      <c r="D27" s="68">
        <v>2148539671</v>
      </c>
      <c r="E27" s="68">
        <v>0</v>
      </c>
      <c r="F27" s="68">
        <v>0</v>
      </c>
      <c r="G27" s="68">
        <v>0</v>
      </c>
      <c r="H27" s="68">
        <v>0</v>
      </c>
      <c r="I27" s="68">
        <v>101000</v>
      </c>
      <c r="J27" s="68">
        <v>21350</v>
      </c>
      <c r="K27" s="68">
        <v>1922460989</v>
      </c>
      <c r="L27" s="68">
        <v>2143519719</v>
      </c>
      <c r="M27" s="29">
        <f t="shared" si="0"/>
        <v>1.2540492439291855E-2</v>
      </c>
    </row>
    <row r="28" spans="1:13" ht="23.1" customHeight="1">
      <c r="A28" s="30" t="s">
        <v>36</v>
      </c>
      <c r="B28" s="68">
        <v>100000</v>
      </c>
      <c r="C28" s="68">
        <v>696495733</v>
      </c>
      <c r="D28" s="68">
        <v>571578750</v>
      </c>
      <c r="E28" s="68">
        <v>5200000</v>
      </c>
      <c r="F28" s="68">
        <v>31864442521</v>
      </c>
      <c r="G28" s="68">
        <v>0</v>
      </c>
      <c r="H28" s="68">
        <v>0</v>
      </c>
      <c r="I28" s="68">
        <v>5300000</v>
      </c>
      <c r="J28" s="68">
        <v>6510</v>
      </c>
      <c r="K28" s="68">
        <v>32560938254</v>
      </c>
      <c r="L28" s="68">
        <v>34297707150</v>
      </c>
      <c r="M28" s="29">
        <f t="shared" si="0"/>
        <v>0.20065602074343275</v>
      </c>
    </row>
    <row r="29" spans="1:13" ht="23.1" customHeight="1">
      <c r="A29" s="30" t="s">
        <v>37</v>
      </c>
      <c r="B29" s="68">
        <v>0</v>
      </c>
      <c r="C29" s="68">
        <v>0</v>
      </c>
      <c r="D29" s="68">
        <v>0</v>
      </c>
      <c r="E29" s="68">
        <v>5600000</v>
      </c>
      <c r="F29" s="68">
        <v>26927365338</v>
      </c>
      <c r="G29" s="68">
        <v>0</v>
      </c>
      <c r="H29" s="68">
        <v>0</v>
      </c>
      <c r="I29" s="68">
        <v>5600000</v>
      </c>
      <c r="J29" s="68">
        <v>4854</v>
      </c>
      <c r="K29" s="68">
        <v>26927365338</v>
      </c>
      <c r="L29" s="68">
        <v>27020664721</v>
      </c>
      <c r="M29" s="29">
        <f t="shared" si="0"/>
        <v>0.15808226004863762</v>
      </c>
    </row>
    <row r="30" spans="1:13" ht="23.1" customHeight="1">
      <c r="A30" s="30" t="s">
        <v>38</v>
      </c>
      <c r="B30" s="68">
        <v>81232054</v>
      </c>
      <c r="C30" s="68">
        <v>34435129810</v>
      </c>
      <c r="D30" s="68">
        <v>29554032725</v>
      </c>
      <c r="E30" s="68">
        <v>405572769</v>
      </c>
      <c r="F30" s="68">
        <v>162141581159</v>
      </c>
      <c r="G30" s="68">
        <v>0</v>
      </c>
      <c r="H30" s="68">
        <v>0</v>
      </c>
      <c r="I30" s="68">
        <v>486804823</v>
      </c>
      <c r="J30" s="68">
        <v>418</v>
      </c>
      <c r="K30" s="68">
        <v>196576710969</v>
      </c>
      <c r="L30" s="68">
        <v>202273683742</v>
      </c>
      <c r="M30" s="29">
        <f t="shared" si="0"/>
        <v>1.1833861751538488</v>
      </c>
    </row>
    <row r="31" spans="1:13" ht="23.1" customHeight="1">
      <c r="A31" s="30" t="s">
        <v>39</v>
      </c>
      <c r="B31" s="68">
        <v>0</v>
      </c>
      <c r="C31" s="68">
        <v>0</v>
      </c>
      <c r="D31" s="68">
        <v>0</v>
      </c>
      <c r="E31" s="68">
        <v>7215000</v>
      </c>
      <c r="F31" s="68">
        <v>10283976605</v>
      </c>
      <c r="G31" s="68">
        <v>0</v>
      </c>
      <c r="H31" s="68">
        <v>0</v>
      </c>
      <c r="I31" s="68">
        <v>7215000</v>
      </c>
      <c r="J31" s="68">
        <v>1555</v>
      </c>
      <c r="K31" s="68">
        <v>10283976605</v>
      </c>
      <c r="L31" s="68">
        <v>11152570020</v>
      </c>
      <c r="M31" s="29">
        <f t="shared" si="0"/>
        <v>6.5247228086957015E-2</v>
      </c>
    </row>
    <row r="32" spans="1:13" ht="23.1" customHeight="1">
      <c r="A32" s="30" t="s">
        <v>40</v>
      </c>
      <c r="B32" s="68">
        <v>0</v>
      </c>
      <c r="C32" s="68">
        <v>0</v>
      </c>
      <c r="D32" s="68">
        <v>0</v>
      </c>
      <c r="E32" s="68">
        <v>27600000</v>
      </c>
      <c r="F32" s="68">
        <v>53578404143</v>
      </c>
      <c r="G32" s="68">
        <v>0</v>
      </c>
      <c r="H32" s="68">
        <v>0</v>
      </c>
      <c r="I32" s="68">
        <v>27600000</v>
      </c>
      <c r="J32" s="68">
        <v>2166</v>
      </c>
      <c r="K32" s="68">
        <v>53578404143</v>
      </c>
      <c r="L32" s="68">
        <v>59425899481</v>
      </c>
      <c r="M32" s="29">
        <f t="shared" si="0"/>
        <v>0.34766652087869049</v>
      </c>
    </row>
    <row r="33" spans="1:13" ht="23.1" customHeight="1">
      <c r="A33" s="30" t="s">
        <v>41</v>
      </c>
      <c r="B33" s="68">
        <v>7800000</v>
      </c>
      <c r="C33" s="68">
        <v>34291110052</v>
      </c>
      <c r="D33" s="68">
        <v>29773785600</v>
      </c>
      <c r="E33" s="68">
        <v>30019572</v>
      </c>
      <c r="F33" s="68">
        <v>127666479394</v>
      </c>
      <c r="G33" s="68">
        <v>0</v>
      </c>
      <c r="H33" s="68">
        <v>0</v>
      </c>
      <c r="I33" s="68">
        <v>37819572</v>
      </c>
      <c r="J33" s="68">
        <v>4669</v>
      </c>
      <c r="K33" s="68">
        <v>161957589446</v>
      </c>
      <c r="L33" s="68">
        <v>175528933160</v>
      </c>
      <c r="M33" s="29">
        <f t="shared" si="0"/>
        <v>1.0269181289346212</v>
      </c>
    </row>
    <row r="34" spans="1:13" ht="23.1" customHeight="1">
      <c r="A34" s="30" t="s">
        <v>42</v>
      </c>
      <c r="B34" s="68">
        <v>24800000</v>
      </c>
      <c r="C34" s="68">
        <v>44288775448</v>
      </c>
      <c r="D34" s="68">
        <v>38211282000</v>
      </c>
      <c r="E34" s="68">
        <v>3300000</v>
      </c>
      <c r="F34" s="68">
        <v>5806756341</v>
      </c>
      <c r="G34" s="68">
        <v>0</v>
      </c>
      <c r="H34" s="68">
        <v>0</v>
      </c>
      <c r="I34" s="68">
        <v>28100000</v>
      </c>
      <c r="J34" s="68">
        <v>1746</v>
      </c>
      <c r="K34" s="68">
        <v>50095531789</v>
      </c>
      <c r="L34" s="68">
        <v>48770677531</v>
      </c>
      <c r="M34" s="29">
        <f t="shared" si="0"/>
        <v>0.28532898830619369</v>
      </c>
    </row>
    <row r="35" spans="1:13" ht="23.1" customHeight="1">
      <c r="A35" s="30" t="s">
        <v>43</v>
      </c>
      <c r="B35" s="68">
        <v>214130000</v>
      </c>
      <c r="C35" s="68">
        <v>457956675511</v>
      </c>
      <c r="D35" s="68">
        <v>394422031808</v>
      </c>
      <c r="E35" s="68">
        <v>275373401</v>
      </c>
      <c r="F35" s="68">
        <v>598164746451</v>
      </c>
      <c r="G35" s="68">
        <v>0</v>
      </c>
      <c r="H35" s="68">
        <v>0</v>
      </c>
      <c r="I35" s="68">
        <v>489503401</v>
      </c>
      <c r="J35" s="68">
        <v>2313</v>
      </c>
      <c r="K35" s="68">
        <v>1056121421962</v>
      </c>
      <c r="L35" s="68">
        <v>1125484649387</v>
      </c>
      <c r="M35" s="29">
        <f t="shared" si="0"/>
        <v>6.5845588501333108</v>
      </c>
    </row>
    <row r="36" spans="1:13" ht="23.1" customHeight="1">
      <c r="A36" s="30" t="s">
        <v>44</v>
      </c>
      <c r="B36" s="68">
        <v>178154000</v>
      </c>
      <c r="C36" s="68">
        <v>441550934730</v>
      </c>
      <c r="D36" s="68">
        <v>379512407072</v>
      </c>
      <c r="E36" s="68">
        <v>0</v>
      </c>
      <c r="F36" s="68">
        <v>0</v>
      </c>
      <c r="G36" s="68">
        <v>71243000</v>
      </c>
      <c r="H36" s="68">
        <v>176574274184</v>
      </c>
      <c r="I36" s="68">
        <v>106911000</v>
      </c>
      <c r="J36" s="68">
        <v>2499</v>
      </c>
      <c r="K36" s="68">
        <v>264976660546</v>
      </c>
      <c r="L36" s="68">
        <v>265580923998</v>
      </c>
      <c r="M36" s="29">
        <f t="shared" si="0"/>
        <v>1.5537601729975332</v>
      </c>
    </row>
    <row r="37" spans="1:13" ht="23.1" customHeight="1">
      <c r="A37" s="30" t="s">
        <v>45</v>
      </c>
      <c r="B37" s="68">
        <v>14920000</v>
      </c>
      <c r="C37" s="68">
        <v>22842512494</v>
      </c>
      <c r="D37" s="68">
        <v>20066648782</v>
      </c>
      <c r="E37" s="68">
        <v>5080000</v>
      </c>
      <c r="F37" s="68">
        <v>7090493753</v>
      </c>
      <c r="G37" s="68">
        <v>0</v>
      </c>
      <c r="H37" s="68">
        <v>0</v>
      </c>
      <c r="I37" s="68">
        <v>20000000</v>
      </c>
      <c r="J37" s="68">
        <v>1450</v>
      </c>
      <c r="K37" s="68">
        <v>29933006247</v>
      </c>
      <c r="L37" s="68">
        <v>28827450000</v>
      </c>
      <c r="M37" s="29">
        <f t="shared" si="0"/>
        <v>0.16865271430193174</v>
      </c>
    </row>
    <row r="38" spans="1:13" ht="23.1" customHeight="1">
      <c r="A38" s="30" t="s">
        <v>46</v>
      </c>
      <c r="B38" s="68">
        <v>9060000</v>
      </c>
      <c r="C38" s="68">
        <v>6618669395</v>
      </c>
      <c r="D38" s="68">
        <v>5898990916</v>
      </c>
      <c r="E38" s="68">
        <v>0</v>
      </c>
      <c r="F38" s="68">
        <v>0</v>
      </c>
      <c r="G38" s="68">
        <v>0</v>
      </c>
      <c r="H38" s="68">
        <v>0</v>
      </c>
      <c r="I38" s="68">
        <v>9060000</v>
      </c>
      <c r="J38" s="68">
        <v>688</v>
      </c>
      <c r="K38" s="68">
        <v>6618669395</v>
      </c>
      <c r="L38" s="68">
        <v>6196191988</v>
      </c>
      <c r="M38" s="29">
        <f t="shared" si="0"/>
        <v>3.6250330747675648E-2</v>
      </c>
    </row>
    <row r="39" spans="1:13" ht="23.1" customHeight="1">
      <c r="A39" s="30" t="s">
        <v>47</v>
      </c>
      <c r="B39" s="68">
        <v>796000000</v>
      </c>
      <c r="C39" s="68">
        <v>2091342517174</v>
      </c>
      <c r="D39" s="68">
        <v>1859582257650</v>
      </c>
      <c r="E39" s="68">
        <v>41063662</v>
      </c>
      <c r="F39" s="68">
        <v>87338510457</v>
      </c>
      <c r="G39" s="68">
        <v>87000</v>
      </c>
      <c r="H39" s="68">
        <v>227674845</v>
      </c>
      <c r="I39" s="68">
        <v>836976662</v>
      </c>
      <c r="J39" s="68">
        <v>2960</v>
      </c>
      <c r="K39" s="68">
        <v>2178453352786</v>
      </c>
      <c r="L39" s="68">
        <v>2462710086553</v>
      </c>
      <c r="M39" s="29">
        <f t="shared" si="0"/>
        <v>14.407890418191988</v>
      </c>
    </row>
    <row r="40" spans="1:13" ht="23.1" customHeight="1">
      <c r="A40" s="30" t="s">
        <v>48</v>
      </c>
      <c r="B40" s="68">
        <v>9000000</v>
      </c>
      <c r="C40" s="68">
        <v>30057167070</v>
      </c>
      <c r="D40" s="68">
        <v>21033103950</v>
      </c>
      <c r="E40" s="68">
        <v>2400000</v>
      </c>
      <c r="F40" s="68">
        <v>5212472601</v>
      </c>
      <c r="G40" s="68">
        <v>0</v>
      </c>
      <c r="H40" s="68">
        <v>0</v>
      </c>
      <c r="I40" s="68">
        <v>11400000</v>
      </c>
      <c r="J40" s="68">
        <v>2519</v>
      </c>
      <c r="K40" s="68">
        <v>35269639671</v>
      </c>
      <c r="L40" s="68">
        <v>28545736231</v>
      </c>
      <c r="M40" s="29">
        <f t="shared" si="0"/>
        <v>0.16700457019629361</v>
      </c>
    </row>
    <row r="41" spans="1:13" ht="23.1" customHeight="1">
      <c r="A41" s="30" t="s">
        <v>108</v>
      </c>
      <c r="B41" s="70">
        <v>2005000</v>
      </c>
      <c r="C41" s="70">
        <v>7186182008</v>
      </c>
      <c r="D41" s="70">
        <v>2305156270</v>
      </c>
      <c r="E41" s="70">
        <v>675000</v>
      </c>
      <c r="F41" s="70">
        <v>2800313897</v>
      </c>
      <c r="G41" s="70">
        <v>1000</v>
      </c>
      <c r="H41" s="70">
        <v>3584131</v>
      </c>
      <c r="I41" s="70">
        <v>2679000</v>
      </c>
      <c r="J41" s="70">
        <v>4240</v>
      </c>
      <c r="K41" s="70">
        <v>9982911774</v>
      </c>
      <c r="L41" s="70">
        <v>11356035069</v>
      </c>
      <c r="M41" s="29">
        <f t="shared" si="0"/>
        <v>6.6437584250246706E-2</v>
      </c>
    </row>
    <row r="42" spans="1:13" ht="18.75">
      <c r="A42" s="30" t="s">
        <v>109</v>
      </c>
      <c r="B42" s="70">
        <v>0</v>
      </c>
      <c r="C42" s="70">
        <v>0</v>
      </c>
      <c r="D42" s="70">
        <v>0</v>
      </c>
      <c r="E42" s="70">
        <v>5304000</v>
      </c>
      <c r="F42" s="70">
        <v>18302351</v>
      </c>
      <c r="G42" s="70">
        <v>5304000</v>
      </c>
      <c r="H42" s="70">
        <v>18302351</v>
      </c>
      <c r="I42" s="70">
        <v>0</v>
      </c>
      <c r="J42" s="70">
        <v>0</v>
      </c>
      <c r="K42" s="70">
        <v>0</v>
      </c>
      <c r="L42" s="70">
        <v>0</v>
      </c>
      <c r="M42" s="29">
        <f t="shared" ref="M42:M61" si="1">L42/17092787459318*100</f>
        <v>0</v>
      </c>
    </row>
    <row r="43" spans="1:13" ht="18.75">
      <c r="A43" s="30" t="s">
        <v>110</v>
      </c>
      <c r="B43" s="70">
        <v>0</v>
      </c>
      <c r="C43" s="70">
        <v>0</v>
      </c>
      <c r="D43" s="70">
        <v>0</v>
      </c>
      <c r="E43" s="70">
        <v>1853000</v>
      </c>
      <c r="F43" s="70">
        <v>737209793</v>
      </c>
      <c r="G43" s="70">
        <v>1853000</v>
      </c>
      <c r="H43" s="70">
        <v>737209793</v>
      </c>
      <c r="I43" s="70">
        <v>0</v>
      </c>
      <c r="J43" s="70">
        <v>0</v>
      </c>
      <c r="K43" s="70">
        <v>0</v>
      </c>
      <c r="L43" s="70">
        <v>0</v>
      </c>
      <c r="M43" s="29">
        <f t="shared" si="1"/>
        <v>0</v>
      </c>
    </row>
    <row r="44" spans="1:13" ht="18.75">
      <c r="A44" s="30" t="s">
        <v>111</v>
      </c>
      <c r="B44" s="70">
        <v>0</v>
      </c>
      <c r="C44" s="70">
        <v>0</v>
      </c>
      <c r="D44" s="70">
        <v>0</v>
      </c>
      <c r="E44" s="70">
        <v>712000</v>
      </c>
      <c r="F44" s="70">
        <v>334726167</v>
      </c>
      <c r="G44" s="70">
        <v>0</v>
      </c>
      <c r="H44" s="70">
        <v>0</v>
      </c>
      <c r="I44" s="70">
        <v>712000</v>
      </c>
      <c r="J44" s="70">
        <v>463</v>
      </c>
      <c r="K44" s="70">
        <v>334726167</v>
      </c>
      <c r="L44" s="70">
        <v>329571115</v>
      </c>
      <c r="M44" s="29">
        <f t="shared" si="1"/>
        <v>1.9281297201196807E-3</v>
      </c>
    </row>
    <row r="45" spans="1:13" ht="18.75">
      <c r="A45" s="30" t="s">
        <v>112</v>
      </c>
      <c r="B45" s="70">
        <v>0</v>
      </c>
      <c r="C45" s="70">
        <v>0</v>
      </c>
      <c r="D45" s="70">
        <v>0</v>
      </c>
      <c r="E45" s="70">
        <v>5002000</v>
      </c>
      <c r="F45" s="70">
        <v>190676026</v>
      </c>
      <c r="G45" s="70">
        <v>0</v>
      </c>
      <c r="H45" s="70">
        <v>0</v>
      </c>
      <c r="I45" s="70">
        <v>5002000</v>
      </c>
      <c r="J45" s="70">
        <v>2</v>
      </c>
      <c r="K45" s="70">
        <v>190676026</v>
      </c>
      <c r="L45" s="70">
        <v>10001425</v>
      </c>
      <c r="M45" s="29">
        <f t="shared" si="1"/>
        <v>5.8512545269775768E-5</v>
      </c>
    </row>
    <row r="46" spans="1:13" ht="18.75">
      <c r="A46" s="30" t="s">
        <v>113</v>
      </c>
      <c r="B46" s="70">
        <v>0</v>
      </c>
      <c r="C46" s="70">
        <v>0</v>
      </c>
      <c r="D46" s="70">
        <v>0</v>
      </c>
      <c r="E46" s="70">
        <v>7400000</v>
      </c>
      <c r="F46" s="70">
        <v>584950554</v>
      </c>
      <c r="G46" s="70">
        <v>0</v>
      </c>
      <c r="H46" s="70">
        <v>0</v>
      </c>
      <c r="I46" s="70">
        <v>7400000</v>
      </c>
      <c r="J46" s="70">
        <v>3</v>
      </c>
      <c r="K46" s="70">
        <v>584950554</v>
      </c>
      <c r="L46" s="70">
        <v>22194284</v>
      </c>
      <c r="M46" s="29">
        <f t="shared" si="1"/>
        <v>1.298459016870356E-4</v>
      </c>
    </row>
    <row r="47" spans="1:13" ht="18.75">
      <c r="A47" s="30" t="s">
        <v>114</v>
      </c>
      <c r="B47" s="70">
        <v>0</v>
      </c>
      <c r="C47" s="70">
        <v>0</v>
      </c>
      <c r="D47" s="70">
        <v>0</v>
      </c>
      <c r="E47" s="70">
        <v>130000</v>
      </c>
      <c r="F47" s="70">
        <v>99425347</v>
      </c>
      <c r="G47" s="70">
        <v>0</v>
      </c>
      <c r="H47" s="70">
        <v>0</v>
      </c>
      <c r="I47" s="70">
        <v>130000</v>
      </c>
      <c r="J47" s="70">
        <v>930</v>
      </c>
      <c r="K47" s="70">
        <v>99425347</v>
      </c>
      <c r="L47" s="70">
        <v>120868869</v>
      </c>
      <c r="M47" s="29">
        <f t="shared" si="1"/>
        <v>7.0713375034748519E-4</v>
      </c>
    </row>
    <row r="48" spans="1:13" ht="18.75">
      <c r="A48" s="30" t="s">
        <v>115</v>
      </c>
      <c r="B48" s="70">
        <v>680000</v>
      </c>
      <c r="C48" s="70">
        <v>690177675</v>
      </c>
      <c r="D48" s="70">
        <v>373903695</v>
      </c>
      <c r="E48" s="70">
        <v>0</v>
      </c>
      <c r="F48" s="70">
        <v>0</v>
      </c>
      <c r="G48" s="70">
        <v>680000</v>
      </c>
      <c r="H48" s="70">
        <v>690177675</v>
      </c>
      <c r="I48" s="70">
        <v>0</v>
      </c>
      <c r="J48" s="70">
        <v>0</v>
      </c>
      <c r="K48" s="70">
        <v>0</v>
      </c>
      <c r="L48" s="70">
        <v>0</v>
      </c>
      <c r="M48" s="29">
        <f t="shared" si="1"/>
        <v>0</v>
      </c>
    </row>
    <row r="49" spans="1:14" ht="18.75">
      <c r="A49" s="30" t="s">
        <v>116</v>
      </c>
      <c r="B49" s="70">
        <v>2000000</v>
      </c>
      <c r="C49" s="70">
        <v>1060272950</v>
      </c>
      <c r="D49" s="70">
        <v>143962920</v>
      </c>
      <c r="E49" s="70">
        <v>150000</v>
      </c>
      <c r="F49" s="70">
        <v>7501930</v>
      </c>
      <c r="G49" s="70">
        <v>2150000</v>
      </c>
      <c r="H49" s="70">
        <v>1067774880</v>
      </c>
      <c r="I49" s="70">
        <v>0</v>
      </c>
      <c r="J49" s="70">
        <v>0</v>
      </c>
      <c r="K49" s="70">
        <v>0</v>
      </c>
      <c r="L49" s="70">
        <v>0</v>
      </c>
      <c r="M49" s="29">
        <f t="shared" si="1"/>
        <v>0</v>
      </c>
    </row>
    <row r="50" spans="1:14" ht="18.75">
      <c r="A50" s="30" t="s">
        <v>117</v>
      </c>
      <c r="B50" s="70">
        <v>0</v>
      </c>
      <c r="C50" s="70">
        <v>0</v>
      </c>
      <c r="D50" s="70">
        <v>0</v>
      </c>
      <c r="E50" s="70">
        <v>1000000</v>
      </c>
      <c r="F50" s="70">
        <v>301077498</v>
      </c>
      <c r="G50" s="70">
        <v>0</v>
      </c>
      <c r="H50" s="70">
        <v>0</v>
      </c>
      <c r="I50" s="70">
        <v>1000000</v>
      </c>
      <c r="J50" s="70">
        <v>780</v>
      </c>
      <c r="K50" s="70">
        <v>301077498</v>
      </c>
      <c r="L50" s="70">
        <v>779799150</v>
      </c>
      <c r="M50" s="29">
        <f t="shared" si="1"/>
        <v>4.562153199739803E-3</v>
      </c>
    </row>
    <row r="51" spans="1:14" ht="18.75">
      <c r="A51" s="30" t="s">
        <v>118</v>
      </c>
      <c r="B51" s="70">
        <v>1002000</v>
      </c>
      <c r="C51" s="70">
        <v>1175799752</v>
      </c>
      <c r="D51" s="70">
        <v>651132291</v>
      </c>
      <c r="E51" s="70">
        <v>3000</v>
      </c>
      <c r="F51" s="70">
        <v>2750698</v>
      </c>
      <c r="G51" s="70">
        <v>1005000</v>
      </c>
      <c r="H51" s="70">
        <v>1178550450</v>
      </c>
      <c r="I51" s="70">
        <v>0</v>
      </c>
      <c r="J51" s="70">
        <v>0</v>
      </c>
      <c r="K51" s="70">
        <v>0</v>
      </c>
      <c r="L51" s="70">
        <v>0</v>
      </c>
      <c r="M51" s="29">
        <f t="shared" si="1"/>
        <v>0</v>
      </c>
    </row>
    <row r="52" spans="1:14" ht="18.75">
      <c r="A52" s="30" t="s">
        <v>119</v>
      </c>
      <c r="B52" s="70">
        <v>0</v>
      </c>
      <c r="C52" s="70">
        <v>0</v>
      </c>
      <c r="D52" s="70">
        <v>0</v>
      </c>
      <c r="E52" s="70">
        <v>4000000</v>
      </c>
      <c r="F52" s="70">
        <v>20205150998</v>
      </c>
      <c r="G52" s="70">
        <v>1500000</v>
      </c>
      <c r="H52" s="70">
        <v>7576931624</v>
      </c>
      <c r="I52" s="70">
        <v>2500000</v>
      </c>
      <c r="J52" s="70">
        <v>5830</v>
      </c>
      <c r="K52" s="70">
        <v>12628219374</v>
      </c>
      <c r="L52" s="70">
        <v>14571246938</v>
      </c>
      <c r="M52" s="29">
        <f t="shared" si="1"/>
        <v>8.5247926780114489E-2</v>
      </c>
    </row>
    <row r="53" spans="1:14" ht="18.75">
      <c r="A53" s="30" t="s">
        <v>120</v>
      </c>
      <c r="B53" s="70">
        <v>0</v>
      </c>
      <c r="C53" s="70">
        <v>0</v>
      </c>
      <c r="D53" s="70">
        <v>0</v>
      </c>
      <c r="E53" s="70">
        <v>2001000</v>
      </c>
      <c r="F53" s="70">
        <v>580848078</v>
      </c>
      <c r="G53" s="70">
        <v>0</v>
      </c>
      <c r="H53" s="70">
        <v>0</v>
      </c>
      <c r="I53" s="70">
        <v>2001000</v>
      </c>
      <c r="J53" s="70">
        <v>1000</v>
      </c>
      <c r="K53" s="70">
        <v>580848078</v>
      </c>
      <c r="L53" s="70">
        <v>2000484743</v>
      </c>
      <c r="M53" s="29">
        <f t="shared" si="1"/>
        <v>1.1703677634565399E-2</v>
      </c>
    </row>
    <row r="54" spans="1:14" ht="18.75">
      <c r="A54" s="30" t="s">
        <v>121</v>
      </c>
      <c r="B54" s="70">
        <v>0</v>
      </c>
      <c r="C54" s="70">
        <v>0</v>
      </c>
      <c r="D54" s="70">
        <v>0</v>
      </c>
      <c r="E54" s="70">
        <v>3000000</v>
      </c>
      <c r="F54" s="70">
        <v>300076497</v>
      </c>
      <c r="G54" s="70">
        <v>0</v>
      </c>
      <c r="H54" s="70">
        <v>0</v>
      </c>
      <c r="I54" s="70">
        <v>3000000</v>
      </c>
      <c r="J54" s="70">
        <v>185</v>
      </c>
      <c r="K54" s="70">
        <v>300076497</v>
      </c>
      <c r="L54" s="70">
        <v>554857088</v>
      </c>
      <c r="M54" s="29">
        <f t="shared" si="1"/>
        <v>3.24614747197084E-3</v>
      </c>
    </row>
    <row r="55" spans="1:14" ht="18.75">
      <c r="A55" s="30" t="s">
        <v>122</v>
      </c>
      <c r="B55" s="70">
        <v>2000</v>
      </c>
      <c r="C55" s="70">
        <v>1350343</v>
      </c>
      <c r="D55" s="70">
        <v>1399640</v>
      </c>
      <c r="E55" s="70">
        <v>0</v>
      </c>
      <c r="F55" s="70">
        <v>0</v>
      </c>
      <c r="G55" s="70">
        <v>0</v>
      </c>
      <c r="H55" s="70">
        <v>0</v>
      </c>
      <c r="I55" s="70">
        <v>2000</v>
      </c>
      <c r="J55" s="70">
        <v>800</v>
      </c>
      <c r="K55" s="70">
        <v>1350343</v>
      </c>
      <c r="L55" s="70">
        <v>1599588</v>
      </c>
      <c r="M55" s="29">
        <f t="shared" si="1"/>
        <v>9.3582629738252372E-6</v>
      </c>
    </row>
    <row r="56" spans="1:14" ht="18.75">
      <c r="A56" s="30" t="s">
        <v>123</v>
      </c>
      <c r="B56" s="70">
        <v>1949000</v>
      </c>
      <c r="C56" s="70">
        <v>635695915</v>
      </c>
      <c r="D56" s="70">
        <v>604034424</v>
      </c>
      <c r="E56" s="70">
        <v>9001000</v>
      </c>
      <c r="F56" s="70">
        <v>2101185665</v>
      </c>
      <c r="G56" s="70">
        <v>1000</v>
      </c>
      <c r="H56" s="70">
        <v>189083</v>
      </c>
      <c r="I56" s="70">
        <v>10949000</v>
      </c>
      <c r="J56" s="70">
        <v>450</v>
      </c>
      <c r="K56" s="70">
        <v>2736692497</v>
      </c>
      <c r="L56" s="70">
        <v>4925781286</v>
      </c>
      <c r="M56" s="29">
        <f t="shared" si="1"/>
        <v>2.8817893498785351E-2</v>
      </c>
    </row>
    <row r="57" spans="1:14" ht="18.75">
      <c r="A57" s="30" t="s">
        <v>124</v>
      </c>
      <c r="B57" s="70">
        <v>0</v>
      </c>
      <c r="C57" s="70">
        <v>0</v>
      </c>
      <c r="D57" s="70">
        <v>0</v>
      </c>
      <c r="E57" s="70">
        <v>1781000</v>
      </c>
      <c r="F57" s="70">
        <v>778350358</v>
      </c>
      <c r="G57" s="70">
        <v>0</v>
      </c>
      <c r="H57" s="70">
        <v>0</v>
      </c>
      <c r="I57" s="70">
        <v>1781000</v>
      </c>
      <c r="J57" s="70">
        <v>1750</v>
      </c>
      <c r="K57" s="70">
        <v>778350358</v>
      </c>
      <c r="L57" s="70">
        <v>3115947438</v>
      </c>
      <c r="M57" s="29">
        <f t="shared" si="1"/>
        <v>1.8229603833875355E-2</v>
      </c>
    </row>
    <row r="58" spans="1:14" ht="18.75">
      <c r="A58" s="30" t="s">
        <v>125</v>
      </c>
      <c r="B58" s="70">
        <v>0</v>
      </c>
      <c r="C58" s="70">
        <v>0</v>
      </c>
      <c r="D58" s="70">
        <v>0</v>
      </c>
      <c r="E58" s="70">
        <v>380000</v>
      </c>
      <c r="F58" s="70">
        <v>437112527</v>
      </c>
      <c r="G58" s="70">
        <v>0</v>
      </c>
      <c r="H58" s="70">
        <v>0</v>
      </c>
      <c r="I58" s="70">
        <v>380000</v>
      </c>
      <c r="J58" s="70">
        <v>1650</v>
      </c>
      <c r="K58" s="70">
        <v>437112527</v>
      </c>
      <c r="L58" s="70">
        <v>626838548</v>
      </c>
      <c r="M58" s="29">
        <f t="shared" si="1"/>
        <v>3.6672693057929755E-3</v>
      </c>
    </row>
    <row r="59" spans="1:14" ht="18.75">
      <c r="A59" s="30" t="s">
        <v>126</v>
      </c>
      <c r="B59" s="70">
        <v>0</v>
      </c>
      <c r="C59" s="70">
        <v>0</v>
      </c>
      <c r="D59" s="70">
        <v>0</v>
      </c>
      <c r="E59" s="70">
        <v>4630000</v>
      </c>
      <c r="F59" s="70">
        <v>2667431682</v>
      </c>
      <c r="G59" s="70">
        <v>0</v>
      </c>
      <c r="H59" s="70">
        <v>0</v>
      </c>
      <c r="I59" s="70">
        <v>4630000</v>
      </c>
      <c r="J59" s="70">
        <v>581</v>
      </c>
      <c r="K59" s="70">
        <v>2667431682</v>
      </c>
      <c r="L59" s="70">
        <v>2689337319</v>
      </c>
      <c r="M59" s="29">
        <f t="shared" si="1"/>
        <v>1.5733755102266416E-2</v>
      </c>
    </row>
    <row r="60" spans="1:14" ht="18.75">
      <c r="A60" s="30" t="s">
        <v>127</v>
      </c>
      <c r="B60" s="70">
        <v>0</v>
      </c>
      <c r="C60" s="70">
        <v>0</v>
      </c>
      <c r="D60" s="70">
        <v>0</v>
      </c>
      <c r="E60" s="70">
        <v>3000000</v>
      </c>
      <c r="F60" s="70">
        <v>2700688500</v>
      </c>
      <c r="G60" s="70">
        <v>0</v>
      </c>
      <c r="H60" s="70">
        <v>0</v>
      </c>
      <c r="I60" s="70">
        <v>3000000</v>
      </c>
      <c r="J60" s="70">
        <v>900</v>
      </c>
      <c r="K60" s="70">
        <v>2700688500</v>
      </c>
      <c r="L60" s="70">
        <v>2699304750</v>
      </c>
      <c r="M60" s="29">
        <f t="shared" si="1"/>
        <v>1.5792068768330086E-2</v>
      </c>
    </row>
    <row r="61" spans="1:14" ht="18.75">
      <c r="A61" s="30" t="s">
        <v>128</v>
      </c>
      <c r="B61" s="70">
        <v>0</v>
      </c>
      <c r="C61" s="70">
        <v>0</v>
      </c>
      <c r="D61" s="70">
        <v>0</v>
      </c>
      <c r="E61" s="70">
        <v>35000</v>
      </c>
      <c r="F61" s="70">
        <v>28007140</v>
      </c>
      <c r="G61" s="70">
        <v>0</v>
      </c>
      <c r="H61" s="70">
        <v>0</v>
      </c>
      <c r="I61" s="70">
        <v>35000</v>
      </c>
      <c r="J61" s="70">
        <v>900</v>
      </c>
      <c r="K61" s="70">
        <v>28007140</v>
      </c>
      <c r="L61" s="70">
        <v>31491889</v>
      </c>
      <c r="M61" s="29">
        <f t="shared" si="1"/>
        <v>1.8424080375978958E-4</v>
      </c>
    </row>
    <row r="62" spans="1:14" ht="19.5" thickBot="1">
      <c r="A62" s="26" t="s">
        <v>50</v>
      </c>
      <c r="B62" s="70"/>
      <c r="C62" s="73">
        <f t="shared" ref="C62:H62" si="2">SUM(C10:C61)</f>
        <v>4796878014937</v>
      </c>
      <c r="D62" s="73">
        <f t="shared" si="2"/>
        <v>4302531846192</v>
      </c>
      <c r="E62" s="73">
        <f t="shared" si="2"/>
        <v>1124046289</v>
      </c>
      <c r="F62" s="73">
        <f t="shared" si="2"/>
        <v>1692109006360</v>
      </c>
      <c r="G62" s="73">
        <f t="shared" si="2"/>
        <v>126252354</v>
      </c>
      <c r="H62" s="73">
        <f t="shared" si="2"/>
        <v>304324522285</v>
      </c>
      <c r="I62" s="70"/>
      <c r="J62" s="70"/>
      <c r="K62" s="73">
        <f>SUM(K10:K61)</f>
        <v>6184662499012</v>
      </c>
      <c r="L62" s="73">
        <f>SUM(L10:L61)</f>
        <v>6602539701092</v>
      </c>
      <c r="M62" s="72">
        <f>SUM(M10:M61)</f>
        <v>38.627635877451198</v>
      </c>
      <c r="N62" s="88"/>
    </row>
    <row r="63" spans="1:14" ht="16.5" thickTop="1">
      <c r="N63" s="99"/>
    </row>
    <row r="64" spans="1:14" ht="18.75">
      <c r="K64" s="84"/>
      <c r="L64" s="70"/>
      <c r="M64" s="95"/>
      <c r="N64" s="99"/>
    </row>
    <row r="65" spans="8:14" ht="18.75">
      <c r="K65" s="84"/>
      <c r="L65" s="70"/>
      <c r="M65" s="95"/>
      <c r="N65" s="88"/>
    </row>
    <row r="66" spans="8:14" ht="18.75">
      <c r="K66" s="84"/>
      <c r="L66" s="70"/>
      <c r="M66" s="95"/>
    </row>
    <row r="67" spans="8:14" ht="18.75">
      <c r="H67" s="84"/>
      <c r="K67" s="84"/>
      <c r="L67" s="70"/>
      <c r="M67" s="95"/>
    </row>
    <row r="68" spans="8:14" ht="18.75">
      <c r="L68" s="70"/>
      <c r="M68" s="96"/>
    </row>
    <row r="69" spans="8:14" ht="18.75">
      <c r="L69" s="70"/>
    </row>
    <row r="70" spans="8:14" ht="18.75">
      <c r="L70" s="70"/>
    </row>
    <row r="71" spans="8:14">
      <c r="L71" s="74"/>
    </row>
  </sheetData>
  <sheetProtection algorithmName="SHA-512" hashValue="tW+vEK8qpySdUVz3WCex/ATMbCG5CiQzCXFMNrXjM7MzoXF7upzAHB8VBinv5ZgZTzhpgrs7WFw6Md/2hOWgGQ==" saltValue="21CHzMg9Ip2o5UuflfxJFA==" spinCount="100000" sheet="1" objects="1" scenarios="1"/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B04F-8576-421E-B146-5281DD368D4E}">
  <sheetPr codeName="Sheet3">
    <tabColor rgb="FF92D050"/>
  </sheetPr>
  <dimension ref="A1:M19"/>
  <sheetViews>
    <sheetView rightToLeft="1" view="pageBreakPreview" zoomScaleNormal="100" zoomScaleSheetLayoutView="100" workbookViewId="0">
      <selection activeCell="I16" sqref="I16"/>
    </sheetView>
  </sheetViews>
  <sheetFormatPr defaultColWidth="9" defaultRowHeight="15.75"/>
  <cols>
    <col min="1" max="1" width="35.625" style="6" bestFit="1" customWidth="1"/>
    <col min="2" max="2" width="13" style="6" customWidth="1"/>
    <col min="3" max="3" width="18.125" style="6" bestFit="1" customWidth="1"/>
    <col min="4" max="4" width="18" style="6" bestFit="1" customWidth="1"/>
    <col min="5" max="5" width="12.5" style="6" bestFit="1" customWidth="1"/>
    <col min="6" max="6" width="17.75" style="6" bestFit="1" customWidth="1"/>
    <col min="7" max="7" width="11.25" style="6" bestFit="1" customWidth="1"/>
    <col min="8" max="8" width="16.5" style="6" bestFit="1" customWidth="1"/>
    <col min="9" max="9" width="12.25" style="6" bestFit="1" customWidth="1"/>
    <col min="10" max="10" width="12.625" style="6" bestFit="1" customWidth="1"/>
    <col min="11" max="12" width="18" style="6" bestFit="1" customWidth="1"/>
    <col min="13" max="13" width="14.625" style="6" bestFit="1" customWidth="1"/>
    <col min="14" max="14" width="9" style="4" customWidth="1"/>
    <col min="15" max="16384" width="9" style="4"/>
  </cols>
  <sheetData>
    <row r="1" spans="1:13" ht="21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1">
      <c r="A2" s="104" t="s">
        <v>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18.75">
      <c r="A4" s="110" t="s">
        <v>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8.75">
      <c r="A5" s="110" t="s">
        <v>385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ht="18.7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8.75" customHeight="1" thickBot="1">
      <c r="A7" s="24"/>
      <c r="B7" s="106" t="s">
        <v>5</v>
      </c>
      <c r="C7" s="106"/>
      <c r="D7" s="106"/>
      <c r="E7" s="111" t="s">
        <v>6</v>
      </c>
      <c r="F7" s="111"/>
      <c r="G7" s="111"/>
      <c r="H7" s="111"/>
      <c r="I7" s="106" t="s">
        <v>7</v>
      </c>
      <c r="J7" s="106"/>
      <c r="K7" s="106"/>
      <c r="L7" s="106"/>
      <c r="M7" s="106"/>
    </row>
    <row r="8" spans="1:13" ht="17.25" customHeight="1">
      <c r="A8" s="105" t="s">
        <v>8</v>
      </c>
      <c r="B8" s="105" t="s">
        <v>9</v>
      </c>
      <c r="C8" s="105" t="s">
        <v>10</v>
      </c>
      <c r="D8" s="109" t="s">
        <v>11</v>
      </c>
      <c r="E8" s="107" t="s">
        <v>12</v>
      </c>
      <c r="F8" s="107"/>
      <c r="G8" s="108" t="s">
        <v>13</v>
      </c>
      <c r="H8" s="108"/>
      <c r="I8" s="109" t="s">
        <v>9</v>
      </c>
      <c r="J8" s="109" t="s">
        <v>14</v>
      </c>
      <c r="K8" s="109" t="s">
        <v>10</v>
      </c>
      <c r="L8" s="109" t="s">
        <v>11</v>
      </c>
      <c r="M8" s="109" t="s">
        <v>15</v>
      </c>
    </row>
    <row r="9" spans="1:13" ht="20.25" customHeight="1" thickBot="1">
      <c r="A9" s="106"/>
      <c r="B9" s="106"/>
      <c r="C9" s="106"/>
      <c r="D9" s="106"/>
      <c r="E9" s="25" t="s">
        <v>9</v>
      </c>
      <c r="F9" s="25" t="s">
        <v>16</v>
      </c>
      <c r="G9" s="25" t="s">
        <v>9</v>
      </c>
      <c r="H9" s="25" t="s">
        <v>17</v>
      </c>
      <c r="I9" s="106"/>
      <c r="J9" s="106"/>
      <c r="K9" s="106"/>
      <c r="L9" s="106"/>
      <c r="M9" s="106"/>
    </row>
    <row r="10" spans="1:13" ht="23.1" customHeight="1">
      <c r="A10" s="30" t="s">
        <v>49</v>
      </c>
      <c r="B10" s="68">
        <v>0</v>
      </c>
      <c r="C10" s="68">
        <v>0</v>
      </c>
      <c r="D10" s="68">
        <v>0</v>
      </c>
      <c r="E10" s="68">
        <v>527000</v>
      </c>
      <c r="F10" s="68">
        <v>4918886250</v>
      </c>
      <c r="G10" s="68">
        <v>527000</v>
      </c>
      <c r="H10" s="68">
        <v>4918886250</v>
      </c>
      <c r="I10" s="68">
        <v>0</v>
      </c>
      <c r="J10" s="68">
        <v>0</v>
      </c>
      <c r="K10" s="68">
        <v>0</v>
      </c>
      <c r="L10" s="68">
        <v>0</v>
      </c>
      <c r="M10" s="29">
        <f>L10/17092787459318*100</f>
        <v>0</v>
      </c>
    </row>
    <row r="11" spans="1:13" ht="19.5" thickBot="1">
      <c r="A11" s="26" t="s">
        <v>50</v>
      </c>
      <c r="B11" s="71">
        <f>SUM(B10)</f>
        <v>0</v>
      </c>
      <c r="C11" s="71">
        <f t="shared" ref="C11:M11" si="0">SUM(C10)</f>
        <v>0</v>
      </c>
      <c r="D11" s="71">
        <f t="shared" si="0"/>
        <v>0</v>
      </c>
      <c r="E11" s="71">
        <f t="shared" si="0"/>
        <v>527000</v>
      </c>
      <c r="F11" s="71">
        <f t="shared" si="0"/>
        <v>4918886250</v>
      </c>
      <c r="G11" s="71">
        <f t="shared" si="0"/>
        <v>527000</v>
      </c>
      <c r="H11" s="71">
        <f t="shared" si="0"/>
        <v>4918886250</v>
      </c>
      <c r="I11" s="71">
        <f t="shared" si="0"/>
        <v>0</v>
      </c>
      <c r="J11" s="71">
        <f t="shared" si="0"/>
        <v>0</v>
      </c>
      <c r="K11" s="71">
        <f t="shared" si="0"/>
        <v>0</v>
      </c>
      <c r="L11" s="71">
        <f t="shared" si="0"/>
        <v>0</v>
      </c>
      <c r="M11" s="71">
        <f t="shared" si="0"/>
        <v>0</v>
      </c>
    </row>
    <row r="12" spans="1:13" ht="19.5" thickTop="1">
      <c r="L12" s="70"/>
    </row>
    <row r="13" spans="1:13" ht="18.75">
      <c r="L13" s="70"/>
    </row>
    <row r="14" spans="1:13" ht="18.75">
      <c r="L14" s="70"/>
    </row>
    <row r="15" spans="1:13" ht="18.75">
      <c r="H15" s="84"/>
      <c r="I15" s="84"/>
      <c r="L15" s="70"/>
    </row>
    <row r="16" spans="1:13" ht="18.75">
      <c r="L16" s="70"/>
    </row>
    <row r="17" spans="12:12" ht="18.75">
      <c r="L17" s="70"/>
    </row>
    <row r="18" spans="12:12" ht="18.75">
      <c r="L18" s="70"/>
    </row>
    <row r="19" spans="12:12">
      <c r="L19" s="74"/>
    </row>
  </sheetData>
  <sheetProtection algorithmName="SHA-512" hashValue="DUYxO4bCVU8S7uWHi8r4wEB0NBGYSLZHnC+Dq7jY9nib4nxfvtItLAnd7iGScVLz7XlgTUhw3EaO7kicfJmeOA==" saltValue="qhZPSN4GoJp3cVaLJPklJA==" spinCount="100000" sheet="1" objects="1" scenarios="1"/>
  <mergeCells count="19">
    <mergeCell ref="A1:M1"/>
    <mergeCell ref="A2:M2"/>
    <mergeCell ref="A3:M3"/>
    <mergeCell ref="A4:M4"/>
    <mergeCell ref="A5:M5"/>
    <mergeCell ref="B7:D7"/>
    <mergeCell ref="E7:H7"/>
    <mergeCell ref="I7:M7"/>
    <mergeCell ref="A8:A9"/>
    <mergeCell ref="B8:B9"/>
    <mergeCell ref="C8:C9"/>
    <mergeCell ref="D8:D9"/>
    <mergeCell ref="E8:F8"/>
    <mergeCell ref="I8:I9"/>
    <mergeCell ref="J8:J9"/>
    <mergeCell ref="K8:K9"/>
    <mergeCell ref="L8:L9"/>
    <mergeCell ref="M8:M9"/>
    <mergeCell ref="G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horizontalDpi="4294967295" verticalDpi="4294967295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 codeName="Sheet4">
    <tabColor rgb="FF92D050"/>
  </sheetPr>
  <dimension ref="A1:I11"/>
  <sheetViews>
    <sheetView rightToLeft="1" view="pageBreakPreview" topLeftCell="A3" zoomScale="120" zoomScaleNormal="100" zoomScaleSheetLayoutView="120" workbookViewId="0">
      <selection activeCell="H11" sqref="H11"/>
    </sheetView>
  </sheetViews>
  <sheetFormatPr defaultColWidth="13" defaultRowHeight="15.75"/>
  <cols>
    <col min="1" max="1" width="34.25" style="7" bestFit="1" customWidth="1"/>
    <col min="2" max="10" width="13" style="7" customWidth="1"/>
    <col min="11" max="16384" width="13" style="7"/>
  </cols>
  <sheetData>
    <row r="1" spans="1:9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1">
      <c r="A2" s="104" t="s">
        <v>2</v>
      </c>
      <c r="B2" s="104"/>
      <c r="C2" s="104"/>
      <c r="D2" s="104"/>
      <c r="E2" s="104"/>
      <c r="F2" s="104"/>
      <c r="G2" s="104"/>
      <c r="H2" s="104"/>
      <c r="I2" s="104"/>
    </row>
    <row r="3" spans="1:9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</row>
    <row r="4" spans="1:9" s="8" customFormat="1" ht="16.149999999999999" customHeight="1">
      <c r="A4" s="110" t="s">
        <v>52</v>
      </c>
      <c r="B4" s="110"/>
      <c r="C4" s="110"/>
      <c r="D4" s="110"/>
      <c r="E4" s="110"/>
    </row>
    <row r="5" spans="1:9" ht="21">
      <c r="A5" s="22"/>
      <c r="B5" s="31"/>
      <c r="C5" s="31"/>
      <c r="D5" s="31"/>
      <c r="E5" s="31"/>
      <c r="F5" s="26"/>
      <c r="G5" s="26"/>
      <c r="H5" s="26"/>
      <c r="I5" s="26"/>
    </row>
    <row r="6" spans="1:9" ht="21">
      <c r="A6" s="22"/>
      <c r="B6" s="114" t="s">
        <v>5</v>
      </c>
      <c r="C6" s="114"/>
      <c r="D6" s="114"/>
      <c r="E6" s="114"/>
      <c r="F6" s="114" t="s">
        <v>7</v>
      </c>
      <c r="G6" s="114"/>
      <c r="H6" s="114"/>
      <c r="I6" s="114"/>
    </row>
    <row r="7" spans="1:9" ht="18.75">
      <c r="A7" s="32" t="s">
        <v>53</v>
      </c>
      <c r="B7" s="32" t="s">
        <v>54</v>
      </c>
      <c r="C7" s="32" t="s">
        <v>55</v>
      </c>
      <c r="D7" s="32" t="s">
        <v>56</v>
      </c>
      <c r="E7" s="32" t="s">
        <v>57</v>
      </c>
      <c r="F7" s="32" t="s">
        <v>54</v>
      </c>
      <c r="G7" s="32" t="s">
        <v>55</v>
      </c>
      <c r="H7" s="32" t="s">
        <v>56</v>
      </c>
      <c r="I7" s="32" t="s">
        <v>57</v>
      </c>
    </row>
    <row r="8" spans="1:9" ht="23.1" customHeight="1">
      <c r="A8" s="26" t="s">
        <v>58</v>
      </c>
      <c r="B8" s="28">
        <v>271000000</v>
      </c>
      <c r="C8" s="28">
        <v>3268</v>
      </c>
      <c r="D8" s="26" t="s">
        <v>59</v>
      </c>
      <c r="E8" s="29">
        <v>0</v>
      </c>
      <c r="F8" s="28">
        <v>271000000</v>
      </c>
      <c r="G8" s="28">
        <v>3268</v>
      </c>
      <c r="H8" s="26" t="s">
        <v>59</v>
      </c>
      <c r="I8" s="29">
        <v>0</v>
      </c>
    </row>
    <row r="9" spans="1:9" ht="23.1" customHeight="1">
      <c r="A9" s="10" t="s">
        <v>50</v>
      </c>
      <c r="B9" s="12"/>
      <c r="C9" s="13"/>
      <c r="D9" s="10"/>
      <c r="E9" s="13">
        <v>0</v>
      </c>
      <c r="F9" s="12"/>
      <c r="G9" s="13"/>
      <c r="H9" s="10"/>
      <c r="I9" s="13">
        <v>0</v>
      </c>
    </row>
    <row r="10" spans="1:9" ht="23.1" customHeight="1">
      <c r="A10" s="11" t="s">
        <v>51</v>
      </c>
      <c r="B10" s="15"/>
      <c r="C10" s="16"/>
      <c r="D10" s="17"/>
      <c r="E10" s="16"/>
      <c r="F10" s="15"/>
      <c r="G10" s="16"/>
      <c r="H10" s="17"/>
      <c r="I10" s="16"/>
    </row>
    <row r="11" spans="1:9">
      <c r="A11" s="9"/>
      <c r="B11" s="14"/>
      <c r="C11" s="14"/>
      <c r="D11" s="14"/>
      <c r="E11" s="14"/>
      <c r="F11" s="14"/>
      <c r="G11" s="14"/>
      <c r="H11" s="14"/>
      <c r="I11" s="14"/>
    </row>
  </sheetData>
  <sheetProtection algorithmName="SHA-512" hashValue="tuljX2oqPdpYZ1iyo/AMzzNJvLynZJysmxgB2Zoa7+d5dGsgOe2ylyyeYmz887CRWY+t0H+D87jT826VtKLXEw==" saltValue="RXAqp+cgWATIH1NVEIHsmQ==" spinCount="100000" sheet="1" objects="1" scenarios="1"/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58" orientation="portrait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92D050"/>
  </sheetPr>
  <dimension ref="A1:S45"/>
  <sheetViews>
    <sheetView rightToLeft="1" view="pageBreakPreview" topLeftCell="A10" zoomScale="96" zoomScaleNormal="100" zoomScaleSheetLayoutView="96" workbookViewId="0">
      <selection activeCell="Q25" sqref="N25:Q31"/>
    </sheetView>
  </sheetViews>
  <sheetFormatPr defaultColWidth="9" defaultRowHeight="18.75"/>
  <cols>
    <col min="1" max="1" width="35.25" style="26" bestFit="1" customWidth="1"/>
    <col min="2" max="2" width="7.75" style="26" customWidth="1"/>
    <col min="3" max="3" width="11.375" style="26" customWidth="1"/>
    <col min="4" max="4" width="10.125" style="26" customWidth="1"/>
    <col min="5" max="5" width="9.625" style="26" bestFit="1" customWidth="1"/>
    <col min="6" max="6" width="9" style="26" customWidth="1"/>
    <col min="7" max="7" width="8.25" style="26" customWidth="1"/>
    <col min="8" max="8" width="14.875" style="26" customWidth="1"/>
    <col min="9" max="9" width="14" style="26" customWidth="1"/>
    <col min="10" max="10" width="8.625" style="26" bestFit="1" customWidth="1"/>
    <col min="11" max="11" width="15.5" style="26" bestFit="1" customWidth="1"/>
    <col min="12" max="12" width="8.625" style="26" bestFit="1" customWidth="1"/>
    <col min="13" max="13" width="15.5" style="26" bestFit="1" customWidth="1"/>
    <col min="14" max="14" width="8.625" style="26" bestFit="1" customWidth="1"/>
    <col min="15" max="15" width="9.375" style="26" customWidth="1"/>
    <col min="16" max="16" width="15.5" style="26" bestFit="1" customWidth="1"/>
    <col min="17" max="17" width="16" style="26" bestFit="1" customWidth="1"/>
    <col min="18" max="18" width="7.75" style="26" customWidth="1"/>
    <col min="19" max="19" width="14.125" style="33" bestFit="1" customWidth="1"/>
    <col min="20" max="16384" width="9" style="33"/>
  </cols>
  <sheetData>
    <row r="1" spans="1:19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9" ht="21">
      <c r="A2" s="104" t="s">
        <v>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9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9">
      <c r="A4" s="110" t="s">
        <v>386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6" spans="1:19" ht="18" customHeight="1" thickBot="1">
      <c r="A6" s="106" t="s">
        <v>60</v>
      </c>
      <c r="B6" s="106"/>
      <c r="C6" s="106"/>
      <c r="D6" s="106"/>
      <c r="E6" s="106"/>
      <c r="F6" s="106"/>
      <c r="G6" s="106" t="s">
        <v>5</v>
      </c>
      <c r="H6" s="106"/>
      <c r="I6" s="106"/>
      <c r="J6" s="111" t="s">
        <v>6</v>
      </c>
      <c r="K6" s="111"/>
      <c r="L6" s="111"/>
      <c r="M6" s="111"/>
      <c r="N6" s="106" t="s">
        <v>7</v>
      </c>
      <c r="O6" s="106"/>
      <c r="P6" s="106"/>
      <c r="Q6" s="106"/>
      <c r="R6" s="106"/>
    </row>
    <row r="7" spans="1:19" ht="26.25" customHeight="1">
      <c r="A7" s="105" t="s">
        <v>61</v>
      </c>
      <c r="B7" s="115" t="s">
        <v>62</v>
      </c>
      <c r="C7" s="115" t="s">
        <v>63</v>
      </c>
      <c r="D7" s="115" t="s">
        <v>64</v>
      </c>
      <c r="E7" s="107" t="s">
        <v>65</v>
      </c>
      <c r="F7" s="115" t="s">
        <v>66</v>
      </c>
      <c r="G7" s="109" t="s">
        <v>9</v>
      </c>
      <c r="H7" s="109" t="s">
        <v>10</v>
      </c>
      <c r="I7" s="109" t="s">
        <v>11</v>
      </c>
      <c r="J7" s="108" t="s">
        <v>12</v>
      </c>
      <c r="K7" s="108"/>
      <c r="L7" s="108" t="s">
        <v>13</v>
      </c>
      <c r="M7" s="108"/>
      <c r="N7" s="109" t="s">
        <v>9</v>
      </c>
      <c r="O7" s="115" t="s">
        <v>67</v>
      </c>
      <c r="P7" s="115" t="s">
        <v>10</v>
      </c>
      <c r="Q7" s="109" t="s">
        <v>11</v>
      </c>
      <c r="R7" s="115" t="s">
        <v>68</v>
      </c>
    </row>
    <row r="8" spans="1:19" s="26" customFormat="1" ht="40.5" customHeight="1" thickBot="1">
      <c r="A8" s="106"/>
      <c r="B8" s="116"/>
      <c r="C8" s="116"/>
      <c r="D8" s="116"/>
      <c r="E8" s="111"/>
      <c r="F8" s="116"/>
      <c r="G8" s="106"/>
      <c r="H8" s="106"/>
      <c r="I8" s="106"/>
      <c r="J8" s="25" t="s">
        <v>9</v>
      </c>
      <c r="K8" s="25" t="s">
        <v>16</v>
      </c>
      <c r="L8" s="25" t="s">
        <v>9</v>
      </c>
      <c r="M8" s="25" t="s">
        <v>17</v>
      </c>
      <c r="N8" s="106"/>
      <c r="O8" s="116"/>
      <c r="P8" s="116"/>
      <c r="Q8" s="106"/>
      <c r="R8" s="116"/>
    </row>
    <row r="9" spans="1:19" ht="23.1" customHeight="1">
      <c r="A9" s="53" t="s">
        <v>69</v>
      </c>
      <c r="B9" s="26" t="s">
        <v>70</v>
      </c>
      <c r="C9" s="26" t="s">
        <v>70</v>
      </c>
      <c r="D9" s="26" t="s">
        <v>71</v>
      </c>
      <c r="E9" s="26" t="s">
        <v>72</v>
      </c>
      <c r="F9" s="68">
        <v>1000000</v>
      </c>
      <c r="G9" s="70">
        <v>0</v>
      </c>
      <c r="H9" s="70">
        <v>0</v>
      </c>
      <c r="I9" s="70">
        <v>0</v>
      </c>
      <c r="J9" s="70">
        <v>2000000</v>
      </c>
      <c r="K9" s="70">
        <v>2000312500000</v>
      </c>
      <c r="L9" s="70">
        <v>1800000</v>
      </c>
      <c r="M9" s="70">
        <v>1800281250000</v>
      </c>
      <c r="N9" s="70">
        <v>200000</v>
      </c>
      <c r="O9" s="70">
        <v>1000000</v>
      </c>
      <c r="P9" s="70">
        <v>200031250000</v>
      </c>
      <c r="Q9" s="70">
        <v>199963750000</v>
      </c>
      <c r="R9" s="29">
        <f>Q9/17092787459318*100</f>
        <v>1.1698720906459954</v>
      </c>
    </row>
    <row r="10" spans="1:19" ht="23.1" customHeight="1">
      <c r="A10" s="26" t="s">
        <v>73</v>
      </c>
      <c r="B10" s="26" t="s">
        <v>70</v>
      </c>
      <c r="C10" s="26" t="s">
        <v>70</v>
      </c>
      <c r="D10" s="26" t="s">
        <v>74</v>
      </c>
      <c r="E10" s="26" t="s">
        <v>75</v>
      </c>
      <c r="F10" s="68">
        <v>1000000</v>
      </c>
      <c r="G10" s="70">
        <v>250000</v>
      </c>
      <c r="H10" s="70">
        <v>250040312500</v>
      </c>
      <c r="I10" s="70">
        <v>249954687500</v>
      </c>
      <c r="J10" s="70">
        <v>0</v>
      </c>
      <c r="K10" s="70">
        <v>0</v>
      </c>
      <c r="L10" s="70">
        <v>0</v>
      </c>
      <c r="M10" s="70">
        <v>0</v>
      </c>
      <c r="N10" s="70">
        <v>250000</v>
      </c>
      <c r="O10" s="70">
        <v>1000000</v>
      </c>
      <c r="P10" s="70">
        <v>250040312500</v>
      </c>
      <c r="Q10" s="70">
        <v>249954687500</v>
      </c>
      <c r="R10" s="29">
        <f t="shared" ref="R10:R21" si="0">Q10/17092787459318*100</f>
        <v>1.4623401133074942</v>
      </c>
    </row>
    <row r="11" spans="1:19" ht="23.1" customHeight="1">
      <c r="A11" s="26" t="s">
        <v>76</v>
      </c>
      <c r="B11" s="26" t="s">
        <v>70</v>
      </c>
      <c r="C11" s="26" t="s">
        <v>70</v>
      </c>
      <c r="D11" s="26" t="s">
        <v>77</v>
      </c>
      <c r="E11" s="26" t="s">
        <v>78</v>
      </c>
      <c r="F11" s="68">
        <v>1000000</v>
      </c>
      <c r="G11" s="70">
        <v>370000</v>
      </c>
      <c r="H11" s="70">
        <v>370048937500</v>
      </c>
      <c r="I11" s="70">
        <v>369932937500</v>
      </c>
      <c r="J11" s="70">
        <v>380000</v>
      </c>
      <c r="K11" s="70">
        <v>380068875000</v>
      </c>
      <c r="L11" s="70">
        <v>0</v>
      </c>
      <c r="M11" s="70">
        <v>0</v>
      </c>
      <c r="N11" s="70">
        <v>750000</v>
      </c>
      <c r="O11" s="70">
        <v>1000000</v>
      </c>
      <c r="P11" s="70">
        <v>750117812500</v>
      </c>
      <c r="Q11" s="70">
        <v>749864062500</v>
      </c>
      <c r="R11" s="29">
        <f t="shared" si="0"/>
        <v>4.3870203399224827</v>
      </c>
    </row>
    <row r="12" spans="1:19" ht="23.1" customHeight="1">
      <c r="A12" s="26" t="s">
        <v>79</v>
      </c>
      <c r="B12" s="26" t="s">
        <v>70</v>
      </c>
      <c r="C12" s="26" t="s">
        <v>70</v>
      </c>
      <c r="D12" s="26" t="s">
        <v>80</v>
      </c>
      <c r="E12" s="26" t="s">
        <v>81</v>
      </c>
      <c r="F12" s="68">
        <v>1000000</v>
      </c>
      <c r="G12" s="70">
        <v>100000</v>
      </c>
      <c r="H12" s="70">
        <v>100015625000</v>
      </c>
      <c r="I12" s="70">
        <v>99981875000</v>
      </c>
      <c r="J12" s="70">
        <v>0</v>
      </c>
      <c r="K12" s="70">
        <v>0</v>
      </c>
      <c r="L12" s="70">
        <v>0</v>
      </c>
      <c r="M12" s="70">
        <v>0</v>
      </c>
      <c r="N12" s="70">
        <v>100000</v>
      </c>
      <c r="O12" s="70">
        <v>1000000</v>
      </c>
      <c r="P12" s="70">
        <v>100015625000</v>
      </c>
      <c r="Q12" s="70">
        <v>99981875000</v>
      </c>
      <c r="R12" s="29">
        <f t="shared" si="0"/>
        <v>0.5849360453229977</v>
      </c>
    </row>
    <row r="13" spans="1:19" ht="23.1" customHeight="1">
      <c r="A13" s="26" t="s">
        <v>82</v>
      </c>
      <c r="B13" s="26" t="s">
        <v>70</v>
      </c>
      <c r="C13" s="26" t="s">
        <v>70</v>
      </c>
      <c r="D13" s="26" t="s">
        <v>83</v>
      </c>
      <c r="E13" s="26" t="s">
        <v>84</v>
      </c>
      <c r="F13" s="68">
        <v>1000000</v>
      </c>
      <c r="G13" s="70">
        <v>1214000</v>
      </c>
      <c r="H13" s="70">
        <v>1214041154984</v>
      </c>
      <c r="I13" s="70">
        <v>1213779962500</v>
      </c>
      <c r="J13" s="70">
        <v>0</v>
      </c>
      <c r="K13" s="70">
        <v>0</v>
      </c>
      <c r="L13" s="70">
        <v>760000</v>
      </c>
      <c r="M13" s="70">
        <v>760025764241</v>
      </c>
      <c r="N13" s="70">
        <v>454000</v>
      </c>
      <c r="O13" s="70">
        <v>1000000</v>
      </c>
      <c r="P13" s="70">
        <v>454015390743</v>
      </c>
      <c r="Q13" s="70">
        <v>453917712500</v>
      </c>
      <c r="R13" s="29">
        <f t="shared" si="0"/>
        <v>2.6556096457664093</v>
      </c>
    </row>
    <row r="14" spans="1:19" ht="23.1" customHeight="1">
      <c r="A14" s="26" t="s">
        <v>85</v>
      </c>
      <c r="B14" s="26" t="s">
        <v>70</v>
      </c>
      <c r="C14" s="26" t="s">
        <v>70</v>
      </c>
      <c r="D14" s="26" t="s">
        <v>86</v>
      </c>
      <c r="E14" s="26" t="s">
        <v>87</v>
      </c>
      <c r="F14" s="68">
        <v>1000000</v>
      </c>
      <c r="G14" s="70">
        <v>813300</v>
      </c>
      <c r="H14" s="70">
        <v>813421716774</v>
      </c>
      <c r="I14" s="70">
        <v>813152589375</v>
      </c>
      <c r="J14" s="70">
        <v>90000</v>
      </c>
      <c r="K14" s="70">
        <v>90016312500</v>
      </c>
      <c r="L14" s="70">
        <v>813300</v>
      </c>
      <c r="M14" s="70">
        <v>813421716774</v>
      </c>
      <c r="N14" s="70">
        <v>90000</v>
      </c>
      <c r="O14" s="70">
        <v>1000000</v>
      </c>
      <c r="P14" s="70">
        <v>90016312500</v>
      </c>
      <c r="Q14" s="70">
        <v>89983687500</v>
      </c>
      <c r="R14" s="29">
        <f t="shared" si="0"/>
        <v>0.52644244079069791</v>
      </c>
    </row>
    <row r="15" spans="1:19" ht="23.1" customHeight="1">
      <c r="A15" s="26" t="s">
        <v>88</v>
      </c>
      <c r="B15" s="26" t="s">
        <v>70</v>
      </c>
      <c r="C15" s="26" t="s">
        <v>70</v>
      </c>
      <c r="D15" s="26" t="s">
        <v>89</v>
      </c>
      <c r="E15" s="26" t="s">
        <v>90</v>
      </c>
      <c r="F15" s="68">
        <v>1000000</v>
      </c>
      <c r="G15" s="70">
        <v>525000</v>
      </c>
      <c r="H15" s="70">
        <v>525016153846</v>
      </c>
      <c r="I15" s="70">
        <v>524904843750</v>
      </c>
      <c r="J15" s="70">
        <v>0</v>
      </c>
      <c r="K15" s="70">
        <v>0</v>
      </c>
      <c r="L15" s="70">
        <v>0</v>
      </c>
      <c r="M15" s="70">
        <v>0</v>
      </c>
      <c r="N15" s="70">
        <v>525000</v>
      </c>
      <c r="O15" s="70">
        <v>1000000</v>
      </c>
      <c r="P15" s="70">
        <v>525016153846</v>
      </c>
      <c r="Q15" s="70">
        <v>524904843750</v>
      </c>
      <c r="R15" s="29">
        <f t="shared" si="0"/>
        <v>3.0709142379457379</v>
      </c>
    </row>
    <row r="16" spans="1:19" ht="23.1" customHeight="1">
      <c r="A16" s="26" t="s">
        <v>91</v>
      </c>
      <c r="B16" s="26" t="s">
        <v>70</v>
      </c>
      <c r="C16" s="26" t="s">
        <v>70</v>
      </c>
      <c r="D16" s="26" t="s">
        <v>92</v>
      </c>
      <c r="E16" s="26" t="s">
        <v>93</v>
      </c>
      <c r="F16" s="68">
        <v>1000000</v>
      </c>
      <c r="G16" s="70">
        <v>679000</v>
      </c>
      <c r="H16" s="70">
        <v>679096561218</v>
      </c>
      <c r="I16" s="70">
        <v>678876931250</v>
      </c>
      <c r="J16" s="70">
        <v>0</v>
      </c>
      <c r="K16" s="70">
        <v>0</v>
      </c>
      <c r="L16" s="70">
        <v>300000</v>
      </c>
      <c r="M16" s="70">
        <v>300042663277</v>
      </c>
      <c r="N16" s="70">
        <v>379000</v>
      </c>
      <c r="O16" s="70">
        <v>1000000</v>
      </c>
      <c r="P16" s="70">
        <v>379053897941</v>
      </c>
      <c r="Q16" s="70">
        <v>378931306250</v>
      </c>
      <c r="R16" s="29">
        <f t="shared" si="0"/>
        <v>2.2169076117741611</v>
      </c>
      <c r="S16" s="87"/>
    </row>
    <row r="17" spans="1:18" ht="23.1" customHeight="1">
      <c r="A17" s="26" t="s">
        <v>94</v>
      </c>
      <c r="B17" s="26" t="s">
        <v>70</v>
      </c>
      <c r="C17" s="26" t="s">
        <v>70</v>
      </c>
      <c r="D17" s="26" t="s">
        <v>92</v>
      </c>
      <c r="E17" s="26" t="s">
        <v>93</v>
      </c>
      <c r="F17" s="68">
        <v>1000000</v>
      </c>
      <c r="G17" s="70">
        <v>4500000</v>
      </c>
      <c r="H17" s="70">
        <v>4500000000000</v>
      </c>
      <c r="I17" s="70">
        <v>4499184375000</v>
      </c>
      <c r="J17" s="70">
        <v>0</v>
      </c>
      <c r="K17" s="70">
        <v>0</v>
      </c>
      <c r="L17" s="70">
        <v>2000000</v>
      </c>
      <c r="M17" s="70">
        <v>2000000000000</v>
      </c>
      <c r="N17" s="70">
        <v>2500000</v>
      </c>
      <c r="O17" s="70">
        <v>1000000</v>
      </c>
      <c r="P17" s="70">
        <v>2500000000000</v>
      </c>
      <c r="Q17" s="70">
        <v>2499546875000</v>
      </c>
      <c r="R17" s="29">
        <f t="shared" si="0"/>
        <v>14.623401133074942</v>
      </c>
    </row>
    <row r="18" spans="1:18" ht="23.1" customHeight="1">
      <c r="A18" s="26" t="s">
        <v>95</v>
      </c>
      <c r="B18" s="26" t="s">
        <v>70</v>
      </c>
      <c r="C18" s="26" t="s">
        <v>70</v>
      </c>
      <c r="D18" s="26" t="s">
        <v>96</v>
      </c>
      <c r="E18" s="26" t="s">
        <v>97</v>
      </c>
      <c r="F18" s="68">
        <v>1000000</v>
      </c>
      <c r="G18" s="70">
        <v>500000</v>
      </c>
      <c r="H18" s="70">
        <v>500000000000</v>
      </c>
      <c r="I18" s="70">
        <v>499909375000</v>
      </c>
      <c r="J18" s="70">
        <v>0</v>
      </c>
      <c r="K18" s="70">
        <v>0</v>
      </c>
      <c r="L18" s="70">
        <v>0</v>
      </c>
      <c r="M18" s="70">
        <v>0</v>
      </c>
      <c r="N18" s="70">
        <v>500000</v>
      </c>
      <c r="O18" s="70">
        <v>1000000</v>
      </c>
      <c r="P18" s="70">
        <v>500000000000</v>
      </c>
      <c r="Q18" s="70">
        <v>499909375000</v>
      </c>
      <c r="R18" s="29">
        <f t="shared" si="0"/>
        <v>2.9246802266149885</v>
      </c>
    </row>
    <row r="19" spans="1:18" ht="23.1" customHeight="1">
      <c r="A19" s="26" t="s">
        <v>98</v>
      </c>
      <c r="B19" s="26" t="s">
        <v>70</v>
      </c>
      <c r="C19" s="26" t="s">
        <v>70</v>
      </c>
      <c r="D19" s="26" t="s">
        <v>99</v>
      </c>
      <c r="E19" s="26" t="s">
        <v>100</v>
      </c>
      <c r="F19" s="68">
        <v>1000000</v>
      </c>
      <c r="G19" s="70">
        <v>350000</v>
      </c>
      <c r="H19" s="70">
        <v>350010370370</v>
      </c>
      <c r="I19" s="70">
        <v>349936562500</v>
      </c>
      <c r="J19" s="70">
        <v>0</v>
      </c>
      <c r="K19" s="70">
        <v>0</v>
      </c>
      <c r="L19" s="70">
        <v>0</v>
      </c>
      <c r="M19" s="70">
        <v>0</v>
      </c>
      <c r="N19" s="70">
        <v>350000</v>
      </c>
      <c r="O19" s="70">
        <v>1000000</v>
      </c>
      <c r="P19" s="70">
        <v>350010370370</v>
      </c>
      <c r="Q19" s="70">
        <v>349936562500</v>
      </c>
      <c r="R19" s="29">
        <f t="shared" si="0"/>
        <v>2.0472761586304919</v>
      </c>
    </row>
    <row r="20" spans="1:18" ht="23.1" customHeight="1">
      <c r="A20" s="26" t="s">
        <v>101</v>
      </c>
      <c r="B20" s="26" t="s">
        <v>70</v>
      </c>
      <c r="C20" s="26" t="s">
        <v>70</v>
      </c>
      <c r="D20" s="26" t="s">
        <v>102</v>
      </c>
      <c r="E20" s="26" t="s">
        <v>103</v>
      </c>
      <c r="F20" s="68">
        <v>1000000</v>
      </c>
      <c r="G20" s="70">
        <v>500000</v>
      </c>
      <c r="H20" s="70">
        <v>500000000000</v>
      </c>
      <c r="I20" s="70">
        <v>499909375000</v>
      </c>
      <c r="J20" s="70">
        <v>183000</v>
      </c>
      <c r="K20" s="70">
        <v>183030668750</v>
      </c>
      <c r="L20" s="70">
        <v>572000</v>
      </c>
      <c r="M20" s="70">
        <v>572025684517</v>
      </c>
      <c r="N20" s="70">
        <v>111000</v>
      </c>
      <c r="O20" s="70">
        <v>1000000</v>
      </c>
      <c r="P20" s="70">
        <v>111004984233</v>
      </c>
      <c r="Q20" s="70">
        <v>110979881250</v>
      </c>
      <c r="R20" s="29">
        <f t="shared" si="0"/>
        <v>0.64927901030852742</v>
      </c>
    </row>
    <row r="21" spans="1:18" ht="23.1" customHeight="1">
      <c r="A21" s="26" t="s">
        <v>104</v>
      </c>
      <c r="B21" s="26" t="s">
        <v>105</v>
      </c>
      <c r="C21" s="26" t="s">
        <v>70</v>
      </c>
      <c r="D21" s="26" t="s">
        <v>106</v>
      </c>
      <c r="E21" s="26" t="s">
        <v>107</v>
      </c>
      <c r="F21" s="68">
        <v>1000000</v>
      </c>
      <c r="G21" s="70">
        <v>1000000</v>
      </c>
      <c r="H21" s="70">
        <v>1000000000000</v>
      </c>
      <c r="I21" s="70">
        <v>1000000000000</v>
      </c>
      <c r="J21" s="70">
        <v>0</v>
      </c>
      <c r="K21" s="70">
        <v>0</v>
      </c>
      <c r="L21" s="70">
        <v>0</v>
      </c>
      <c r="M21" s="70">
        <v>0</v>
      </c>
      <c r="N21" s="70">
        <v>1000000</v>
      </c>
      <c r="O21" s="70">
        <v>1000000</v>
      </c>
      <c r="P21" s="70">
        <v>1000000000000</v>
      </c>
      <c r="Q21" s="70">
        <v>1000000000000</v>
      </c>
      <c r="R21" s="29">
        <f t="shared" si="0"/>
        <v>5.8504208420075905</v>
      </c>
    </row>
    <row r="22" spans="1:18" ht="23.1" customHeight="1">
      <c r="A22" s="26" t="s">
        <v>383</v>
      </c>
      <c r="B22" s="26" t="s">
        <v>384</v>
      </c>
      <c r="C22" s="26" t="s">
        <v>384</v>
      </c>
      <c r="D22" s="26" t="s">
        <v>384</v>
      </c>
      <c r="E22" s="26" t="s">
        <v>384</v>
      </c>
      <c r="F22" s="26" t="s">
        <v>384</v>
      </c>
      <c r="G22" s="70">
        <v>61171</v>
      </c>
      <c r="H22" s="70">
        <v>287106915653</v>
      </c>
      <c r="I22" s="70">
        <v>355383251697</v>
      </c>
      <c r="J22" s="70">
        <v>14695</v>
      </c>
      <c r="K22" s="70">
        <v>84993514317</v>
      </c>
      <c r="L22" s="70">
        <v>0</v>
      </c>
      <c r="M22" s="70">
        <v>0</v>
      </c>
      <c r="N22" s="70">
        <v>75865</v>
      </c>
      <c r="O22" s="70" t="s">
        <v>105</v>
      </c>
      <c r="P22" s="70">
        <v>372100429970</v>
      </c>
      <c r="Q22" s="70">
        <v>455375683383</v>
      </c>
      <c r="R22" s="29">
        <f>Q22/17092787459318*100</f>
        <v>2.664139389007353</v>
      </c>
    </row>
    <row r="23" spans="1:18" ht="23.1" customHeight="1" thickBot="1">
      <c r="A23" s="26" t="s">
        <v>50</v>
      </c>
      <c r="F23" s="68"/>
      <c r="G23" s="100">
        <f>SUM(G9:G22)</f>
        <v>10862471</v>
      </c>
      <c r="H23" s="100">
        <f t="shared" ref="H23:N23" si="1">SUM(H9:H22)</f>
        <v>11088797747845</v>
      </c>
      <c r="I23" s="100">
        <f t="shared" si="1"/>
        <v>11154906766072</v>
      </c>
      <c r="J23" s="100">
        <f t="shared" si="1"/>
        <v>2667695</v>
      </c>
      <c r="K23" s="100">
        <f t="shared" si="1"/>
        <v>2738421870567</v>
      </c>
      <c r="L23" s="100">
        <f t="shared" si="1"/>
        <v>6245300</v>
      </c>
      <c r="M23" s="100">
        <f t="shared" si="1"/>
        <v>6245797078809</v>
      </c>
      <c r="N23" s="100">
        <f t="shared" si="1"/>
        <v>7284865</v>
      </c>
      <c r="O23" s="100">
        <f>SUM(O9:O21)</f>
        <v>13000000</v>
      </c>
      <c r="P23" s="100">
        <f>SUM(P9:P22)</f>
        <v>7581422539603</v>
      </c>
      <c r="Q23" s="100">
        <f>SUM(Q9:Q22)</f>
        <v>7663250302133</v>
      </c>
      <c r="R23" s="101">
        <f>SUM(R9:R22)</f>
        <v>44.833239285119866</v>
      </c>
    </row>
    <row r="24" spans="1:18" ht="23.1" customHeight="1" thickTop="1">
      <c r="F24" s="68"/>
      <c r="R24" s="29"/>
    </row>
    <row r="25" spans="1:18" ht="23.1" customHeight="1">
      <c r="A25" s="27"/>
      <c r="F25" s="68"/>
      <c r="O25" s="70"/>
      <c r="P25" s="70"/>
      <c r="Q25" s="68"/>
      <c r="R25" s="29"/>
    </row>
    <row r="26" spans="1:18" ht="23.1" customHeight="1">
      <c r="A26" s="30"/>
      <c r="F26" s="68"/>
      <c r="O26" s="70"/>
      <c r="P26" s="70"/>
      <c r="Q26" s="68"/>
      <c r="R26" s="29"/>
    </row>
    <row r="27" spans="1:18" ht="23.1" customHeight="1">
      <c r="A27" s="30"/>
      <c r="F27" s="68"/>
      <c r="O27" s="70"/>
      <c r="P27" s="70"/>
      <c r="Q27" s="68"/>
      <c r="R27" s="29"/>
    </row>
    <row r="28" spans="1:18" ht="23.1" customHeight="1">
      <c r="A28" s="30"/>
      <c r="F28" s="68"/>
      <c r="O28" s="70"/>
      <c r="P28" s="70"/>
      <c r="Q28" s="70"/>
      <c r="R28" s="29"/>
    </row>
    <row r="29" spans="1:18" ht="23.1" customHeight="1">
      <c r="A29" s="30"/>
      <c r="F29" s="68"/>
      <c r="P29" s="70"/>
      <c r="Q29" s="70"/>
      <c r="R29" s="29"/>
    </row>
    <row r="30" spans="1:18" ht="23.1" customHeight="1">
      <c r="A30" s="30"/>
      <c r="F30" s="68"/>
      <c r="P30" s="70"/>
      <c r="R30" s="29"/>
    </row>
    <row r="31" spans="1:18" ht="23.1" customHeight="1">
      <c r="A31" s="33"/>
      <c r="B31" s="85"/>
      <c r="C31" s="85"/>
      <c r="D31" s="85"/>
      <c r="E31" s="33"/>
      <c r="F31" s="85"/>
      <c r="G31" s="85"/>
      <c r="H31" s="87"/>
      <c r="I31" s="85"/>
      <c r="J31" s="33"/>
      <c r="K31" s="33"/>
      <c r="L31" s="86"/>
      <c r="R31" s="29"/>
    </row>
    <row r="32" spans="1:18" ht="23.1" customHeight="1">
      <c r="A32" s="30"/>
      <c r="F32" s="68"/>
      <c r="R32" s="29"/>
    </row>
    <row r="33" spans="1:18" ht="23.1" customHeight="1">
      <c r="A33" s="30"/>
      <c r="F33" s="68"/>
      <c r="R33" s="29"/>
    </row>
    <row r="34" spans="1:18" ht="23.1" customHeight="1">
      <c r="A34" s="30"/>
      <c r="F34" s="68"/>
      <c r="R34" s="29"/>
    </row>
    <row r="35" spans="1:18" ht="23.1" customHeight="1">
      <c r="A35" s="30"/>
      <c r="F35" s="68"/>
      <c r="R35" s="29"/>
    </row>
    <row r="36" spans="1:18" ht="23.1" customHeight="1">
      <c r="F36" s="68"/>
      <c r="R36" s="29"/>
    </row>
    <row r="37" spans="1:18" ht="23.1" customHeight="1">
      <c r="F37" s="68"/>
      <c r="R37" s="29"/>
    </row>
    <row r="38" spans="1:18" ht="23.1" customHeight="1">
      <c r="F38" s="68"/>
      <c r="R38" s="29"/>
    </row>
    <row r="39" spans="1:18" ht="23.1" customHeight="1">
      <c r="F39" s="68"/>
      <c r="R39" s="29"/>
    </row>
    <row r="40" spans="1:18" ht="23.1" customHeight="1">
      <c r="F40" s="68"/>
      <c r="R40" s="29"/>
    </row>
    <row r="41" spans="1:18" ht="23.1" customHeight="1">
      <c r="F41" s="68"/>
      <c r="R41" s="29"/>
    </row>
    <row r="42" spans="1:18" ht="23.1" customHeight="1">
      <c r="F42" s="68"/>
      <c r="R42" s="29"/>
    </row>
    <row r="43" spans="1:18" ht="23.1" customHeight="1">
      <c r="F43" s="68"/>
      <c r="R43" s="29"/>
    </row>
    <row r="44" spans="1:18" ht="23.1" customHeight="1">
      <c r="F44" s="68"/>
      <c r="R44" s="29"/>
    </row>
    <row r="45" spans="1:18" ht="23.1" customHeight="1">
      <c r="A45" s="34"/>
      <c r="B45" s="35"/>
      <c r="C45" s="35"/>
      <c r="D45" s="24"/>
      <c r="E45" s="24"/>
      <c r="F45" s="36"/>
      <c r="G45" s="37"/>
      <c r="H45" s="36"/>
      <c r="I45" s="36"/>
      <c r="J45" s="37"/>
      <c r="K45" s="36"/>
      <c r="L45" s="37"/>
      <c r="M45" s="36"/>
      <c r="N45" s="37"/>
      <c r="O45" s="36"/>
      <c r="P45" s="36"/>
      <c r="Q45" s="36"/>
      <c r="R45" s="36"/>
    </row>
  </sheetData>
  <sheetProtection algorithmName="SHA-512" hashValue="WQTvYzCdpcDSSGZrCxzdyRpxFlNnoyO5VXSEoVvKSNvPRk6DxPd3/sKjl6KvkE2bupj+Hd4HdVHMmkxKbZtfdg==" saltValue="mDVAiKfP27NaaflwHaAd7A==" spinCount="100000" sheet="1" objects="1" scenarios="1"/>
  <mergeCells count="24">
    <mergeCell ref="Q7:Q8"/>
    <mergeCell ref="R7:R8"/>
    <mergeCell ref="N7:N8"/>
    <mergeCell ref="P7:P8"/>
    <mergeCell ref="O7:O8"/>
    <mergeCell ref="J7:K7"/>
    <mergeCell ref="L7:M7"/>
    <mergeCell ref="G6:I6"/>
    <mergeCell ref="A6:F6"/>
    <mergeCell ref="I7:I8"/>
    <mergeCell ref="B7:B8"/>
    <mergeCell ref="C7:C8"/>
    <mergeCell ref="F7:F8"/>
    <mergeCell ref="E7:E8"/>
    <mergeCell ref="D7:D8"/>
    <mergeCell ref="A7:A8"/>
    <mergeCell ref="G7:G8"/>
    <mergeCell ref="H7:H8"/>
    <mergeCell ref="A1:R1"/>
    <mergeCell ref="A2:R2"/>
    <mergeCell ref="A3:R3"/>
    <mergeCell ref="A4:R4"/>
    <mergeCell ref="J6:M6"/>
    <mergeCell ref="N6:R6"/>
  </mergeCells>
  <pageMargins left="0.7" right="0.7" top="0.75" bottom="0.75" header="0.3" footer="0.3"/>
  <pageSetup paperSize="9" scale="40" orientation="landscape" horizontalDpi="4294967295" verticalDpi="4294967295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 codeName="Sheet6">
    <tabColor rgb="FF92D050"/>
  </sheetPr>
  <dimension ref="A1:G22"/>
  <sheetViews>
    <sheetView rightToLeft="1" view="pageBreakPreview" topLeftCell="A13" zoomScale="110" zoomScaleNormal="100" zoomScaleSheetLayoutView="110" workbookViewId="0">
      <selection activeCell="H11" sqref="H11"/>
    </sheetView>
  </sheetViews>
  <sheetFormatPr defaultRowHeight="18.75"/>
  <cols>
    <col min="1" max="1" width="25.875" style="23" bestFit="1" customWidth="1"/>
    <col min="2" max="2" width="9.5" style="23" bestFit="1" customWidth="1"/>
    <col min="3" max="4" width="11" style="23" bestFit="1" customWidth="1"/>
    <col min="5" max="5" width="8.75" style="23" bestFit="1" customWidth="1"/>
    <col min="6" max="6" width="17.875" style="23" bestFit="1" customWidth="1"/>
    <col min="7" max="7" width="9.125" style="23" customWidth="1"/>
    <col min="8" max="16384" width="9" style="38"/>
  </cols>
  <sheetData>
    <row r="1" spans="1:7" ht="21">
      <c r="A1" s="104" t="s">
        <v>0</v>
      </c>
      <c r="B1" s="104"/>
      <c r="C1" s="104"/>
      <c r="D1" s="104"/>
      <c r="E1" s="104"/>
      <c r="F1" s="104"/>
      <c r="G1" s="104"/>
    </row>
    <row r="2" spans="1:7" ht="21">
      <c r="A2" s="104" t="s">
        <v>2</v>
      </c>
      <c r="B2" s="104"/>
      <c r="C2" s="104"/>
      <c r="D2" s="104"/>
      <c r="E2" s="104"/>
      <c r="F2" s="104"/>
      <c r="G2" s="104"/>
    </row>
    <row r="3" spans="1:7" ht="21">
      <c r="A3" s="104" t="s">
        <v>3</v>
      </c>
      <c r="B3" s="104"/>
      <c r="C3" s="104"/>
      <c r="D3" s="104"/>
      <c r="E3" s="104"/>
      <c r="F3" s="104"/>
      <c r="G3" s="104"/>
    </row>
    <row r="4" spans="1:7" ht="21">
      <c r="A4" s="117" t="s">
        <v>129</v>
      </c>
      <c r="B4" s="117"/>
      <c r="C4" s="117"/>
      <c r="D4" s="117"/>
      <c r="E4" s="117"/>
      <c r="F4" s="117"/>
      <c r="G4" s="117"/>
    </row>
    <row r="5" spans="1:7" ht="21">
      <c r="A5" s="117" t="s">
        <v>130</v>
      </c>
      <c r="B5" s="117"/>
      <c r="C5" s="117"/>
      <c r="D5" s="117"/>
      <c r="E5" s="117"/>
      <c r="F5" s="117"/>
      <c r="G5" s="117"/>
    </row>
    <row r="6" spans="1:7" ht="21.75" thickBot="1">
      <c r="B6" s="119" t="s">
        <v>131</v>
      </c>
      <c r="C6" s="119"/>
      <c r="D6" s="119"/>
      <c r="E6" s="119"/>
      <c r="F6" s="119"/>
      <c r="G6" s="119"/>
    </row>
    <row r="7" spans="1:7" ht="14.45" customHeight="1">
      <c r="A7" s="105" t="s">
        <v>132</v>
      </c>
      <c r="B7" s="108" t="s">
        <v>9</v>
      </c>
      <c r="C7" s="118" t="s">
        <v>133</v>
      </c>
      <c r="D7" s="118" t="s">
        <v>134</v>
      </c>
      <c r="E7" s="118" t="s">
        <v>135</v>
      </c>
      <c r="F7" s="112" t="s">
        <v>136</v>
      </c>
      <c r="G7" s="118" t="s">
        <v>137</v>
      </c>
    </row>
    <row r="8" spans="1:7" ht="27" customHeight="1" thickBot="1">
      <c r="A8" s="106"/>
      <c r="B8" s="111"/>
      <c r="C8" s="113"/>
      <c r="D8" s="113"/>
      <c r="E8" s="113"/>
      <c r="F8" s="113"/>
      <c r="G8" s="113"/>
    </row>
    <row r="9" spans="1:7" ht="23.1" customHeight="1">
      <c r="A9" s="27" t="s">
        <v>138</v>
      </c>
      <c r="B9" s="28">
        <v>500000</v>
      </c>
      <c r="C9" s="68">
        <v>1000000</v>
      </c>
      <c r="D9" s="68">
        <v>1000000</v>
      </c>
      <c r="E9" s="68">
        <v>0</v>
      </c>
      <c r="F9" s="68">
        <v>499909375000</v>
      </c>
      <c r="G9" s="26" t="s">
        <v>389</v>
      </c>
    </row>
    <row r="10" spans="1:7" ht="23.1" customHeight="1">
      <c r="A10" s="30" t="s">
        <v>139</v>
      </c>
      <c r="B10" s="28">
        <v>525000</v>
      </c>
      <c r="C10" s="68">
        <v>1000000</v>
      </c>
      <c r="D10" s="68">
        <v>1000000</v>
      </c>
      <c r="E10" s="68">
        <v>0</v>
      </c>
      <c r="F10" s="68">
        <v>524904843750</v>
      </c>
      <c r="G10" s="26" t="s">
        <v>389</v>
      </c>
    </row>
    <row r="11" spans="1:7" ht="23.1" customHeight="1">
      <c r="A11" s="30" t="s">
        <v>140</v>
      </c>
      <c r="B11" s="28">
        <v>250000</v>
      </c>
      <c r="C11" s="68">
        <v>1000000</v>
      </c>
      <c r="D11" s="68">
        <v>1000000</v>
      </c>
      <c r="E11" s="68">
        <v>0</v>
      </c>
      <c r="F11" s="68">
        <v>249954687500</v>
      </c>
      <c r="G11" s="26" t="s">
        <v>389</v>
      </c>
    </row>
    <row r="12" spans="1:7" ht="23.1" customHeight="1">
      <c r="A12" s="30" t="s">
        <v>141</v>
      </c>
      <c r="B12" s="28">
        <v>379000</v>
      </c>
      <c r="C12" s="68">
        <v>1000000</v>
      </c>
      <c r="D12" s="68">
        <v>1000000</v>
      </c>
      <c r="E12" s="68">
        <v>0</v>
      </c>
      <c r="F12" s="68">
        <v>378931306250</v>
      </c>
      <c r="G12" s="26" t="s">
        <v>389</v>
      </c>
    </row>
    <row r="13" spans="1:7" ht="23.1" customHeight="1">
      <c r="A13" s="30" t="s">
        <v>142</v>
      </c>
      <c r="B13" s="28">
        <v>750000</v>
      </c>
      <c r="C13" s="68">
        <v>1000000</v>
      </c>
      <c r="D13" s="68">
        <v>1000000</v>
      </c>
      <c r="E13" s="68">
        <v>0</v>
      </c>
      <c r="F13" s="68">
        <v>749864062500</v>
      </c>
      <c r="G13" s="26" t="s">
        <v>389</v>
      </c>
    </row>
    <row r="14" spans="1:7" ht="23.1" customHeight="1">
      <c r="A14" s="30" t="s">
        <v>143</v>
      </c>
      <c r="B14" s="28">
        <v>2500000</v>
      </c>
      <c r="C14" s="68">
        <v>1000000</v>
      </c>
      <c r="D14" s="68">
        <v>1000000</v>
      </c>
      <c r="E14" s="68">
        <v>0</v>
      </c>
      <c r="F14" s="68">
        <v>2499546875000</v>
      </c>
      <c r="G14" s="26" t="s">
        <v>389</v>
      </c>
    </row>
    <row r="15" spans="1:7" ht="23.1" customHeight="1">
      <c r="A15" s="30" t="s">
        <v>144</v>
      </c>
      <c r="B15" s="28">
        <v>454000</v>
      </c>
      <c r="C15" s="68">
        <v>1000000</v>
      </c>
      <c r="D15" s="68">
        <v>1000000</v>
      </c>
      <c r="E15" s="68">
        <v>0</v>
      </c>
      <c r="F15" s="68">
        <v>453917712500</v>
      </c>
      <c r="G15" s="26" t="s">
        <v>389</v>
      </c>
    </row>
    <row r="16" spans="1:7" ht="23.1" customHeight="1">
      <c r="A16" s="30" t="s">
        <v>145</v>
      </c>
      <c r="B16" s="28">
        <v>350000</v>
      </c>
      <c r="C16" s="68">
        <v>1000000</v>
      </c>
      <c r="D16" s="68">
        <v>1000000</v>
      </c>
      <c r="E16" s="68">
        <v>0</v>
      </c>
      <c r="F16" s="68">
        <v>349936562500</v>
      </c>
      <c r="G16" s="26" t="s">
        <v>389</v>
      </c>
    </row>
    <row r="17" spans="1:7" ht="23.1" customHeight="1">
      <c r="A17" s="30" t="s">
        <v>146</v>
      </c>
      <c r="B17" s="28">
        <v>111000</v>
      </c>
      <c r="C17" s="68">
        <v>1000000</v>
      </c>
      <c r="D17" s="68">
        <v>1000000</v>
      </c>
      <c r="E17" s="68">
        <v>0</v>
      </c>
      <c r="F17" s="68">
        <v>110979881250</v>
      </c>
      <c r="G17" s="26" t="s">
        <v>389</v>
      </c>
    </row>
    <row r="18" spans="1:7" ht="23.1" customHeight="1">
      <c r="A18" s="30" t="s">
        <v>147</v>
      </c>
      <c r="B18" s="28">
        <v>100000</v>
      </c>
      <c r="C18" s="68">
        <v>1000000</v>
      </c>
      <c r="D18" s="68">
        <v>1000000</v>
      </c>
      <c r="E18" s="68">
        <v>0</v>
      </c>
      <c r="F18" s="68">
        <v>99981875000</v>
      </c>
      <c r="G18" s="26" t="s">
        <v>389</v>
      </c>
    </row>
    <row r="19" spans="1:7" ht="23.1" customHeight="1">
      <c r="A19" s="30" t="s">
        <v>148</v>
      </c>
      <c r="B19" s="28">
        <v>200000</v>
      </c>
      <c r="C19" s="68">
        <v>1000000</v>
      </c>
      <c r="D19" s="68">
        <v>1000000</v>
      </c>
      <c r="E19" s="68">
        <v>0</v>
      </c>
      <c r="F19" s="68">
        <v>199963750000</v>
      </c>
      <c r="G19" s="26" t="s">
        <v>389</v>
      </c>
    </row>
    <row r="20" spans="1:7" ht="23.1" customHeight="1" thickBot="1">
      <c r="A20" s="30" t="s">
        <v>50</v>
      </c>
      <c r="B20" s="75">
        <f>SUM(B9:B19)</f>
        <v>6119000</v>
      </c>
      <c r="C20" s="68"/>
      <c r="D20" s="68"/>
      <c r="E20" s="68"/>
      <c r="F20" s="71">
        <f>SUM(F9:F19)</f>
        <v>6117890931250</v>
      </c>
      <c r="G20" s="30"/>
    </row>
    <row r="21" spans="1:7" ht="23.1" customHeight="1" thickTop="1">
      <c r="A21" s="35" t="s">
        <v>51</v>
      </c>
      <c r="B21" s="28"/>
      <c r="C21" s="40"/>
      <c r="D21" s="40"/>
      <c r="E21" s="41"/>
      <c r="F21" s="40"/>
      <c r="G21" s="94"/>
    </row>
    <row r="22" spans="1:7">
      <c r="C22" s="39"/>
      <c r="E22" s="43"/>
      <c r="F22" s="42"/>
      <c r="G22" s="42"/>
    </row>
  </sheetData>
  <sheetProtection algorithmName="SHA-512" hashValue="vLIhF/bxULawwt9zSvUwSDAIzry3t9Geg3wO/P87rASKfoQJtEQWvIKhWMQUbN6xj7FumY0a9Uyz1XwVNug7Pg==" saltValue="e3vv5KmpGBZnkevsuw6KzQ==" spinCount="100000" sheet="1" objects="1" scenarios="1"/>
  <mergeCells count="13">
    <mergeCell ref="E7:E8"/>
    <mergeCell ref="F7:F8"/>
    <mergeCell ref="G7:G8"/>
    <mergeCell ref="B6:G6"/>
    <mergeCell ref="A7:A8"/>
    <mergeCell ref="B7:B8"/>
    <mergeCell ref="C7:C8"/>
    <mergeCell ref="D7:D8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66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92D050"/>
  </sheetPr>
  <dimension ref="A1:K24"/>
  <sheetViews>
    <sheetView rightToLeft="1" view="pageBreakPreview" topLeftCell="A10" zoomScaleNormal="100" zoomScaleSheetLayoutView="100" workbookViewId="0">
      <selection activeCell="L17" sqref="K17:L23"/>
    </sheetView>
  </sheetViews>
  <sheetFormatPr defaultColWidth="9" defaultRowHeight="18.75"/>
  <cols>
    <col min="1" max="1" width="35.25" style="23" bestFit="1" customWidth="1"/>
    <col min="2" max="2" width="19" style="23" bestFit="1" customWidth="1"/>
    <col min="3" max="3" width="13.375" style="23" bestFit="1" customWidth="1"/>
    <col min="4" max="4" width="12.5" style="23" bestFit="1" customWidth="1"/>
    <col min="5" max="5" width="14.375" style="23" bestFit="1" customWidth="1"/>
    <col min="6" max="6" width="14.75" style="23" bestFit="1" customWidth="1"/>
    <col min="7" max="7" width="16.125" style="23" bestFit="1" customWidth="1"/>
    <col min="8" max="8" width="14.75" style="23" bestFit="1" customWidth="1"/>
    <col min="9" max="9" width="16" style="23" bestFit="1" customWidth="1"/>
    <col min="10" max="10" width="8.625" style="23" bestFit="1" customWidth="1"/>
    <col min="11" max="11" width="15.5" style="38" bestFit="1" customWidth="1"/>
    <col min="12" max="16384" width="9" style="38"/>
  </cols>
  <sheetData>
    <row r="1" spans="1:10" ht="2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10" ht="21">
      <c r="A2" s="104" t="s">
        <v>2</v>
      </c>
      <c r="B2" s="104"/>
      <c r="C2" s="104"/>
      <c r="D2" s="104"/>
      <c r="E2" s="104"/>
      <c r="F2" s="104"/>
      <c r="G2" s="104"/>
      <c r="H2" s="104"/>
      <c r="I2" s="104"/>
    </row>
    <row r="3" spans="1:10" ht="21">
      <c r="A3" s="104" t="s">
        <v>3</v>
      </c>
      <c r="B3" s="104"/>
      <c r="C3" s="104"/>
      <c r="D3" s="104"/>
      <c r="E3" s="104"/>
      <c r="F3" s="104"/>
      <c r="G3" s="104"/>
      <c r="H3" s="104"/>
      <c r="I3" s="104"/>
    </row>
    <row r="4" spans="1:10">
      <c r="A4" s="110" t="s">
        <v>387</v>
      </c>
      <c r="B4" s="110"/>
      <c r="C4" s="110"/>
      <c r="D4" s="110"/>
      <c r="E4" s="110"/>
      <c r="F4" s="110"/>
      <c r="G4" s="110"/>
      <c r="H4" s="110"/>
      <c r="I4" s="110"/>
    </row>
    <row r="5" spans="1:10" ht="19.5" thickBot="1">
      <c r="B5" s="44"/>
      <c r="C5" s="44"/>
      <c r="D5" s="44"/>
      <c r="E5" s="44"/>
      <c r="F5" s="44"/>
      <c r="G5" s="44"/>
      <c r="H5" s="44"/>
    </row>
    <row r="6" spans="1:10" ht="18.75" customHeight="1" thickBot="1">
      <c r="A6" s="24"/>
      <c r="B6" s="106" t="s">
        <v>151</v>
      </c>
      <c r="C6" s="106"/>
      <c r="D6" s="106"/>
      <c r="E6" s="106"/>
      <c r="F6" s="45" t="s">
        <v>5</v>
      </c>
      <c r="G6" s="111" t="s">
        <v>6</v>
      </c>
      <c r="H6" s="111"/>
      <c r="I6" s="121" t="s">
        <v>7</v>
      </c>
      <c r="J6" s="122"/>
    </row>
    <row r="7" spans="1:10" ht="31.9" customHeight="1">
      <c r="A7" s="47" t="s">
        <v>152</v>
      </c>
      <c r="B7" s="48" t="s">
        <v>153</v>
      </c>
      <c r="C7" s="48" t="s">
        <v>154</v>
      </c>
      <c r="D7" s="48" t="s">
        <v>155</v>
      </c>
      <c r="E7" s="48" t="s">
        <v>149</v>
      </c>
      <c r="F7" s="49" t="s">
        <v>156</v>
      </c>
      <c r="G7" s="48" t="s">
        <v>157</v>
      </c>
      <c r="H7" s="48" t="s">
        <v>158</v>
      </c>
      <c r="I7" s="46" t="s">
        <v>156</v>
      </c>
      <c r="J7" s="46" t="s">
        <v>150</v>
      </c>
    </row>
    <row r="8" spans="1:10" ht="23.1" customHeight="1">
      <c r="A8" s="27" t="s">
        <v>159</v>
      </c>
      <c r="B8" s="26" t="s">
        <v>160</v>
      </c>
      <c r="C8" s="26" t="s">
        <v>161</v>
      </c>
      <c r="D8" s="26" t="s">
        <v>375</v>
      </c>
      <c r="E8" s="26">
        <v>10</v>
      </c>
      <c r="F8" s="68">
        <v>350000000000</v>
      </c>
      <c r="G8" s="68">
        <v>0</v>
      </c>
      <c r="H8" s="68">
        <v>0</v>
      </c>
      <c r="I8" s="68">
        <v>350000000000</v>
      </c>
      <c r="J8" s="29">
        <f>I8/17092787459318*100</f>
        <v>2.0476472947026569</v>
      </c>
    </row>
    <row r="9" spans="1:10" ht="23.1" customHeight="1">
      <c r="A9" s="27" t="s">
        <v>162</v>
      </c>
      <c r="B9" s="26" t="s">
        <v>163</v>
      </c>
      <c r="C9" s="26" t="s">
        <v>164</v>
      </c>
      <c r="D9" s="26" t="s">
        <v>377</v>
      </c>
      <c r="E9" s="26">
        <v>10</v>
      </c>
      <c r="F9" s="68">
        <v>4810270816</v>
      </c>
      <c r="G9" s="68">
        <v>1739726026</v>
      </c>
      <c r="H9" s="68">
        <v>6540300000</v>
      </c>
      <c r="I9" s="68">
        <v>9696842</v>
      </c>
      <c r="J9" s="29">
        <f t="shared" ref="J9:J19" si="0">I9/17092787459318*100</f>
        <v>5.6730606538454567E-5</v>
      </c>
    </row>
    <row r="10" spans="1:10" ht="23.1" customHeight="1">
      <c r="A10" s="27" t="s">
        <v>165</v>
      </c>
      <c r="B10" s="26" t="s">
        <v>166</v>
      </c>
      <c r="C10" s="26" t="s">
        <v>167</v>
      </c>
      <c r="D10" s="26" t="s">
        <v>378</v>
      </c>
      <c r="E10" s="26">
        <v>10</v>
      </c>
      <c r="F10" s="68">
        <v>6465793425</v>
      </c>
      <c r="G10" s="68">
        <v>0</v>
      </c>
      <c r="H10" s="68">
        <v>6460784000</v>
      </c>
      <c r="I10" s="68">
        <v>5009425</v>
      </c>
      <c r="J10" s="29">
        <f t="shared" si="0"/>
        <v>2.9307244426473876E-5</v>
      </c>
    </row>
    <row r="11" spans="1:10" ht="23.1" customHeight="1">
      <c r="A11" s="27" t="s">
        <v>168</v>
      </c>
      <c r="B11" s="26" t="s">
        <v>169</v>
      </c>
      <c r="C11" s="26" t="s">
        <v>167</v>
      </c>
      <c r="D11" s="26" t="s">
        <v>375</v>
      </c>
      <c r="E11" s="26">
        <v>10</v>
      </c>
      <c r="F11" s="68">
        <v>157760</v>
      </c>
      <c r="G11" s="68">
        <v>139172131397</v>
      </c>
      <c r="H11" s="68">
        <v>139170804045</v>
      </c>
      <c r="I11" s="68">
        <v>1485112</v>
      </c>
      <c r="J11" s="29">
        <f t="shared" si="0"/>
        <v>8.6885301975155763E-6</v>
      </c>
    </row>
    <row r="12" spans="1:10" ht="23.1" customHeight="1">
      <c r="A12" s="27" t="s">
        <v>171</v>
      </c>
      <c r="B12" s="26" t="s">
        <v>172</v>
      </c>
      <c r="C12" s="26" t="s">
        <v>167</v>
      </c>
      <c r="D12" s="26" t="s">
        <v>379</v>
      </c>
      <c r="E12" s="26">
        <v>10</v>
      </c>
      <c r="F12" s="68">
        <v>2243702</v>
      </c>
      <c r="G12" s="68">
        <v>108386210054</v>
      </c>
      <c r="H12" s="68">
        <v>108334327206</v>
      </c>
      <c r="I12" s="68">
        <v>54126550</v>
      </c>
      <c r="J12" s="29">
        <f t="shared" si="0"/>
        <v>3.1666309622596596E-4</v>
      </c>
    </row>
    <row r="13" spans="1:10" ht="23.1" customHeight="1">
      <c r="A13" s="30" t="s">
        <v>173</v>
      </c>
      <c r="B13" s="26" t="s">
        <v>174</v>
      </c>
      <c r="C13" s="26" t="s">
        <v>161</v>
      </c>
      <c r="D13" s="26" t="s">
        <v>376</v>
      </c>
      <c r="E13" s="26">
        <v>22.5</v>
      </c>
      <c r="F13" s="68">
        <v>350000000000</v>
      </c>
      <c r="G13" s="68">
        <v>0</v>
      </c>
      <c r="H13" s="68">
        <v>0</v>
      </c>
      <c r="I13" s="68">
        <v>350000000000</v>
      </c>
      <c r="J13" s="29">
        <f t="shared" si="0"/>
        <v>2.0476472947026569</v>
      </c>
    </row>
    <row r="14" spans="1:10" ht="23.1" customHeight="1">
      <c r="A14" s="30" t="s">
        <v>175</v>
      </c>
      <c r="B14" s="26" t="s">
        <v>176</v>
      </c>
      <c r="C14" s="26" t="s">
        <v>167</v>
      </c>
      <c r="D14" s="26" t="s">
        <v>380</v>
      </c>
      <c r="E14" s="26">
        <v>10</v>
      </c>
      <c r="F14" s="68">
        <v>9882016</v>
      </c>
      <c r="G14" s="68">
        <v>40418</v>
      </c>
      <c r="H14" s="68">
        <v>20000</v>
      </c>
      <c r="I14" s="68">
        <v>9902434</v>
      </c>
      <c r="J14" s="29">
        <f t="shared" si="0"/>
        <v>5.7933406260204591E-5</v>
      </c>
    </row>
    <row r="15" spans="1:10" ht="23.1" customHeight="1">
      <c r="A15" s="30" t="s">
        <v>177</v>
      </c>
      <c r="B15" s="26" t="s">
        <v>178</v>
      </c>
      <c r="C15" s="26" t="s">
        <v>167</v>
      </c>
      <c r="D15" s="26" t="s">
        <v>381</v>
      </c>
      <c r="E15" s="26">
        <v>10</v>
      </c>
      <c r="F15" s="68">
        <v>2279855940</v>
      </c>
      <c r="G15" s="68">
        <v>728055791611</v>
      </c>
      <c r="H15" s="68">
        <v>713286709945</v>
      </c>
      <c r="I15" s="68">
        <v>17048937606</v>
      </c>
      <c r="J15" s="29">
        <f t="shared" si="0"/>
        <v>9.9743459904229406E-2</v>
      </c>
    </row>
    <row r="16" spans="1:10" ht="23.1" customHeight="1">
      <c r="A16" s="30" t="s">
        <v>181</v>
      </c>
      <c r="B16" s="26" t="s">
        <v>182</v>
      </c>
      <c r="C16" s="26" t="s">
        <v>167</v>
      </c>
      <c r="D16" s="26" t="s">
        <v>382</v>
      </c>
      <c r="E16" s="26">
        <v>10</v>
      </c>
      <c r="F16" s="68">
        <v>1607883</v>
      </c>
      <c r="G16" s="68">
        <v>4698521</v>
      </c>
      <c r="H16" s="68">
        <v>0</v>
      </c>
      <c r="I16" s="68">
        <v>6306404</v>
      </c>
      <c r="J16" s="29">
        <f t="shared" si="0"/>
        <v>3.6895117399720037E-5</v>
      </c>
    </row>
    <row r="17" spans="1:11" ht="23.1" customHeight="1">
      <c r="A17" s="30" t="s">
        <v>183</v>
      </c>
      <c r="B17" s="26" t="s">
        <v>184</v>
      </c>
      <c r="C17" s="26" t="s">
        <v>161</v>
      </c>
      <c r="D17" s="26" t="s">
        <v>222</v>
      </c>
      <c r="E17" s="26">
        <v>22.5</v>
      </c>
      <c r="F17" s="68">
        <v>0</v>
      </c>
      <c r="G17" s="68">
        <v>370000000000</v>
      </c>
      <c r="H17" s="68">
        <v>0</v>
      </c>
      <c r="I17" s="68">
        <v>370000000000</v>
      </c>
      <c r="J17" s="29">
        <f t="shared" si="0"/>
        <v>2.1646557115428084</v>
      </c>
    </row>
    <row r="18" spans="1:11" ht="23.1" customHeight="1">
      <c r="A18" s="30" t="s">
        <v>185</v>
      </c>
      <c r="B18" s="26" t="s">
        <v>186</v>
      </c>
      <c r="C18" s="26" t="s">
        <v>161</v>
      </c>
      <c r="D18" s="26" t="s">
        <v>372</v>
      </c>
      <c r="E18" s="26">
        <v>22.5</v>
      </c>
      <c r="F18" s="68">
        <v>0</v>
      </c>
      <c r="G18" s="68">
        <v>132000000000</v>
      </c>
      <c r="H18" s="68">
        <v>0</v>
      </c>
      <c r="I18" s="68">
        <v>132000000000</v>
      </c>
      <c r="J18" s="29">
        <f t="shared" si="0"/>
        <v>0.77225555114500188</v>
      </c>
    </row>
    <row r="19" spans="1:11" ht="23.1" customHeight="1" thickBot="1">
      <c r="A19" s="26" t="s">
        <v>50</v>
      </c>
      <c r="B19" s="26"/>
      <c r="C19" s="26"/>
      <c r="D19" s="26"/>
      <c r="E19" s="26"/>
      <c r="F19" s="71">
        <f>SUM(F8:F18)</f>
        <v>713569811542</v>
      </c>
      <c r="G19" s="71">
        <f>SUM(G8:G18)</f>
        <v>1479358598027</v>
      </c>
      <c r="H19" s="71">
        <f>SUM(H8:H18)</f>
        <v>973792945196</v>
      </c>
      <c r="I19" s="71">
        <f>SUM(I8:I18)</f>
        <v>1219135464373</v>
      </c>
      <c r="J19" s="72">
        <f t="shared" si="0"/>
        <v>7.1324555299984018</v>
      </c>
      <c r="K19" s="70"/>
    </row>
    <row r="20" spans="1:11" ht="23.1" customHeight="1" thickTop="1">
      <c r="A20" s="35" t="s">
        <v>51</v>
      </c>
      <c r="B20" s="35"/>
      <c r="C20" s="35"/>
      <c r="D20" s="35"/>
      <c r="E20" s="35"/>
      <c r="F20" s="36"/>
      <c r="G20" s="120"/>
      <c r="H20" s="120"/>
      <c r="I20" s="36"/>
      <c r="J20" s="29"/>
      <c r="K20" s="70"/>
    </row>
    <row r="21" spans="1:11">
      <c r="K21" s="70"/>
    </row>
    <row r="22" spans="1:11">
      <c r="K22" s="70"/>
    </row>
    <row r="24" spans="1:11">
      <c r="C24" s="23" t="s">
        <v>187</v>
      </c>
    </row>
  </sheetData>
  <sheetProtection algorithmName="SHA-512" hashValue="W+WZzVg1UsX6FdT4qXGlUaeMJCgCM9EMbDtx/6PQNhvCH3T+pbFr3W93Uekacon3af0xvrcT9PpVUNjYDTvf+g==" saltValue="0NTvgq5HuUxEza+ol1vPiQ==" spinCount="100000" sheet="1" objects="1" scenarios="1"/>
  <mergeCells count="8">
    <mergeCell ref="G20:H20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70" orientation="landscape" horizontalDpi="4294967295" verticalDpi="4294967295" r:id="rId1"/>
  <headerFooter differentOddEven="1" differentFirst="1"/>
  <ignoredErrors>
    <ignoredError sqref="B8:B18" numberStoredAsText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1:S20"/>
  <sheetViews>
    <sheetView rightToLeft="1" view="pageBreakPreview" zoomScale="106" zoomScaleNormal="106" zoomScaleSheetLayoutView="106" workbookViewId="0">
      <selection activeCell="E26" sqref="E26"/>
    </sheetView>
  </sheetViews>
  <sheetFormatPr defaultColWidth="13" defaultRowHeight="18.75"/>
  <cols>
    <col min="1" max="1" width="53.875" style="30" bestFit="1" customWidth="1"/>
    <col min="2" max="2" width="6.125" style="23" bestFit="1" customWidth="1"/>
    <col min="3" max="3" width="16.5" style="23" bestFit="1" customWidth="1"/>
    <col min="4" max="4" width="16.375" style="23" bestFit="1" customWidth="1"/>
    <col min="5" max="5" width="14.25" style="23" bestFit="1" customWidth="1"/>
    <col min="6" max="6" width="16.75" style="38" customWidth="1"/>
    <col min="7" max="20" width="13" style="38" customWidth="1"/>
    <col min="21" max="16384" width="13" style="38"/>
  </cols>
  <sheetData>
    <row r="1" spans="1:19" ht="21">
      <c r="A1" s="104" t="s">
        <v>0</v>
      </c>
      <c r="B1" s="104"/>
      <c r="C1" s="104"/>
      <c r="D1" s="104"/>
      <c r="E1" s="104"/>
    </row>
    <row r="2" spans="1:19" ht="21">
      <c r="A2" s="104" t="s">
        <v>188</v>
      </c>
      <c r="B2" s="104"/>
      <c r="C2" s="104"/>
      <c r="D2" s="104"/>
      <c r="E2" s="104"/>
    </row>
    <row r="3" spans="1:19" ht="21">
      <c r="A3" s="104" t="s">
        <v>189</v>
      </c>
      <c r="B3" s="104"/>
      <c r="C3" s="104"/>
      <c r="D3" s="104"/>
      <c r="E3" s="104"/>
    </row>
    <row r="4" spans="1:19">
      <c r="A4" s="110" t="s">
        <v>190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ht="19.5" thickBot="1">
      <c r="A5" s="25" t="s">
        <v>191</v>
      </c>
      <c r="B5" s="25" t="s">
        <v>192</v>
      </c>
      <c r="C5" s="25" t="s">
        <v>156</v>
      </c>
      <c r="D5" s="25" t="s">
        <v>193</v>
      </c>
      <c r="E5" s="25" t="s">
        <v>194</v>
      </c>
    </row>
    <row r="6" spans="1:19" ht="23.1" customHeight="1">
      <c r="A6" s="83" t="s">
        <v>195</v>
      </c>
      <c r="B6" s="26" t="s">
        <v>196</v>
      </c>
      <c r="C6" s="28">
        <f>'1-2'!J183</f>
        <v>492036078552</v>
      </c>
      <c r="D6" s="79">
        <f>C6/$C$10*100</f>
        <v>61.349582706826013</v>
      </c>
      <c r="E6" s="29">
        <f>C6/17092787459318*100</f>
        <v>2.8786181289803046</v>
      </c>
    </row>
    <row r="7" spans="1:19" ht="23.1" customHeight="1">
      <c r="A7" s="26" t="s">
        <v>197</v>
      </c>
      <c r="B7" s="26" t="s">
        <v>198</v>
      </c>
      <c r="C7" s="28">
        <f>'2-2'!I24</f>
        <v>274288627567</v>
      </c>
      <c r="D7" s="79">
        <f t="shared" ref="D7:D9" si="0">C7/$C$10*100</f>
        <v>34.199713346193334</v>
      </c>
      <c r="E7" s="29">
        <f>C7/17092787459318*100</f>
        <v>1.6047039034436346</v>
      </c>
    </row>
    <row r="8" spans="1:19" ht="23.1" customHeight="1">
      <c r="A8" s="26" t="s">
        <v>199</v>
      </c>
      <c r="B8" s="26" t="s">
        <v>200</v>
      </c>
      <c r="C8" s="28">
        <f>'3-2'!D19</f>
        <v>20174083237</v>
      </c>
      <c r="D8" s="79">
        <f t="shared" si="0"/>
        <v>2.5154082028395863</v>
      </c>
      <c r="E8" s="29">
        <f>C8/17092787459318*100</f>
        <v>0.11802687703814077</v>
      </c>
    </row>
    <row r="9" spans="1:19" ht="23.1" customHeight="1">
      <c r="A9" s="26" t="s">
        <v>201</v>
      </c>
      <c r="B9" s="26" t="s">
        <v>202</v>
      </c>
      <c r="C9" s="28">
        <f>'4-2'!B12</f>
        <v>15521463827</v>
      </c>
      <c r="D9" s="79">
        <f t="shared" si="0"/>
        <v>1.9352957441410659</v>
      </c>
      <c r="E9" s="29">
        <f>C9/17092787459318*100</f>
        <v>9.0807095471947707E-2</v>
      </c>
    </row>
    <row r="10" spans="1:19" ht="23.1" customHeight="1" thickBot="1">
      <c r="A10" s="26" t="s">
        <v>50</v>
      </c>
      <c r="B10" s="26"/>
      <c r="C10" s="75">
        <f>SUM(C6:C9)</f>
        <v>802020253183</v>
      </c>
      <c r="D10" s="81">
        <f>SUM(D6:D9)</f>
        <v>100</v>
      </c>
      <c r="E10" s="72">
        <f>SUM(E6:E9)</f>
        <v>4.6921560049340281</v>
      </c>
      <c r="F10" s="92"/>
    </row>
    <row r="11" spans="1:19" ht="23.1" customHeight="1" thickTop="1">
      <c r="A11" s="50" t="s">
        <v>51</v>
      </c>
      <c r="B11" s="51"/>
      <c r="C11" s="36"/>
      <c r="D11" s="36"/>
      <c r="E11" s="52"/>
      <c r="F11" s="9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3" spans="1:19">
      <c r="C13" s="97"/>
    </row>
    <row r="14" spans="1:19">
      <c r="C14" s="97"/>
    </row>
    <row r="15" spans="1:19">
      <c r="C15" s="97"/>
    </row>
    <row r="16" spans="1:19">
      <c r="C16" s="97"/>
      <c r="F16" s="28"/>
    </row>
    <row r="17" spans="3:7">
      <c r="C17" s="97"/>
      <c r="F17" s="28"/>
      <c r="G17" s="91"/>
    </row>
    <row r="18" spans="3:7">
      <c r="C18" s="97"/>
      <c r="F18" s="28"/>
      <c r="G18" s="92"/>
    </row>
    <row r="19" spans="3:7">
      <c r="F19" s="28"/>
      <c r="G19" s="92"/>
    </row>
    <row r="20" spans="3:7">
      <c r="G20" s="92"/>
    </row>
  </sheetData>
  <sheetProtection algorithmName="SHA-512" hashValue="5b8HGsqul3ARP/bQvsU1pcjm3GBJgsE044bq1CR3xuLooRySd+hlwTAKiodbJdKZa9QqW+yWHSrnhcQmnJYGwA==" saltValue="KKar/t3bk1Jw7En4mF1DOA==" spinCount="100000" sheet="1" objects="1" scenarios="1"/>
  <mergeCells count="4">
    <mergeCell ref="A4:S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</sheetPr>
  <dimension ref="A1:K196"/>
  <sheetViews>
    <sheetView rightToLeft="1" view="pageBreakPreview" topLeftCell="A175" zoomScale="106" zoomScaleNormal="100" zoomScaleSheetLayoutView="106" workbookViewId="0">
      <selection activeCell="J185" sqref="C185:J198"/>
    </sheetView>
  </sheetViews>
  <sheetFormatPr defaultColWidth="9" defaultRowHeight="18.75"/>
  <cols>
    <col min="1" max="1" width="46.375" style="61" bestFit="1" customWidth="1"/>
    <col min="2" max="2" width="8.625" style="61" bestFit="1" customWidth="1"/>
    <col min="3" max="5" width="16.75" style="61" bestFit="1" customWidth="1"/>
    <col min="6" max="6" width="14.125" style="61" bestFit="1" customWidth="1"/>
    <col min="7" max="7" width="8.625" style="61" bestFit="1" customWidth="1"/>
    <col min="8" max="8" width="17.875" style="61" bestFit="1" customWidth="1"/>
    <col min="9" max="10" width="16.75" style="61" bestFit="1" customWidth="1"/>
    <col min="11" max="11" width="14.125" style="61" bestFit="1" customWidth="1"/>
    <col min="12" max="12" width="9" style="61" customWidth="1"/>
    <col min="13" max="16384" width="9" style="61"/>
  </cols>
  <sheetData>
    <row r="1" spans="1:1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1">
      <c r="A2" s="123" t="s">
        <v>188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1">
      <c r="A3" s="123" t="s">
        <v>189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5" spans="1:11">
      <c r="A5" s="126" t="s">
        <v>359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7" spans="1:11" ht="19.5" customHeight="1" thickBot="1">
      <c r="A7" s="64"/>
      <c r="B7" s="125" t="s">
        <v>203</v>
      </c>
      <c r="C7" s="125"/>
      <c r="D7" s="125"/>
      <c r="E7" s="125"/>
      <c r="F7" s="125"/>
      <c r="G7" s="125" t="s">
        <v>204</v>
      </c>
      <c r="H7" s="125"/>
      <c r="I7" s="125"/>
      <c r="J7" s="125"/>
      <c r="K7" s="125"/>
    </row>
    <row r="8" spans="1:11" ht="19.5" customHeight="1">
      <c r="A8" s="127" t="s">
        <v>360</v>
      </c>
      <c r="B8" s="124" t="s">
        <v>361</v>
      </c>
      <c r="C8" s="124" t="s">
        <v>354</v>
      </c>
      <c r="D8" s="124" t="s">
        <v>355</v>
      </c>
      <c r="E8" s="124" t="s">
        <v>50</v>
      </c>
      <c r="F8" s="124"/>
      <c r="G8" s="124" t="s">
        <v>361</v>
      </c>
      <c r="H8" s="124" t="s">
        <v>354</v>
      </c>
      <c r="I8" s="124" t="s">
        <v>355</v>
      </c>
      <c r="J8" s="124" t="s">
        <v>50</v>
      </c>
      <c r="K8" s="124"/>
    </row>
    <row r="9" spans="1:11" ht="18.75" customHeight="1" thickBot="1">
      <c r="A9" s="127"/>
      <c r="B9" s="129"/>
      <c r="C9" s="129"/>
      <c r="D9" s="129"/>
      <c r="E9" s="125"/>
      <c r="F9" s="125"/>
      <c r="G9" s="129"/>
      <c r="H9" s="129"/>
      <c r="I9" s="129"/>
      <c r="J9" s="125"/>
      <c r="K9" s="125"/>
    </row>
    <row r="10" spans="1:11" ht="28.5" customHeight="1" thickBot="1">
      <c r="A10" s="128"/>
      <c r="B10" s="125"/>
      <c r="C10" s="125"/>
      <c r="D10" s="125"/>
      <c r="E10" s="65" t="s">
        <v>156</v>
      </c>
      <c r="F10" s="65" t="s">
        <v>362</v>
      </c>
      <c r="G10" s="125"/>
      <c r="H10" s="125"/>
      <c r="I10" s="125"/>
      <c r="J10" s="65" t="s">
        <v>156</v>
      </c>
      <c r="K10" s="65" t="s">
        <v>362</v>
      </c>
    </row>
    <row r="11" spans="1:11" ht="23.1" customHeight="1">
      <c r="A11" s="53" t="s">
        <v>44</v>
      </c>
      <c r="B11" s="68">
        <v>0</v>
      </c>
      <c r="C11" s="68">
        <v>37833857120</v>
      </c>
      <c r="D11" s="68">
        <v>0</v>
      </c>
      <c r="E11" s="68">
        <f>B11+C11+D11</f>
        <v>37833857120</v>
      </c>
      <c r="F11" s="29">
        <f>E11/درآمدها!$C$10*100</f>
        <v>4.7173194155443987</v>
      </c>
      <c r="G11" s="68">
        <v>0</v>
      </c>
      <c r="H11" s="68">
        <v>37833857120</v>
      </c>
      <c r="I11" s="68">
        <v>0</v>
      </c>
      <c r="J11" s="68">
        <v>37833857120</v>
      </c>
      <c r="K11" s="29">
        <f>J11/درآمدها!$C$10*100</f>
        <v>4.7173194155443987</v>
      </c>
    </row>
    <row r="12" spans="1:11" ht="23.1" customHeight="1">
      <c r="A12" s="26" t="s">
        <v>45</v>
      </c>
      <c r="B12" s="68">
        <v>0</v>
      </c>
      <c r="C12" s="68">
        <v>1670307465</v>
      </c>
      <c r="D12" s="68">
        <v>0</v>
      </c>
      <c r="E12" s="68">
        <f t="shared" ref="E12:E75" si="0">B12+C12+D12</f>
        <v>1670307465</v>
      </c>
      <c r="F12" s="29">
        <f>E12/درآمدها!$C$10*100</f>
        <v>0.20826250439075628</v>
      </c>
      <c r="G12" s="68">
        <v>0</v>
      </c>
      <c r="H12" s="68">
        <v>1670307465</v>
      </c>
      <c r="I12" s="68">
        <v>0</v>
      </c>
      <c r="J12" s="68">
        <v>1670307465</v>
      </c>
      <c r="K12" s="29">
        <f>J12/درآمدها!$C$10*100</f>
        <v>0.20826250439075628</v>
      </c>
    </row>
    <row r="13" spans="1:11" ht="23.1" customHeight="1">
      <c r="A13" s="26" t="s">
        <v>26</v>
      </c>
      <c r="B13" s="68">
        <v>0</v>
      </c>
      <c r="C13" s="68">
        <v>291588923</v>
      </c>
      <c r="D13" s="68">
        <v>0</v>
      </c>
      <c r="E13" s="68">
        <f t="shared" si="0"/>
        <v>291588923</v>
      </c>
      <c r="F13" s="29">
        <f>E13/درآمدها!$C$10*100</f>
        <v>3.6356802941417375E-2</v>
      </c>
      <c r="G13" s="68">
        <v>0</v>
      </c>
      <c r="H13" s="68">
        <v>291588923</v>
      </c>
      <c r="I13" s="68">
        <v>0</v>
      </c>
      <c r="J13" s="68">
        <v>291588923</v>
      </c>
      <c r="K13" s="29">
        <f>J13/درآمدها!$C$10*100</f>
        <v>3.6356802941417375E-2</v>
      </c>
    </row>
    <row r="14" spans="1:11" ht="23.1" customHeight="1">
      <c r="A14" s="26" t="s">
        <v>37</v>
      </c>
      <c r="B14" s="68">
        <v>0</v>
      </c>
      <c r="C14" s="68">
        <v>93299383</v>
      </c>
      <c r="D14" s="68">
        <v>0</v>
      </c>
      <c r="E14" s="68">
        <f t="shared" si="0"/>
        <v>93299383</v>
      </c>
      <c r="F14" s="29">
        <f>E14/درآمدها!$C$10*100</f>
        <v>1.1633045752862245E-2</v>
      </c>
      <c r="G14" s="68">
        <v>0</v>
      </c>
      <c r="H14" s="68">
        <v>93299383</v>
      </c>
      <c r="I14" s="68">
        <v>0</v>
      </c>
      <c r="J14" s="68">
        <v>93299383</v>
      </c>
      <c r="K14" s="29">
        <f>J14/درآمدها!$C$10*100</f>
        <v>1.1633045752862245E-2</v>
      </c>
    </row>
    <row r="15" spans="1:11" ht="23.1" customHeight="1">
      <c r="A15" s="26" t="s">
        <v>21</v>
      </c>
      <c r="B15" s="68">
        <v>0</v>
      </c>
      <c r="C15" s="68">
        <v>22417868956</v>
      </c>
      <c r="D15" s="68">
        <v>-11668113</v>
      </c>
      <c r="E15" s="68">
        <f t="shared" si="0"/>
        <v>22406200843</v>
      </c>
      <c r="F15" s="29">
        <f>E15/درآمدها!$C$10*100</f>
        <v>2.7937200780249487</v>
      </c>
      <c r="G15" s="68">
        <v>0</v>
      </c>
      <c r="H15" s="68">
        <v>22417868956</v>
      </c>
      <c r="I15" s="68">
        <v>-11668113</v>
      </c>
      <c r="J15" s="68">
        <v>22406200843</v>
      </c>
      <c r="K15" s="29">
        <f>J15/درآمدها!$C$10*100</f>
        <v>2.7937200780249487</v>
      </c>
    </row>
    <row r="16" spans="1:11" ht="23.1" customHeight="1">
      <c r="A16" s="26" t="s">
        <v>47</v>
      </c>
      <c r="B16" s="68">
        <v>0</v>
      </c>
      <c r="C16" s="68">
        <v>515992131215</v>
      </c>
      <c r="D16" s="68">
        <v>0</v>
      </c>
      <c r="E16" s="68">
        <f t="shared" si="0"/>
        <v>515992131215</v>
      </c>
      <c r="F16" s="29">
        <f>E16/درآمدها!$C$10*100</f>
        <v>64.33654626141518</v>
      </c>
      <c r="G16" s="68">
        <v>0</v>
      </c>
      <c r="H16" s="68">
        <v>515992131215</v>
      </c>
      <c r="I16" s="68">
        <v>0</v>
      </c>
      <c r="J16" s="68">
        <v>515992131215</v>
      </c>
      <c r="K16" s="29">
        <f>J16/درآمدها!$C$10*100</f>
        <v>64.33654626141518</v>
      </c>
    </row>
    <row r="17" spans="1:11" ht="23.1" customHeight="1">
      <c r="A17" s="26" t="s">
        <v>29</v>
      </c>
      <c r="B17" s="68">
        <v>0</v>
      </c>
      <c r="C17" s="68">
        <v>11720741</v>
      </c>
      <c r="D17" s="68">
        <v>0</v>
      </c>
      <c r="E17" s="68">
        <f t="shared" si="0"/>
        <v>11720741</v>
      </c>
      <c r="F17" s="29">
        <f>E17/درآمدها!$C$10*100</f>
        <v>1.4614021221388824E-3</v>
      </c>
      <c r="G17" s="68">
        <v>0</v>
      </c>
      <c r="H17" s="68">
        <v>11720741</v>
      </c>
      <c r="I17" s="68">
        <v>0</v>
      </c>
      <c r="J17" s="68">
        <v>11720741</v>
      </c>
      <c r="K17" s="29">
        <f>J17/درآمدها!$C$10*100</f>
        <v>1.4614021221388824E-3</v>
      </c>
    </row>
    <row r="18" spans="1:11" ht="23.1" customHeight="1">
      <c r="A18" s="26" t="s">
        <v>41</v>
      </c>
      <c r="B18" s="68">
        <v>0</v>
      </c>
      <c r="C18" s="68">
        <v>18088668166</v>
      </c>
      <c r="D18" s="68">
        <v>0</v>
      </c>
      <c r="E18" s="68">
        <f t="shared" si="0"/>
        <v>18088668166</v>
      </c>
      <c r="F18" s="29">
        <f>E18/درآمدها!$C$10*100</f>
        <v>2.2553879523878608</v>
      </c>
      <c r="G18" s="68">
        <v>0</v>
      </c>
      <c r="H18" s="68">
        <v>18088668166</v>
      </c>
      <c r="I18" s="68">
        <v>0</v>
      </c>
      <c r="J18" s="68">
        <v>18088668166</v>
      </c>
      <c r="K18" s="29">
        <f>J18/درآمدها!$C$10*100</f>
        <v>2.2553879523878608</v>
      </c>
    </row>
    <row r="19" spans="1:11" ht="23.1" customHeight="1">
      <c r="A19" s="26" t="s">
        <v>18</v>
      </c>
      <c r="B19" s="68">
        <v>0</v>
      </c>
      <c r="C19" s="68">
        <v>4573322671</v>
      </c>
      <c r="D19" s="68">
        <v>0</v>
      </c>
      <c r="E19" s="68">
        <f t="shared" si="0"/>
        <v>4573322671</v>
      </c>
      <c r="F19" s="29">
        <f>E19/درآمدها!$C$10*100</f>
        <v>0.57022533444133461</v>
      </c>
      <c r="G19" s="68">
        <v>0</v>
      </c>
      <c r="H19" s="68">
        <v>4573322671</v>
      </c>
      <c r="I19" s="68">
        <v>0</v>
      </c>
      <c r="J19" s="68">
        <v>4573322671</v>
      </c>
      <c r="K19" s="29">
        <f>J19/درآمدها!$C$10*100</f>
        <v>0.57022533444133461</v>
      </c>
    </row>
    <row r="20" spans="1:11" ht="23.1" customHeight="1">
      <c r="A20" s="26" t="s">
        <v>43</v>
      </c>
      <c r="B20" s="68">
        <v>0</v>
      </c>
      <c r="C20" s="68">
        <v>132897871128</v>
      </c>
      <c r="D20" s="68">
        <v>0</v>
      </c>
      <c r="E20" s="68">
        <f t="shared" si="0"/>
        <v>132897871128</v>
      </c>
      <c r="F20" s="29">
        <f>E20/درآمدها!$C$10*100</f>
        <v>16.570388416073602</v>
      </c>
      <c r="G20" s="68">
        <v>0</v>
      </c>
      <c r="H20" s="68">
        <v>132897871128</v>
      </c>
      <c r="I20" s="68">
        <v>0</v>
      </c>
      <c r="J20" s="68">
        <v>132897871128</v>
      </c>
      <c r="K20" s="29">
        <f>J20/درآمدها!$C$10*100</f>
        <v>16.570388416073602</v>
      </c>
    </row>
    <row r="21" spans="1:11" ht="23.1" customHeight="1">
      <c r="A21" s="26" t="s">
        <v>32</v>
      </c>
      <c r="B21" s="68">
        <v>0</v>
      </c>
      <c r="C21" s="68">
        <v>778081404</v>
      </c>
      <c r="D21" s="68">
        <v>0</v>
      </c>
      <c r="E21" s="68">
        <f t="shared" si="0"/>
        <v>778081404</v>
      </c>
      <c r="F21" s="29">
        <f>E21/درآمدها!$C$10*100</f>
        <v>9.7015181463561154E-2</v>
      </c>
      <c r="G21" s="68">
        <v>0</v>
      </c>
      <c r="H21" s="68">
        <v>778081404</v>
      </c>
      <c r="I21" s="68">
        <v>0</v>
      </c>
      <c r="J21" s="68">
        <v>778081404</v>
      </c>
      <c r="K21" s="29">
        <f>J21/درآمدها!$C$10*100</f>
        <v>9.7015181463561154E-2</v>
      </c>
    </row>
    <row r="22" spans="1:11" ht="23.1" customHeight="1">
      <c r="A22" s="26" t="s">
        <v>36</v>
      </c>
      <c r="B22" s="68">
        <v>0</v>
      </c>
      <c r="C22" s="68">
        <v>1861685879</v>
      </c>
      <c r="D22" s="68">
        <v>0</v>
      </c>
      <c r="E22" s="68">
        <f t="shared" si="0"/>
        <v>1861685879</v>
      </c>
      <c r="F22" s="29">
        <f>E22/درآمدها!$C$10*100</f>
        <v>0.23212454693151149</v>
      </c>
      <c r="G22" s="68">
        <v>0</v>
      </c>
      <c r="H22" s="68">
        <v>1861685879</v>
      </c>
      <c r="I22" s="68">
        <v>0</v>
      </c>
      <c r="J22" s="68">
        <v>1861685879</v>
      </c>
      <c r="K22" s="29">
        <f>J22/درآمدها!$C$10*100</f>
        <v>0.23212454693151149</v>
      </c>
    </row>
    <row r="23" spans="1:11" ht="23.1" customHeight="1">
      <c r="A23" s="26" t="s">
        <v>30</v>
      </c>
      <c r="B23" s="68">
        <v>0</v>
      </c>
      <c r="C23" s="68">
        <v>994050</v>
      </c>
      <c r="D23" s="68">
        <v>0</v>
      </c>
      <c r="E23" s="68">
        <f t="shared" si="0"/>
        <v>994050</v>
      </c>
      <c r="F23" s="29">
        <f>E23/درآمدها!$C$10*100</f>
        <v>1.2394325405809718E-4</v>
      </c>
      <c r="G23" s="68">
        <v>0</v>
      </c>
      <c r="H23" s="68">
        <v>994050</v>
      </c>
      <c r="I23" s="68">
        <v>0</v>
      </c>
      <c r="J23" s="68">
        <v>994050</v>
      </c>
      <c r="K23" s="29">
        <f>J23/درآمدها!$C$10*100</f>
        <v>1.2394325405809718E-4</v>
      </c>
    </row>
    <row r="24" spans="1:11" ht="23.1" customHeight="1">
      <c r="A24" s="26" t="s">
        <v>22</v>
      </c>
      <c r="B24" s="68">
        <v>0</v>
      </c>
      <c r="C24" s="68">
        <v>1945978388</v>
      </c>
      <c r="D24" s="68">
        <v>0</v>
      </c>
      <c r="E24" s="68">
        <f t="shared" si="0"/>
        <v>1945978388</v>
      </c>
      <c r="F24" s="29">
        <f>E24/درآمدها!$C$10*100</f>
        <v>0.24263456942352041</v>
      </c>
      <c r="G24" s="68">
        <v>0</v>
      </c>
      <c r="H24" s="68">
        <v>1945978388</v>
      </c>
      <c r="I24" s="68">
        <v>0</v>
      </c>
      <c r="J24" s="68">
        <v>1945978388</v>
      </c>
      <c r="K24" s="29">
        <f>J24/درآمدها!$C$10*100</f>
        <v>0.24263456942352041</v>
      </c>
    </row>
    <row r="25" spans="1:11" ht="23.1" customHeight="1">
      <c r="A25" s="26" t="s">
        <v>28</v>
      </c>
      <c r="B25" s="68">
        <v>0</v>
      </c>
      <c r="C25" s="68">
        <v>4603610499</v>
      </c>
      <c r="D25" s="68">
        <v>33539463</v>
      </c>
      <c r="E25" s="68">
        <f t="shared" si="0"/>
        <v>4637149962</v>
      </c>
      <c r="F25" s="29">
        <f>E25/درآمدها!$C$10*100</f>
        <v>0.57818364855456139</v>
      </c>
      <c r="G25" s="68">
        <v>0</v>
      </c>
      <c r="H25" s="68">
        <v>4603610499</v>
      </c>
      <c r="I25" s="68">
        <v>33539463</v>
      </c>
      <c r="J25" s="68">
        <v>4637149962</v>
      </c>
      <c r="K25" s="29">
        <f>J25/درآمدها!$C$10*100</f>
        <v>0.57818364855456139</v>
      </c>
    </row>
    <row r="26" spans="1:11" ht="23.1" customHeight="1">
      <c r="A26" s="26" t="s">
        <v>25</v>
      </c>
      <c r="B26" s="68">
        <v>0</v>
      </c>
      <c r="C26" s="68">
        <v>0</v>
      </c>
      <c r="D26" s="68">
        <v>7838132</v>
      </c>
      <c r="E26" s="68">
        <f t="shared" si="0"/>
        <v>7838132</v>
      </c>
      <c r="F26" s="29">
        <f>E26/درآمدها!$C$10*100</f>
        <v>9.7729851196308166E-4</v>
      </c>
      <c r="G26" s="68">
        <v>0</v>
      </c>
      <c r="H26" s="68">
        <v>0</v>
      </c>
      <c r="I26" s="68">
        <v>7838132</v>
      </c>
      <c r="J26" s="68">
        <v>7838132</v>
      </c>
      <c r="K26" s="29">
        <f>J26/درآمدها!$C$10*100</f>
        <v>9.7729851196308166E-4</v>
      </c>
    </row>
    <row r="27" spans="1:11" ht="23.1" customHeight="1">
      <c r="A27" s="26" t="s">
        <v>20</v>
      </c>
      <c r="B27" s="68">
        <v>0</v>
      </c>
      <c r="C27" s="68">
        <v>1590584839</v>
      </c>
      <c r="D27" s="68">
        <v>0</v>
      </c>
      <c r="E27" s="68">
        <f t="shared" si="0"/>
        <v>1590584839</v>
      </c>
      <c r="F27" s="29">
        <f>E27/درآمدها!$C$10*100</f>
        <v>0.19832227835736091</v>
      </c>
      <c r="G27" s="68">
        <v>0</v>
      </c>
      <c r="H27" s="68">
        <v>1590584839</v>
      </c>
      <c r="I27" s="68">
        <v>0</v>
      </c>
      <c r="J27" s="68">
        <v>1590584839</v>
      </c>
      <c r="K27" s="29">
        <f>J27/درآمدها!$C$10*100</f>
        <v>0.19832227835736091</v>
      </c>
    </row>
    <row r="28" spans="1:11" ht="23.1" customHeight="1">
      <c r="A28" s="26" t="s">
        <v>48</v>
      </c>
      <c r="B28" s="68">
        <v>0</v>
      </c>
      <c r="C28" s="68">
        <v>2300159680</v>
      </c>
      <c r="D28" s="68">
        <v>0</v>
      </c>
      <c r="E28" s="68">
        <f t="shared" si="0"/>
        <v>2300159680</v>
      </c>
      <c r="F28" s="29">
        <f>E28/درآمدها!$C$10*100</f>
        <v>0.28679571006733218</v>
      </c>
      <c r="G28" s="68">
        <v>0</v>
      </c>
      <c r="H28" s="68">
        <v>2300159680</v>
      </c>
      <c r="I28" s="68">
        <v>0</v>
      </c>
      <c r="J28" s="68">
        <v>2300159680</v>
      </c>
      <c r="K28" s="29">
        <f>J28/درآمدها!$C$10*100</f>
        <v>0.28679571006733218</v>
      </c>
    </row>
    <row r="29" spans="1:11" ht="23.1" customHeight="1">
      <c r="A29" s="26" t="s">
        <v>38</v>
      </c>
      <c r="B29" s="68">
        <v>0</v>
      </c>
      <c r="C29" s="68">
        <v>10578069858</v>
      </c>
      <c r="D29" s="68">
        <v>0</v>
      </c>
      <c r="E29" s="68">
        <f t="shared" si="0"/>
        <v>10578069858</v>
      </c>
      <c r="F29" s="29">
        <f>E29/درآمدها!$C$10*100</f>
        <v>1.3189280215828119</v>
      </c>
      <c r="G29" s="68">
        <v>0</v>
      </c>
      <c r="H29" s="68">
        <v>10578069858</v>
      </c>
      <c r="I29" s="68">
        <v>0</v>
      </c>
      <c r="J29" s="68">
        <v>10578069858</v>
      </c>
      <c r="K29" s="29">
        <f>J29/درآمدها!$C$10*100</f>
        <v>1.3189280215828119</v>
      </c>
    </row>
    <row r="30" spans="1:11" ht="23.1" customHeight="1">
      <c r="A30" s="26" t="s">
        <v>42</v>
      </c>
      <c r="B30" s="68">
        <v>0</v>
      </c>
      <c r="C30" s="68">
        <v>4752639190</v>
      </c>
      <c r="D30" s="68">
        <v>0</v>
      </c>
      <c r="E30" s="68">
        <f t="shared" si="0"/>
        <v>4752639190</v>
      </c>
      <c r="F30" s="29">
        <f>E30/درآمدها!$C$10*100</f>
        <v>0.59258343802891122</v>
      </c>
      <c r="G30" s="68">
        <v>0</v>
      </c>
      <c r="H30" s="68">
        <v>4752639190</v>
      </c>
      <c r="I30" s="68">
        <v>0</v>
      </c>
      <c r="J30" s="68">
        <v>4752639190</v>
      </c>
      <c r="K30" s="29">
        <f>J30/درآمدها!$C$10*100</f>
        <v>0.59258343802891122</v>
      </c>
    </row>
    <row r="31" spans="1:11" ht="23.1" customHeight="1">
      <c r="A31" s="26" t="s">
        <v>40</v>
      </c>
      <c r="B31" s="68">
        <v>0</v>
      </c>
      <c r="C31" s="68">
        <v>5847495338</v>
      </c>
      <c r="D31" s="68">
        <v>0</v>
      </c>
      <c r="E31" s="68">
        <f t="shared" si="0"/>
        <v>5847495338</v>
      </c>
      <c r="F31" s="29">
        <f>E31/درآمدها!$C$10*100</f>
        <v>0.72909571981416721</v>
      </c>
      <c r="G31" s="68">
        <v>0</v>
      </c>
      <c r="H31" s="68">
        <v>5847495338</v>
      </c>
      <c r="I31" s="68">
        <v>0</v>
      </c>
      <c r="J31" s="68">
        <v>5847495338</v>
      </c>
      <c r="K31" s="29">
        <f>J31/درآمدها!$C$10*100</f>
        <v>0.72909571981416721</v>
      </c>
    </row>
    <row r="32" spans="1:11" ht="23.1" customHeight="1">
      <c r="A32" s="26" t="s">
        <v>46</v>
      </c>
      <c r="B32" s="68">
        <v>0</v>
      </c>
      <c r="C32" s="68">
        <v>297201072</v>
      </c>
      <c r="D32" s="68">
        <v>0</v>
      </c>
      <c r="E32" s="68">
        <f t="shared" si="0"/>
        <v>297201072</v>
      </c>
      <c r="F32" s="29">
        <f>E32/درآمدها!$C$10*100</f>
        <v>3.7056554472345286E-2</v>
      </c>
      <c r="G32" s="68">
        <v>0</v>
      </c>
      <c r="H32" s="68">
        <v>297201072</v>
      </c>
      <c r="I32" s="68">
        <v>0</v>
      </c>
      <c r="J32" s="68">
        <v>297201072</v>
      </c>
      <c r="K32" s="29">
        <f>J32/درآمدها!$C$10*100</f>
        <v>3.7056554472345286E-2</v>
      </c>
    </row>
    <row r="33" spans="1:11" ht="23.1" customHeight="1">
      <c r="A33" s="26" t="s">
        <v>39</v>
      </c>
      <c r="B33" s="68">
        <v>0</v>
      </c>
      <c r="C33" s="68">
        <v>868593415</v>
      </c>
      <c r="D33" s="68">
        <v>0</v>
      </c>
      <c r="E33" s="68">
        <f t="shared" si="0"/>
        <v>868593415</v>
      </c>
      <c r="F33" s="29">
        <f>E33/درآمدها!$C$10*100</f>
        <v>0.10830068337461421</v>
      </c>
      <c r="G33" s="68">
        <v>0</v>
      </c>
      <c r="H33" s="68">
        <v>868593415</v>
      </c>
      <c r="I33" s="68">
        <v>0</v>
      </c>
      <c r="J33" s="68">
        <v>868593415</v>
      </c>
      <c r="K33" s="29">
        <f>J33/درآمدها!$C$10*100</f>
        <v>0.10830068337461421</v>
      </c>
    </row>
    <row r="34" spans="1:11" ht="23.1" customHeight="1">
      <c r="A34" s="26" t="s">
        <v>34</v>
      </c>
      <c r="B34" s="68">
        <v>0</v>
      </c>
      <c r="C34" s="68">
        <v>1687358272</v>
      </c>
      <c r="D34" s="68">
        <v>53544744</v>
      </c>
      <c r="E34" s="68">
        <f t="shared" si="0"/>
        <v>1740903016</v>
      </c>
      <c r="F34" s="29">
        <f>E34/درآمدها!$C$10*100</f>
        <v>0.21706471988591683</v>
      </c>
      <c r="G34" s="68">
        <v>0</v>
      </c>
      <c r="H34" s="68">
        <v>1687358272</v>
      </c>
      <c r="I34" s="68">
        <v>53544744</v>
      </c>
      <c r="J34" s="68">
        <v>1740903016</v>
      </c>
      <c r="K34" s="29">
        <f>J34/درآمدها!$C$10*100</f>
        <v>0.21706471988591683</v>
      </c>
    </row>
    <row r="35" spans="1:11" ht="23.1" customHeight="1">
      <c r="A35" s="26" t="s">
        <v>19</v>
      </c>
      <c r="B35" s="68">
        <v>0</v>
      </c>
      <c r="C35" s="68">
        <v>-41814889790</v>
      </c>
      <c r="D35" s="68">
        <v>157492924</v>
      </c>
      <c r="E35" s="68">
        <f t="shared" si="0"/>
        <v>-41657396866</v>
      </c>
      <c r="F35" s="29">
        <f>E35/درآمدها!$C$10*100</f>
        <v>-5.1940579680716459</v>
      </c>
      <c r="G35" s="68">
        <v>0</v>
      </c>
      <c r="H35" s="68">
        <v>-41814889790</v>
      </c>
      <c r="I35" s="68">
        <v>157492924</v>
      </c>
      <c r="J35" s="68">
        <v>-41657396866</v>
      </c>
      <c r="K35" s="29">
        <f>J35/درآمدها!$C$10*100</f>
        <v>-5.1940579680716459</v>
      </c>
    </row>
    <row r="36" spans="1:11" ht="23.1" customHeight="1">
      <c r="A36" s="26" t="s">
        <v>23</v>
      </c>
      <c r="B36" s="68">
        <v>0</v>
      </c>
      <c r="C36" s="68">
        <v>136825971271</v>
      </c>
      <c r="D36" s="68">
        <v>0</v>
      </c>
      <c r="E36" s="68">
        <f t="shared" si="0"/>
        <v>136825971271</v>
      </c>
      <c r="F36" s="29">
        <f>E36/درآمدها!$C$10*100</f>
        <v>17.060164095354821</v>
      </c>
      <c r="G36" s="68">
        <v>0</v>
      </c>
      <c r="H36" s="68">
        <v>136825971271</v>
      </c>
      <c r="I36" s="68">
        <v>0</v>
      </c>
      <c r="J36" s="68">
        <v>136825971271</v>
      </c>
      <c r="K36" s="29">
        <f>J36/درآمدها!$C$10*100</f>
        <v>17.060164095354821</v>
      </c>
    </row>
    <row r="37" spans="1:11" ht="23.1" customHeight="1">
      <c r="A37" s="26" t="s">
        <v>27</v>
      </c>
      <c r="B37" s="68">
        <v>0</v>
      </c>
      <c r="C37" s="68">
        <v>-3178742046</v>
      </c>
      <c r="D37" s="68">
        <v>-95037513</v>
      </c>
      <c r="E37" s="68">
        <f t="shared" si="0"/>
        <v>-3273779559</v>
      </c>
      <c r="F37" s="29">
        <f>E37/درآمدها!$C$10*100</f>
        <v>-0.40819163182067542</v>
      </c>
      <c r="G37" s="68">
        <v>0</v>
      </c>
      <c r="H37" s="68">
        <v>-3178742046</v>
      </c>
      <c r="I37" s="68">
        <v>-95037513</v>
      </c>
      <c r="J37" s="68">
        <v>-3273779559</v>
      </c>
      <c r="K37" s="29">
        <f>J37/درآمدها!$C$10*100</f>
        <v>-0.40819163182067542</v>
      </c>
    </row>
    <row r="38" spans="1:11" ht="23.1" customHeight="1">
      <c r="A38" s="26" t="s">
        <v>31</v>
      </c>
      <c r="B38" s="68">
        <v>0</v>
      </c>
      <c r="C38" s="68">
        <v>1032655180</v>
      </c>
      <c r="D38" s="68">
        <v>9387897</v>
      </c>
      <c r="E38" s="68">
        <f t="shared" si="0"/>
        <v>1042043077</v>
      </c>
      <c r="F38" s="29">
        <f>E38/درآمدها!$C$10*100</f>
        <v>0.12992727713102192</v>
      </c>
      <c r="G38" s="68">
        <v>0</v>
      </c>
      <c r="H38" s="68">
        <v>1032655180</v>
      </c>
      <c r="I38" s="68">
        <v>9387897</v>
      </c>
      <c r="J38" s="68">
        <v>1042043077</v>
      </c>
      <c r="K38" s="29">
        <f>J38/درآمدها!$C$10*100</f>
        <v>0.12992727713102192</v>
      </c>
    </row>
    <row r="39" spans="1:11" ht="23.1" customHeight="1">
      <c r="A39" s="26" t="s">
        <v>33</v>
      </c>
      <c r="B39" s="68">
        <v>0</v>
      </c>
      <c r="C39" s="68">
        <v>0</v>
      </c>
      <c r="D39" s="68">
        <v>2043261290</v>
      </c>
      <c r="E39" s="68">
        <f t="shared" si="0"/>
        <v>2043261290</v>
      </c>
      <c r="F39" s="29">
        <f>E39/درآمدها!$C$10*100</f>
        <v>0.25476430076308576</v>
      </c>
      <c r="G39" s="68">
        <v>0</v>
      </c>
      <c r="H39" s="68">
        <v>0</v>
      </c>
      <c r="I39" s="68">
        <v>2043261290</v>
      </c>
      <c r="J39" s="68">
        <v>2043261290</v>
      </c>
      <c r="K39" s="29">
        <f>J39/درآمدها!$C$10*100</f>
        <v>0.25476430076308576</v>
      </c>
    </row>
    <row r="40" spans="1:11" ht="23.1" customHeight="1">
      <c r="A40" s="26" t="s">
        <v>24</v>
      </c>
      <c r="B40" s="68">
        <v>0</v>
      </c>
      <c r="C40" s="68">
        <v>360890846</v>
      </c>
      <c r="D40" s="68">
        <v>-42942901</v>
      </c>
      <c r="E40" s="68">
        <f t="shared" si="0"/>
        <v>317947945</v>
      </c>
      <c r="F40" s="29">
        <f>E40/درآمدها!$C$10*100</f>
        <v>3.9643381041582326E-2</v>
      </c>
      <c r="G40" s="68">
        <v>0</v>
      </c>
      <c r="H40" s="68">
        <v>360890846</v>
      </c>
      <c r="I40" s="68">
        <v>-42942901</v>
      </c>
      <c r="J40" s="68">
        <v>317947945</v>
      </c>
      <c r="K40" s="29">
        <f>J40/درآمدها!$C$10*100</f>
        <v>3.9643381041582326E-2</v>
      </c>
    </row>
    <row r="41" spans="1:11" ht="23.1" customHeight="1">
      <c r="A41" s="26" t="s">
        <v>35</v>
      </c>
      <c r="B41" s="68">
        <v>0</v>
      </c>
      <c r="C41" s="68">
        <v>-5019952</v>
      </c>
      <c r="D41" s="68">
        <v>0</v>
      </c>
      <c r="E41" s="68">
        <f t="shared" si="0"/>
        <v>-5019952</v>
      </c>
      <c r="F41" s="29">
        <f>E41/درآمدها!$C$10*100</f>
        <v>-6.2591337065082554E-4</v>
      </c>
      <c r="G41" s="68">
        <v>0</v>
      </c>
      <c r="H41" s="68">
        <v>-5019952</v>
      </c>
      <c r="I41" s="68">
        <v>0</v>
      </c>
      <c r="J41" s="68">
        <v>-5019952</v>
      </c>
      <c r="K41" s="29">
        <f>J41/درآمدها!$C$10*100</f>
        <v>-6.2591337065082554E-4</v>
      </c>
    </row>
    <row r="42" spans="1:11" ht="23.1" customHeight="1">
      <c r="A42" s="26" t="s">
        <v>49</v>
      </c>
      <c r="B42" s="68">
        <v>0</v>
      </c>
      <c r="C42" s="68">
        <v>0</v>
      </c>
      <c r="D42" s="68">
        <v>118514726</v>
      </c>
      <c r="E42" s="68">
        <f t="shared" si="0"/>
        <v>118514726</v>
      </c>
      <c r="F42" s="29">
        <f>E42/درآمدها!$C$10*100</f>
        <v>1.4777024087564788E-2</v>
      </c>
      <c r="G42" s="68">
        <v>0</v>
      </c>
      <c r="H42" s="68">
        <v>0</v>
      </c>
      <c r="I42" s="68">
        <v>118514726</v>
      </c>
      <c r="J42" s="68">
        <v>118514726</v>
      </c>
      <c r="K42" s="29">
        <f>J42/درآمدها!$C$10*100</f>
        <v>1.4777024087564788E-2</v>
      </c>
    </row>
    <row r="43" spans="1:11" ht="23.1" customHeight="1">
      <c r="A43" s="26" t="s">
        <v>108</v>
      </c>
      <c r="B43" s="68">
        <v>0</v>
      </c>
      <c r="C43" s="68">
        <v>6251714605</v>
      </c>
      <c r="D43" s="68">
        <v>599847</v>
      </c>
      <c r="E43" s="68">
        <f t="shared" si="0"/>
        <v>6252314452</v>
      </c>
      <c r="F43" s="29">
        <f>E43/درآمدها!$C$10*100</f>
        <v>0.77957064390659292</v>
      </c>
      <c r="G43" s="68">
        <v>0</v>
      </c>
      <c r="H43" s="68">
        <v>6251714605</v>
      </c>
      <c r="I43" s="68">
        <v>599847</v>
      </c>
      <c r="J43" s="68">
        <v>6252314452</v>
      </c>
      <c r="K43" s="29">
        <f>J43/درآمدها!$C$10*100</f>
        <v>0.77957064390659292</v>
      </c>
    </row>
    <row r="44" spans="1:11" ht="23.1" customHeight="1">
      <c r="A44" s="26" t="s">
        <v>109</v>
      </c>
      <c r="B44" s="68">
        <v>0</v>
      </c>
      <c r="C44" s="68">
        <v>0</v>
      </c>
      <c r="D44" s="68">
        <v>2711798872</v>
      </c>
      <c r="E44" s="68">
        <f t="shared" si="0"/>
        <v>2711798872</v>
      </c>
      <c r="F44" s="29">
        <f>E44/درآمدها!$C$10*100</f>
        <v>0.3381209964757883</v>
      </c>
      <c r="G44" s="68">
        <v>0</v>
      </c>
      <c r="H44" s="68">
        <v>0</v>
      </c>
      <c r="I44" s="68">
        <v>2711798872</v>
      </c>
      <c r="J44" s="68">
        <v>2711798872</v>
      </c>
      <c r="K44" s="29">
        <f>J44/درآمدها!$C$10*100</f>
        <v>0.3381209964757883</v>
      </c>
    </row>
    <row r="45" spans="1:11" ht="23.1" customHeight="1">
      <c r="A45" s="26" t="s">
        <v>264</v>
      </c>
      <c r="B45" s="68">
        <v>0</v>
      </c>
      <c r="C45" s="68">
        <v>0</v>
      </c>
      <c r="D45" s="68">
        <v>343956486</v>
      </c>
      <c r="E45" s="68">
        <f t="shared" si="0"/>
        <v>343956486</v>
      </c>
      <c r="F45" s="29">
        <f>E45/درآمدها!$C$10*100</f>
        <v>4.2886259372494691E-2</v>
      </c>
      <c r="G45" s="68">
        <v>0</v>
      </c>
      <c r="H45" s="68">
        <v>0</v>
      </c>
      <c r="I45" s="68">
        <v>343956486</v>
      </c>
      <c r="J45" s="68">
        <v>343956486</v>
      </c>
      <c r="K45" s="29">
        <f>J45/درآمدها!$C$10*100</f>
        <v>4.2886259372494691E-2</v>
      </c>
    </row>
    <row r="46" spans="1:11" ht="23.1" customHeight="1">
      <c r="A46" s="26" t="s">
        <v>267</v>
      </c>
      <c r="B46" s="68">
        <v>0</v>
      </c>
      <c r="C46" s="68">
        <v>0</v>
      </c>
      <c r="D46" s="68">
        <v>1394659</v>
      </c>
      <c r="E46" s="68">
        <f t="shared" si="0"/>
        <v>1394659</v>
      </c>
      <c r="F46" s="29">
        <f>E46/درآمدها!$C$10*100</f>
        <v>1.7389323953665489E-4</v>
      </c>
      <c r="G46" s="68">
        <v>0</v>
      </c>
      <c r="H46" s="68">
        <v>0</v>
      </c>
      <c r="I46" s="68">
        <v>1394659</v>
      </c>
      <c r="J46" s="68">
        <v>1394659</v>
      </c>
      <c r="K46" s="29">
        <f>J46/درآمدها!$C$10*100</f>
        <v>1.7389323953665489E-4</v>
      </c>
    </row>
    <row r="47" spans="1:11" ht="23.1" customHeight="1">
      <c r="A47" s="26" t="s">
        <v>266</v>
      </c>
      <c r="B47" s="68">
        <v>0</v>
      </c>
      <c r="C47" s="68">
        <v>0</v>
      </c>
      <c r="D47" s="68">
        <v>136228324</v>
      </c>
      <c r="E47" s="68">
        <f t="shared" si="0"/>
        <v>136228324</v>
      </c>
      <c r="F47" s="29">
        <f>E47/درآمدها!$C$10*100</f>
        <v>1.6985646367326371E-2</v>
      </c>
      <c r="G47" s="68">
        <v>0</v>
      </c>
      <c r="H47" s="68">
        <v>0</v>
      </c>
      <c r="I47" s="68">
        <v>136228324</v>
      </c>
      <c r="J47" s="68">
        <v>136228324</v>
      </c>
      <c r="K47" s="29">
        <f>J47/درآمدها!$C$10*100</f>
        <v>1.6985646367326371E-2</v>
      </c>
    </row>
    <row r="48" spans="1:11" ht="23.1" customHeight="1">
      <c r="A48" s="26" t="s">
        <v>259</v>
      </c>
      <c r="B48" s="68">
        <v>0</v>
      </c>
      <c r="C48" s="68">
        <v>0</v>
      </c>
      <c r="D48" s="68">
        <v>200387077</v>
      </c>
      <c r="E48" s="68">
        <f t="shared" si="0"/>
        <v>200387077</v>
      </c>
      <c r="F48" s="29">
        <f>E48/درآمدها!$C$10*100</f>
        <v>2.498528886330716E-2</v>
      </c>
      <c r="G48" s="68">
        <v>0</v>
      </c>
      <c r="H48" s="68">
        <v>0</v>
      </c>
      <c r="I48" s="68">
        <v>200387077</v>
      </c>
      <c r="J48" s="68">
        <v>200387077</v>
      </c>
      <c r="K48" s="29">
        <f>J48/درآمدها!$C$10*100</f>
        <v>2.498528886330716E-2</v>
      </c>
    </row>
    <row r="49" spans="1:11" ht="23.1" customHeight="1">
      <c r="A49" s="26" t="s">
        <v>261</v>
      </c>
      <c r="B49" s="68">
        <v>0</v>
      </c>
      <c r="C49" s="68">
        <v>0</v>
      </c>
      <c r="D49" s="68">
        <v>-230767578</v>
      </c>
      <c r="E49" s="68">
        <f t="shared" si="0"/>
        <v>-230767578</v>
      </c>
      <c r="F49" s="29">
        <f>E49/درآمدها!$C$10*100</f>
        <v>-2.8773285597732269E-2</v>
      </c>
      <c r="G49" s="68">
        <v>0</v>
      </c>
      <c r="H49" s="68">
        <v>0</v>
      </c>
      <c r="I49" s="68">
        <v>-230767578</v>
      </c>
      <c r="J49" s="68">
        <v>-230767578</v>
      </c>
      <c r="K49" s="29">
        <f>J49/درآمدها!$C$10*100</f>
        <v>-2.8773285597732269E-2</v>
      </c>
    </row>
    <row r="50" spans="1:11" ht="23.1" customHeight="1">
      <c r="A50" s="26" t="s">
        <v>268</v>
      </c>
      <c r="B50" s="68">
        <v>0</v>
      </c>
      <c r="C50" s="68">
        <v>0</v>
      </c>
      <c r="D50" s="68">
        <v>7177856568</v>
      </c>
      <c r="E50" s="68">
        <f t="shared" si="0"/>
        <v>7177856568</v>
      </c>
      <c r="F50" s="29">
        <f>E50/درآمدها!$C$10*100</f>
        <v>0.89497198350204277</v>
      </c>
      <c r="G50" s="68">
        <v>0</v>
      </c>
      <c r="H50" s="68">
        <v>0</v>
      </c>
      <c r="I50" s="68">
        <v>7177856568</v>
      </c>
      <c r="J50" s="68">
        <v>7177856568</v>
      </c>
      <c r="K50" s="29">
        <f>J50/درآمدها!$C$10*100</f>
        <v>0.89497198350204277</v>
      </c>
    </row>
    <row r="51" spans="1:11" ht="23.1" customHeight="1">
      <c r="A51" s="26" t="s">
        <v>297</v>
      </c>
      <c r="B51" s="68">
        <v>0</v>
      </c>
      <c r="C51" s="68">
        <v>0</v>
      </c>
      <c r="D51" s="68">
        <v>68900535</v>
      </c>
      <c r="E51" s="68">
        <f t="shared" si="0"/>
        <v>68900535</v>
      </c>
      <c r="F51" s="29">
        <f>E51/درآمدها!$C$10*100</f>
        <v>8.5908722038567659E-3</v>
      </c>
      <c r="G51" s="68">
        <v>0</v>
      </c>
      <c r="H51" s="68">
        <v>0</v>
      </c>
      <c r="I51" s="68">
        <v>68900535</v>
      </c>
      <c r="J51" s="68">
        <v>68900535</v>
      </c>
      <c r="K51" s="29">
        <f>J51/درآمدها!$C$10*100</f>
        <v>8.5908722038567659E-3</v>
      </c>
    </row>
    <row r="52" spans="1:11" ht="23.1" customHeight="1">
      <c r="A52" s="26" t="s">
        <v>242</v>
      </c>
      <c r="B52" s="68">
        <v>0</v>
      </c>
      <c r="C52" s="68">
        <v>0</v>
      </c>
      <c r="D52" s="68">
        <v>-20370</v>
      </c>
      <c r="E52" s="68">
        <f t="shared" si="0"/>
        <v>-20370</v>
      </c>
      <c r="F52" s="29">
        <f>E52/درآمدها!$C$10*100</f>
        <v>-2.539836110018047E-6</v>
      </c>
      <c r="G52" s="68">
        <v>0</v>
      </c>
      <c r="H52" s="68">
        <v>0</v>
      </c>
      <c r="I52" s="68">
        <v>-20370</v>
      </c>
      <c r="J52" s="68">
        <v>-20370</v>
      </c>
      <c r="K52" s="29">
        <f>J52/درآمدها!$C$10*100</f>
        <v>-2.539836110018047E-6</v>
      </c>
    </row>
    <row r="53" spans="1:11" ht="23.1" customHeight="1">
      <c r="A53" s="26" t="s">
        <v>282</v>
      </c>
      <c r="B53" s="68">
        <v>0</v>
      </c>
      <c r="C53" s="68">
        <v>0</v>
      </c>
      <c r="D53" s="68">
        <v>-2362557846</v>
      </c>
      <c r="E53" s="68">
        <f t="shared" si="0"/>
        <v>-2362557846</v>
      </c>
      <c r="F53" s="29">
        <f>E53/درآمدها!$C$10*100</f>
        <v>-0.29457583354331157</v>
      </c>
      <c r="G53" s="68">
        <v>0</v>
      </c>
      <c r="H53" s="68">
        <v>0</v>
      </c>
      <c r="I53" s="68">
        <v>-2362557846</v>
      </c>
      <c r="J53" s="68">
        <v>-2362557846</v>
      </c>
      <c r="K53" s="29">
        <f>J53/درآمدها!$C$10*100</f>
        <v>-0.29457583354331157</v>
      </c>
    </row>
    <row r="54" spans="1:11" ht="23.1" customHeight="1">
      <c r="A54" s="26" t="s">
        <v>243</v>
      </c>
      <c r="B54" s="68">
        <v>0</v>
      </c>
      <c r="C54" s="68">
        <v>-7462375461</v>
      </c>
      <c r="D54" s="68">
        <v>-13956420706</v>
      </c>
      <c r="E54" s="68">
        <f t="shared" si="0"/>
        <v>-21418796167</v>
      </c>
      <c r="F54" s="29">
        <f>E54/درآمدها!$C$10*100</f>
        <v>-2.6706053970575718</v>
      </c>
      <c r="G54" s="68">
        <v>0</v>
      </c>
      <c r="H54" s="68">
        <v>-7462375461</v>
      </c>
      <c r="I54" s="68">
        <v>-13956420706</v>
      </c>
      <c r="J54" s="68">
        <v>-21418796167</v>
      </c>
      <c r="K54" s="29">
        <f>J54/درآمدها!$C$10*100</f>
        <v>-2.6706053970575718</v>
      </c>
    </row>
    <row r="55" spans="1:11" ht="23.1" customHeight="1">
      <c r="A55" s="26" t="s">
        <v>110</v>
      </c>
      <c r="B55" s="68">
        <v>0</v>
      </c>
      <c r="C55" s="68">
        <v>0</v>
      </c>
      <c r="D55" s="68">
        <v>-30947412275</v>
      </c>
      <c r="E55" s="68">
        <f t="shared" si="0"/>
        <v>-30947412275</v>
      </c>
      <c r="F55" s="29">
        <f>E55/درآمدها!$C$10*100</f>
        <v>-3.8586821407786331</v>
      </c>
      <c r="G55" s="68">
        <v>0</v>
      </c>
      <c r="H55" s="68">
        <v>0</v>
      </c>
      <c r="I55" s="68">
        <v>-30947412275</v>
      </c>
      <c r="J55" s="68">
        <v>-30947412275</v>
      </c>
      <c r="K55" s="29">
        <f>J55/درآمدها!$C$10*100</f>
        <v>-3.8586821407786331</v>
      </c>
    </row>
    <row r="56" spans="1:11" ht="23.1" customHeight="1">
      <c r="A56" s="26" t="s">
        <v>111</v>
      </c>
      <c r="B56" s="68">
        <v>0</v>
      </c>
      <c r="C56" s="68">
        <v>-5155052</v>
      </c>
      <c r="D56" s="68">
        <v>-7866619374</v>
      </c>
      <c r="E56" s="68">
        <f t="shared" si="0"/>
        <v>-7871774426</v>
      </c>
      <c r="F56" s="29">
        <f>E56/درآمدها!$C$10*100</f>
        <v>-0.98149322224209068</v>
      </c>
      <c r="G56" s="68">
        <v>0</v>
      </c>
      <c r="H56" s="68">
        <v>-5155052</v>
      </c>
      <c r="I56" s="68">
        <v>-7866619374</v>
      </c>
      <c r="J56" s="68">
        <v>-7871774426</v>
      </c>
      <c r="K56" s="29">
        <f>J56/درآمدها!$C$10*100</f>
        <v>-0.98149322224209068</v>
      </c>
    </row>
    <row r="57" spans="1:11" ht="23.1" customHeight="1">
      <c r="A57" s="26" t="s">
        <v>244</v>
      </c>
      <c r="B57" s="68">
        <v>0</v>
      </c>
      <c r="C57" s="68">
        <v>0</v>
      </c>
      <c r="D57" s="68">
        <v>283797283</v>
      </c>
      <c r="E57" s="68">
        <f t="shared" si="0"/>
        <v>283797283</v>
      </c>
      <c r="F57" s="29">
        <f>E57/درآمدها!$C$10*100</f>
        <v>3.5385301290545457E-2</v>
      </c>
      <c r="G57" s="68">
        <v>0</v>
      </c>
      <c r="H57" s="68">
        <v>0</v>
      </c>
      <c r="I57" s="68">
        <v>283797283</v>
      </c>
      <c r="J57" s="68">
        <v>283797283</v>
      </c>
      <c r="K57" s="29">
        <f>J57/درآمدها!$C$10*100</f>
        <v>3.5385301290545457E-2</v>
      </c>
    </row>
    <row r="58" spans="1:11" ht="23.1" customHeight="1">
      <c r="A58" s="26" t="s">
        <v>283</v>
      </c>
      <c r="B58" s="68">
        <v>0</v>
      </c>
      <c r="C58" s="68">
        <v>0</v>
      </c>
      <c r="D58" s="68">
        <v>12971583</v>
      </c>
      <c r="E58" s="68">
        <f t="shared" si="0"/>
        <v>12971583</v>
      </c>
      <c r="F58" s="29">
        <f>E58/درآمدها!$C$10*100</f>
        <v>1.6173635202501829E-3</v>
      </c>
      <c r="G58" s="68">
        <v>0</v>
      </c>
      <c r="H58" s="68">
        <v>0</v>
      </c>
      <c r="I58" s="68">
        <v>12971583</v>
      </c>
      <c r="J58" s="68">
        <v>12971583</v>
      </c>
      <c r="K58" s="29">
        <f>J58/درآمدها!$C$10*100</f>
        <v>1.6173635202501829E-3</v>
      </c>
    </row>
    <row r="59" spans="1:11" ht="23.1" customHeight="1">
      <c r="A59" s="26" t="s">
        <v>112</v>
      </c>
      <c r="B59" s="68">
        <v>0</v>
      </c>
      <c r="C59" s="68">
        <v>-180674601</v>
      </c>
      <c r="D59" s="68">
        <v>0</v>
      </c>
      <c r="E59" s="68">
        <f t="shared" si="0"/>
        <v>-180674601</v>
      </c>
      <c r="F59" s="29">
        <f>E59/درآمدها!$C$10*100</f>
        <v>-2.2527436219091937E-2</v>
      </c>
      <c r="G59" s="68">
        <v>0</v>
      </c>
      <c r="H59" s="68">
        <v>-180674601</v>
      </c>
      <c r="I59" s="68">
        <v>0</v>
      </c>
      <c r="J59" s="68">
        <v>-180674601</v>
      </c>
      <c r="K59" s="29">
        <f>J59/درآمدها!$C$10*100</f>
        <v>-2.2527436219091937E-2</v>
      </c>
    </row>
    <row r="60" spans="1:11" ht="23.1" customHeight="1">
      <c r="A60" s="26" t="s">
        <v>113</v>
      </c>
      <c r="B60" s="68">
        <v>0</v>
      </c>
      <c r="C60" s="68">
        <v>-562756270</v>
      </c>
      <c r="D60" s="68">
        <v>0</v>
      </c>
      <c r="E60" s="68">
        <f t="shared" si="0"/>
        <v>-562756270</v>
      </c>
      <c r="F60" s="29">
        <f>E60/درآمدها!$C$10*100</f>
        <v>-7.0167339012521646E-2</v>
      </c>
      <c r="G60" s="68">
        <v>0</v>
      </c>
      <c r="H60" s="68">
        <v>-562756270</v>
      </c>
      <c r="I60" s="68">
        <v>0</v>
      </c>
      <c r="J60" s="68">
        <v>-562756270</v>
      </c>
      <c r="K60" s="29">
        <f>J60/درآمدها!$C$10*100</f>
        <v>-7.0167339012521646E-2</v>
      </c>
    </row>
    <row r="61" spans="1:11" ht="23.1" customHeight="1">
      <c r="A61" s="26" t="s">
        <v>272</v>
      </c>
      <c r="B61" s="68">
        <v>0</v>
      </c>
      <c r="C61" s="68">
        <v>0</v>
      </c>
      <c r="D61" s="68">
        <v>250117804</v>
      </c>
      <c r="E61" s="68">
        <f t="shared" si="0"/>
        <v>250117804</v>
      </c>
      <c r="F61" s="29">
        <f>E61/درآمدها!$C$10*100</f>
        <v>3.1185971053393047E-2</v>
      </c>
      <c r="G61" s="68">
        <v>0</v>
      </c>
      <c r="H61" s="68">
        <v>0</v>
      </c>
      <c r="I61" s="68">
        <v>250117804</v>
      </c>
      <c r="J61" s="68">
        <v>250117804</v>
      </c>
      <c r="K61" s="29">
        <f>J61/درآمدها!$C$10*100</f>
        <v>3.1185971053393047E-2</v>
      </c>
    </row>
    <row r="62" spans="1:11" ht="23.1" customHeight="1">
      <c r="A62" s="26" t="s">
        <v>256</v>
      </c>
      <c r="B62" s="68">
        <v>0</v>
      </c>
      <c r="C62" s="68">
        <v>-3396256435</v>
      </c>
      <c r="D62" s="68">
        <v>-1482906196</v>
      </c>
      <c r="E62" s="68">
        <f t="shared" si="0"/>
        <v>-4879162631</v>
      </c>
      <c r="F62" s="29">
        <f>E62/درآمدها!$C$10*100</f>
        <v>-0.60835902979206979</v>
      </c>
      <c r="G62" s="68">
        <v>0</v>
      </c>
      <c r="H62" s="68">
        <v>-3396256435</v>
      </c>
      <c r="I62" s="68">
        <v>-1482906196</v>
      </c>
      <c r="J62" s="68">
        <v>-4879162631</v>
      </c>
      <c r="K62" s="29">
        <f>J62/درآمدها!$C$10*100</f>
        <v>-0.60835902979206979</v>
      </c>
    </row>
    <row r="63" spans="1:11" ht="23.1" customHeight="1">
      <c r="A63" s="26" t="s">
        <v>236</v>
      </c>
      <c r="B63" s="68">
        <v>0</v>
      </c>
      <c r="C63" s="68">
        <v>-22460201699</v>
      </c>
      <c r="D63" s="68">
        <v>-5026592854</v>
      </c>
      <c r="E63" s="68">
        <f t="shared" si="0"/>
        <v>-27486794553</v>
      </c>
      <c r="F63" s="29">
        <f>E63/درآمدها!$C$10*100</f>
        <v>-3.4271945682060267</v>
      </c>
      <c r="G63" s="68">
        <v>0</v>
      </c>
      <c r="H63" s="68">
        <v>-22460201699</v>
      </c>
      <c r="I63" s="68">
        <v>-5026592854</v>
      </c>
      <c r="J63" s="68">
        <v>-27486794553</v>
      </c>
      <c r="K63" s="29">
        <f>J63/درآمدها!$C$10*100</f>
        <v>-3.4271945682060267</v>
      </c>
    </row>
    <row r="64" spans="1:11" ht="23.1" customHeight="1">
      <c r="A64" s="26" t="s">
        <v>246</v>
      </c>
      <c r="B64" s="68">
        <v>0</v>
      </c>
      <c r="C64" s="68">
        <v>-7688703311</v>
      </c>
      <c r="D64" s="68">
        <v>-524949658</v>
      </c>
      <c r="E64" s="68">
        <f t="shared" si="0"/>
        <v>-8213652969</v>
      </c>
      <c r="F64" s="29">
        <f>E64/درآمدها!$C$10*100</f>
        <v>-1.024120393020282</v>
      </c>
      <c r="G64" s="68">
        <v>0</v>
      </c>
      <c r="H64" s="68">
        <v>-7688703311</v>
      </c>
      <c r="I64" s="68">
        <v>-524949658</v>
      </c>
      <c r="J64" s="68">
        <v>-8213652969</v>
      </c>
      <c r="K64" s="29">
        <f>J64/درآمدها!$C$10*100</f>
        <v>-1.024120393020282</v>
      </c>
    </row>
    <row r="65" spans="1:11" ht="23.1" customHeight="1">
      <c r="A65" s="26" t="s">
        <v>301</v>
      </c>
      <c r="B65" s="68">
        <v>0</v>
      </c>
      <c r="C65" s="68">
        <v>0</v>
      </c>
      <c r="D65" s="68">
        <v>-1128495</v>
      </c>
      <c r="E65" s="68">
        <f t="shared" si="0"/>
        <v>-1128495</v>
      </c>
      <c r="F65" s="29">
        <f>E65/درآمدها!$C$10*100</f>
        <v>-1.4070654643960804E-4</v>
      </c>
      <c r="G65" s="68">
        <v>0</v>
      </c>
      <c r="H65" s="68">
        <v>0</v>
      </c>
      <c r="I65" s="68">
        <v>-1128495</v>
      </c>
      <c r="J65" s="68">
        <v>-1128495</v>
      </c>
      <c r="K65" s="29">
        <f>J65/درآمدها!$C$10*100</f>
        <v>-1.4070654643960804E-4</v>
      </c>
    </row>
    <row r="66" spans="1:11" ht="23.1" customHeight="1">
      <c r="A66" s="26" t="s">
        <v>114</v>
      </c>
      <c r="B66" s="68">
        <v>0</v>
      </c>
      <c r="C66" s="68">
        <v>21443522</v>
      </c>
      <c r="D66" s="68">
        <v>0</v>
      </c>
      <c r="E66" s="68">
        <f t="shared" si="0"/>
        <v>21443522</v>
      </c>
      <c r="F66" s="29">
        <f>E66/درآمدها!$C$10*100</f>
        <v>2.6736883407740015E-3</v>
      </c>
      <c r="G66" s="68">
        <v>0</v>
      </c>
      <c r="H66" s="68">
        <v>21443522</v>
      </c>
      <c r="I66" s="68">
        <v>0</v>
      </c>
      <c r="J66" s="68">
        <v>21443522</v>
      </c>
      <c r="K66" s="29">
        <f>J66/درآمدها!$C$10*100</f>
        <v>2.6736883407740015E-3</v>
      </c>
    </row>
    <row r="67" spans="1:11" ht="23.1" customHeight="1">
      <c r="A67" s="26" t="s">
        <v>307</v>
      </c>
      <c r="B67" s="68">
        <v>0</v>
      </c>
      <c r="C67" s="68">
        <v>-31980000</v>
      </c>
      <c r="D67" s="68">
        <v>-12217</v>
      </c>
      <c r="E67" s="68">
        <f t="shared" si="0"/>
        <v>-31992217</v>
      </c>
      <c r="F67" s="29">
        <f>E67/درآمدها!$C$10*100</f>
        <v>-3.9889537543511657E-3</v>
      </c>
      <c r="G67" s="68">
        <v>0</v>
      </c>
      <c r="H67" s="68">
        <v>-31980000</v>
      </c>
      <c r="I67" s="68">
        <v>-12217</v>
      </c>
      <c r="J67" s="68">
        <v>-31992217</v>
      </c>
      <c r="K67" s="29">
        <f>J67/درآمدها!$C$10*100</f>
        <v>-3.9889537543511657E-3</v>
      </c>
    </row>
    <row r="68" spans="1:11" ht="23.1" customHeight="1">
      <c r="A68" s="26" t="s">
        <v>275</v>
      </c>
      <c r="B68" s="68">
        <v>0</v>
      </c>
      <c r="C68" s="68">
        <v>4695000</v>
      </c>
      <c r="D68" s="68">
        <v>-42528</v>
      </c>
      <c r="E68" s="68">
        <f t="shared" si="0"/>
        <v>4652472</v>
      </c>
      <c r="F68" s="29">
        <f>E68/درآمدها!$C$10*100</f>
        <v>5.8009407886342086E-4</v>
      </c>
      <c r="G68" s="68">
        <v>0</v>
      </c>
      <c r="H68" s="68">
        <v>4695000</v>
      </c>
      <c r="I68" s="68">
        <v>-42528</v>
      </c>
      <c r="J68" s="68">
        <v>4652472</v>
      </c>
      <c r="K68" s="29">
        <f>J68/درآمدها!$C$10*100</f>
        <v>5.8009407886342086E-4</v>
      </c>
    </row>
    <row r="69" spans="1:11" ht="23.1" customHeight="1">
      <c r="A69" s="26" t="s">
        <v>329</v>
      </c>
      <c r="B69" s="68">
        <v>0</v>
      </c>
      <c r="C69" s="68">
        <v>-784829000</v>
      </c>
      <c r="D69" s="68">
        <v>-368625</v>
      </c>
      <c r="E69" s="68">
        <f t="shared" si="0"/>
        <v>-785197625</v>
      </c>
      <c r="F69" s="29">
        <f>E69/درآمدها!$C$10*100</f>
        <v>-9.7902468408218438E-2</v>
      </c>
      <c r="G69" s="68">
        <v>0</v>
      </c>
      <c r="H69" s="68">
        <v>-784829000</v>
      </c>
      <c r="I69" s="68">
        <v>-368625</v>
      </c>
      <c r="J69" s="68">
        <v>-785197625</v>
      </c>
      <c r="K69" s="29">
        <f>J69/درآمدها!$C$10*100</f>
        <v>-9.7902468408218438E-2</v>
      </c>
    </row>
    <row r="70" spans="1:11" ht="23.1" customHeight="1">
      <c r="A70" s="26" t="s">
        <v>115</v>
      </c>
      <c r="B70" s="68">
        <v>0</v>
      </c>
      <c r="C70" s="68">
        <v>0</v>
      </c>
      <c r="D70" s="68">
        <v>881397555</v>
      </c>
      <c r="E70" s="68">
        <f t="shared" si="0"/>
        <v>881397555</v>
      </c>
      <c r="F70" s="29">
        <f>E70/درآمدها!$C$10*100</f>
        <v>0.10989716924254382</v>
      </c>
      <c r="G70" s="68">
        <v>0</v>
      </c>
      <c r="H70" s="68">
        <v>0</v>
      </c>
      <c r="I70" s="68">
        <v>881397555</v>
      </c>
      <c r="J70" s="68">
        <v>881397555</v>
      </c>
      <c r="K70" s="29">
        <f>J70/درآمدها!$C$10*100</f>
        <v>0.10989716924254382</v>
      </c>
    </row>
    <row r="71" spans="1:11" ht="23.1" customHeight="1">
      <c r="A71" s="26" t="s">
        <v>314</v>
      </c>
      <c r="B71" s="68">
        <v>0</v>
      </c>
      <c r="C71" s="68">
        <v>0</v>
      </c>
      <c r="D71" s="68">
        <v>-344961075</v>
      </c>
      <c r="E71" s="68">
        <f t="shared" si="0"/>
        <v>-344961075</v>
      </c>
      <c r="F71" s="29">
        <f>E71/درآمدها!$C$10*100</f>
        <v>-4.3011516683144027E-2</v>
      </c>
      <c r="G71" s="68">
        <v>0</v>
      </c>
      <c r="H71" s="68">
        <v>0</v>
      </c>
      <c r="I71" s="68">
        <v>-344961075</v>
      </c>
      <c r="J71" s="68">
        <v>-344961075</v>
      </c>
      <c r="K71" s="29">
        <f>J71/درآمدها!$C$10*100</f>
        <v>-4.3011516683144027E-2</v>
      </c>
    </row>
    <row r="72" spans="1:11" ht="23.1" customHeight="1">
      <c r="A72" s="26" t="s">
        <v>116</v>
      </c>
      <c r="B72" s="68">
        <v>0</v>
      </c>
      <c r="C72" s="68">
        <v>0</v>
      </c>
      <c r="D72" s="68">
        <v>-38989809</v>
      </c>
      <c r="E72" s="68">
        <f t="shared" si="0"/>
        <v>-38989809</v>
      </c>
      <c r="F72" s="29">
        <f>E72/درآمدها!$C$10*100</f>
        <v>-4.8614494266522651E-3</v>
      </c>
      <c r="G72" s="68">
        <v>0</v>
      </c>
      <c r="H72" s="68">
        <v>0</v>
      </c>
      <c r="I72" s="68">
        <v>-38989809</v>
      </c>
      <c r="J72" s="68">
        <v>-38989809</v>
      </c>
      <c r="K72" s="29">
        <f>J72/درآمدها!$C$10*100</f>
        <v>-4.8614494266522651E-3</v>
      </c>
    </row>
    <row r="73" spans="1:11" ht="23.1" customHeight="1">
      <c r="A73" s="26" t="s">
        <v>117</v>
      </c>
      <c r="B73" s="68">
        <v>0</v>
      </c>
      <c r="C73" s="68">
        <v>478721652</v>
      </c>
      <c r="D73" s="68">
        <v>0</v>
      </c>
      <c r="E73" s="68">
        <f t="shared" si="0"/>
        <v>478721652</v>
      </c>
      <c r="F73" s="29">
        <f>E73/درآمدها!$C$10*100</f>
        <v>5.9689471693524461E-2</v>
      </c>
      <c r="G73" s="68">
        <v>0</v>
      </c>
      <c r="H73" s="68">
        <v>478721652</v>
      </c>
      <c r="I73" s="68">
        <v>0</v>
      </c>
      <c r="J73" s="68">
        <v>478721652</v>
      </c>
      <c r="K73" s="29">
        <f>J73/درآمدها!$C$10*100</f>
        <v>5.9689471693524461E-2</v>
      </c>
    </row>
    <row r="74" spans="1:11" ht="23.1" customHeight="1">
      <c r="A74" s="26" t="s">
        <v>300</v>
      </c>
      <c r="B74" s="68">
        <v>0</v>
      </c>
      <c r="C74" s="68">
        <v>-21880000</v>
      </c>
      <c r="D74" s="68">
        <v>-32982</v>
      </c>
      <c r="E74" s="68">
        <f t="shared" si="0"/>
        <v>-21912982</v>
      </c>
      <c r="F74" s="29">
        <f>E74/درآمدها!$C$10*100</f>
        <v>-2.7322230221784724E-3</v>
      </c>
      <c r="G74" s="68">
        <v>0</v>
      </c>
      <c r="H74" s="68">
        <v>-21880000</v>
      </c>
      <c r="I74" s="68">
        <v>-32982</v>
      </c>
      <c r="J74" s="68">
        <v>-21912982</v>
      </c>
      <c r="K74" s="29">
        <f>J74/درآمدها!$C$10*100</f>
        <v>-2.7322230221784724E-3</v>
      </c>
    </row>
    <row r="75" spans="1:11" ht="23.1" customHeight="1">
      <c r="A75" s="26" t="s">
        <v>269</v>
      </c>
      <c r="B75" s="68">
        <v>0</v>
      </c>
      <c r="C75" s="68">
        <v>-189220000</v>
      </c>
      <c r="D75" s="68">
        <v>-110455</v>
      </c>
      <c r="E75" s="68">
        <f t="shared" si="0"/>
        <v>-189330455</v>
      </c>
      <c r="F75" s="29">
        <f>E75/درآمدها!$C$10*100</f>
        <v>-2.3606692505407312E-2</v>
      </c>
      <c r="G75" s="68">
        <v>0</v>
      </c>
      <c r="H75" s="68">
        <v>-189220000</v>
      </c>
      <c r="I75" s="68">
        <v>-110455</v>
      </c>
      <c r="J75" s="68">
        <v>-189330455</v>
      </c>
      <c r="K75" s="29">
        <f>J75/درآمدها!$C$10*100</f>
        <v>-2.3606692505407312E-2</v>
      </c>
    </row>
    <row r="76" spans="1:11" ht="23.1" customHeight="1">
      <c r="A76" s="26" t="s">
        <v>232</v>
      </c>
      <c r="B76" s="68">
        <v>0</v>
      </c>
      <c r="C76" s="68">
        <v>-1135087222</v>
      </c>
      <c r="D76" s="68">
        <v>-1314878677</v>
      </c>
      <c r="E76" s="68">
        <f t="shared" ref="E76:E139" si="1">B76+C76+D76</f>
        <v>-2449965899</v>
      </c>
      <c r="F76" s="29">
        <f>E76/درآمدها!$C$10*100</f>
        <v>-0.30547431804580399</v>
      </c>
      <c r="G76" s="68">
        <v>0</v>
      </c>
      <c r="H76" s="68">
        <v>-1135087222</v>
      </c>
      <c r="I76" s="68">
        <v>-1314878677</v>
      </c>
      <c r="J76" s="68">
        <v>-2449965899</v>
      </c>
      <c r="K76" s="29">
        <f>J76/درآمدها!$C$10*100</f>
        <v>-0.30547431804580399</v>
      </c>
    </row>
    <row r="77" spans="1:11" ht="23.1" customHeight="1">
      <c r="A77" s="26" t="s">
        <v>239</v>
      </c>
      <c r="B77" s="68">
        <v>0</v>
      </c>
      <c r="C77" s="68">
        <v>-9832400000</v>
      </c>
      <c r="D77" s="68">
        <v>-867160</v>
      </c>
      <c r="E77" s="68">
        <f t="shared" si="1"/>
        <v>-9833267160</v>
      </c>
      <c r="F77" s="29">
        <f>E77/درآمدها!$C$10*100</f>
        <v>-1.2260621999225629</v>
      </c>
      <c r="G77" s="68">
        <v>0</v>
      </c>
      <c r="H77" s="68">
        <v>-9832400000</v>
      </c>
      <c r="I77" s="68">
        <v>-867160</v>
      </c>
      <c r="J77" s="68">
        <v>-9833267160</v>
      </c>
      <c r="K77" s="29">
        <f>J77/درآمدها!$C$10*100</f>
        <v>-1.2260621999225629</v>
      </c>
    </row>
    <row r="78" spans="1:11" ht="23.1" customHeight="1">
      <c r="A78" s="26" t="s">
        <v>235</v>
      </c>
      <c r="B78" s="68">
        <v>0</v>
      </c>
      <c r="C78" s="68">
        <v>-19718624000</v>
      </c>
      <c r="D78" s="68">
        <v>-1776131</v>
      </c>
      <c r="E78" s="68">
        <f t="shared" si="1"/>
        <v>-19720400131</v>
      </c>
      <c r="F78" s="29">
        <f>E78/درآمدها!$C$10*100</f>
        <v>-2.4588406655237325</v>
      </c>
      <c r="G78" s="68">
        <v>0</v>
      </c>
      <c r="H78" s="68">
        <v>-19718624000</v>
      </c>
      <c r="I78" s="68">
        <v>-1776131</v>
      </c>
      <c r="J78" s="68">
        <v>-19720400131</v>
      </c>
      <c r="K78" s="29">
        <f>J78/درآمدها!$C$10*100</f>
        <v>-2.4588406655237325</v>
      </c>
    </row>
    <row r="79" spans="1:11" ht="23.1" customHeight="1">
      <c r="A79" s="26" t="s">
        <v>254</v>
      </c>
      <c r="B79" s="68">
        <v>0</v>
      </c>
      <c r="C79" s="68">
        <v>-1420750000</v>
      </c>
      <c r="D79" s="68">
        <v>-156050</v>
      </c>
      <c r="E79" s="68">
        <f t="shared" si="1"/>
        <v>-1420906050</v>
      </c>
      <c r="F79" s="29">
        <f>E79/درآمدها!$C$10*100</f>
        <v>-0.17716585639337795</v>
      </c>
      <c r="G79" s="68">
        <v>0</v>
      </c>
      <c r="H79" s="68">
        <v>-1420750000</v>
      </c>
      <c r="I79" s="68">
        <v>-156050</v>
      </c>
      <c r="J79" s="68">
        <v>-1420906050</v>
      </c>
      <c r="K79" s="29">
        <f>J79/درآمدها!$C$10*100</f>
        <v>-0.17716585639337795</v>
      </c>
    </row>
    <row r="80" spans="1:11" ht="23.1" customHeight="1">
      <c r="A80" s="26" t="s">
        <v>323</v>
      </c>
      <c r="B80" s="68">
        <v>0</v>
      </c>
      <c r="C80" s="68">
        <v>-204193000</v>
      </c>
      <c r="D80" s="68">
        <v>-481263</v>
      </c>
      <c r="E80" s="68">
        <f t="shared" si="1"/>
        <v>-204674263</v>
      </c>
      <c r="F80" s="29">
        <f>E80/درآمدها!$C$10*100</f>
        <v>-2.5519837209559686E-2</v>
      </c>
      <c r="G80" s="68">
        <v>0</v>
      </c>
      <c r="H80" s="68">
        <v>-204193000</v>
      </c>
      <c r="I80" s="68">
        <v>-481263</v>
      </c>
      <c r="J80" s="68">
        <v>-204674263</v>
      </c>
      <c r="K80" s="29">
        <f>J80/درآمدها!$C$10*100</f>
        <v>-2.5519837209559686E-2</v>
      </c>
    </row>
    <row r="81" spans="1:11" ht="23.1" customHeight="1">
      <c r="A81" s="26" t="s">
        <v>328</v>
      </c>
      <c r="B81" s="68">
        <v>0</v>
      </c>
      <c r="C81" s="68">
        <v>-2800000</v>
      </c>
      <c r="D81" s="68">
        <v>-21771</v>
      </c>
      <c r="E81" s="68">
        <f t="shared" si="1"/>
        <v>-2821771</v>
      </c>
      <c r="F81" s="29">
        <f>E81/درآمدها!$C$10*100</f>
        <v>-3.5183288561618732E-4</v>
      </c>
      <c r="G81" s="68">
        <v>0</v>
      </c>
      <c r="H81" s="68">
        <v>-2800000</v>
      </c>
      <c r="I81" s="68">
        <v>-21771</v>
      </c>
      <c r="J81" s="68">
        <v>-2821771</v>
      </c>
      <c r="K81" s="29">
        <f>J81/درآمدها!$C$10*100</f>
        <v>-3.5183288561618732E-4</v>
      </c>
    </row>
    <row r="82" spans="1:11" ht="23.1" customHeight="1">
      <c r="A82" s="26" t="s">
        <v>118</v>
      </c>
      <c r="B82" s="68">
        <v>0</v>
      </c>
      <c r="C82" s="68">
        <v>0</v>
      </c>
      <c r="D82" s="68">
        <v>415161668</v>
      </c>
      <c r="E82" s="68">
        <f t="shared" si="1"/>
        <v>415161668</v>
      </c>
      <c r="F82" s="29">
        <f>E82/درآمدها!$C$10*100</f>
        <v>5.1764486788498959E-2</v>
      </c>
      <c r="G82" s="68">
        <v>0</v>
      </c>
      <c r="H82" s="68">
        <v>0</v>
      </c>
      <c r="I82" s="68">
        <v>415161668</v>
      </c>
      <c r="J82" s="68">
        <v>415161668</v>
      </c>
      <c r="K82" s="29">
        <f>J82/درآمدها!$C$10*100</f>
        <v>5.1764486788498959E-2</v>
      </c>
    </row>
    <row r="83" spans="1:11" ht="23.1" customHeight="1">
      <c r="A83" s="26" t="s">
        <v>119</v>
      </c>
      <c r="B83" s="68">
        <v>0</v>
      </c>
      <c r="C83" s="68">
        <v>1943027564</v>
      </c>
      <c r="D83" s="68">
        <v>296040564</v>
      </c>
      <c r="E83" s="68">
        <f t="shared" si="1"/>
        <v>2239068128</v>
      </c>
      <c r="F83" s="29">
        <f>E83/درآمدها!$C$10*100</f>
        <v>0.27917850192856702</v>
      </c>
      <c r="G83" s="68">
        <v>0</v>
      </c>
      <c r="H83" s="68">
        <v>1943027564</v>
      </c>
      <c r="I83" s="68">
        <v>296040564</v>
      </c>
      <c r="J83" s="68">
        <v>2239068128</v>
      </c>
      <c r="K83" s="29">
        <f>J83/درآمدها!$C$10*100</f>
        <v>0.27917850192856702</v>
      </c>
    </row>
    <row r="84" spans="1:11" ht="23.1" customHeight="1">
      <c r="A84" s="26" t="s">
        <v>240</v>
      </c>
      <c r="B84" s="68">
        <v>0</v>
      </c>
      <c r="C84" s="68">
        <v>-1189993000</v>
      </c>
      <c r="D84" s="68">
        <v>-349713</v>
      </c>
      <c r="E84" s="68">
        <f t="shared" si="1"/>
        <v>-1190342713</v>
      </c>
      <c r="F84" s="29">
        <f>E84/درآمدها!$C$10*100</f>
        <v>-0.14841803661140152</v>
      </c>
      <c r="G84" s="68">
        <v>0</v>
      </c>
      <c r="H84" s="68">
        <v>-1189993000</v>
      </c>
      <c r="I84" s="68">
        <v>-349713</v>
      </c>
      <c r="J84" s="68">
        <v>-1190342713</v>
      </c>
      <c r="K84" s="29">
        <f>J84/درآمدها!$C$10*100</f>
        <v>-0.14841803661140152</v>
      </c>
    </row>
    <row r="85" spans="1:11" ht="23.1" customHeight="1">
      <c r="A85" s="26" t="s">
        <v>280</v>
      </c>
      <c r="B85" s="68">
        <v>0</v>
      </c>
      <c r="C85" s="68">
        <v>-23671906178</v>
      </c>
      <c r="D85" s="68">
        <v>-17143184</v>
      </c>
      <c r="E85" s="68">
        <f t="shared" si="1"/>
        <v>-23689049362</v>
      </c>
      <c r="F85" s="29">
        <f>E85/درآمدها!$C$10*100</f>
        <v>-2.9536722131373381</v>
      </c>
      <c r="G85" s="68">
        <v>0</v>
      </c>
      <c r="H85" s="68">
        <v>-23671906178</v>
      </c>
      <c r="I85" s="68">
        <v>-17143184</v>
      </c>
      <c r="J85" s="68">
        <v>-23689049362</v>
      </c>
      <c r="K85" s="29">
        <f>J85/درآمدها!$C$10*100</f>
        <v>-2.9536722131373381</v>
      </c>
    </row>
    <row r="86" spans="1:11" ht="23.1" customHeight="1">
      <c r="A86" s="26" t="s">
        <v>248</v>
      </c>
      <c r="B86" s="68">
        <v>0</v>
      </c>
      <c r="C86" s="68">
        <v>-53855362000</v>
      </c>
      <c r="D86" s="68">
        <v>-4546364</v>
      </c>
      <c r="E86" s="68">
        <f t="shared" si="1"/>
        <v>-53859908364</v>
      </c>
      <c r="F86" s="29">
        <f>E86/درآمدها!$C$10*100</f>
        <v>-6.7155297076656959</v>
      </c>
      <c r="G86" s="68">
        <v>0</v>
      </c>
      <c r="H86" s="68">
        <v>-53855362000</v>
      </c>
      <c r="I86" s="68">
        <v>-4546364</v>
      </c>
      <c r="J86" s="68">
        <v>-53859908364</v>
      </c>
      <c r="K86" s="29">
        <f>J86/درآمدها!$C$10*100</f>
        <v>-6.7155297076656959</v>
      </c>
    </row>
    <row r="87" spans="1:11" ht="23.1" customHeight="1">
      <c r="A87" s="26" t="s">
        <v>249</v>
      </c>
      <c r="B87" s="68">
        <v>0</v>
      </c>
      <c r="C87" s="68">
        <v>-44319745000</v>
      </c>
      <c r="D87" s="68">
        <v>-3779513</v>
      </c>
      <c r="E87" s="68">
        <f t="shared" si="1"/>
        <v>-44323524513</v>
      </c>
      <c r="F87" s="29">
        <f>E87/درآمدها!$C$10*100</f>
        <v>-5.5264844418943291</v>
      </c>
      <c r="G87" s="68">
        <v>0</v>
      </c>
      <c r="H87" s="68">
        <v>-44319745000</v>
      </c>
      <c r="I87" s="68">
        <v>-3779513</v>
      </c>
      <c r="J87" s="68">
        <v>-44323524513</v>
      </c>
      <c r="K87" s="29">
        <f>J87/درآمدها!$C$10*100</f>
        <v>-5.5264844418943291</v>
      </c>
    </row>
    <row r="88" spans="1:11" ht="23.1" customHeight="1">
      <c r="A88" s="26" t="s">
        <v>255</v>
      </c>
      <c r="B88" s="68">
        <v>0</v>
      </c>
      <c r="C88" s="68">
        <v>-7043106321</v>
      </c>
      <c r="D88" s="68">
        <v>-37246393</v>
      </c>
      <c r="E88" s="68">
        <f t="shared" si="1"/>
        <v>-7080352714</v>
      </c>
      <c r="F88" s="29">
        <f>E88/درآمدها!$C$10*100</f>
        <v>-0.88281470273350438</v>
      </c>
      <c r="G88" s="68">
        <v>0</v>
      </c>
      <c r="H88" s="68">
        <v>-7043106321</v>
      </c>
      <c r="I88" s="68">
        <v>-37246393</v>
      </c>
      <c r="J88" s="68">
        <v>-7080352714</v>
      </c>
      <c r="K88" s="29">
        <f>J88/درآمدها!$C$10*100</f>
        <v>-0.88281470273350438</v>
      </c>
    </row>
    <row r="89" spans="1:11" ht="23.1" customHeight="1">
      <c r="A89" s="26" t="s">
        <v>324</v>
      </c>
      <c r="B89" s="68">
        <v>0</v>
      </c>
      <c r="C89" s="68">
        <v>-524724000</v>
      </c>
      <c r="D89" s="68">
        <v>-229711</v>
      </c>
      <c r="E89" s="68">
        <f t="shared" si="1"/>
        <v>-524953711</v>
      </c>
      <c r="F89" s="29">
        <f>E89/درآمدها!$C$10*100</f>
        <v>-6.5453922007156509E-2</v>
      </c>
      <c r="G89" s="68">
        <v>0</v>
      </c>
      <c r="H89" s="68">
        <v>-524724000</v>
      </c>
      <c r="I89" s="68">
        <v>-229711</v>
      </c>
      <c r="J89" s="68">
        <v>-524953711</v>
      </c>
      <c r="K89" s="29">
        <f>J89/درآمدها!$C$10*100</f>
        <v>-6.5453922007156509E-2</v>
      </c>
    </row>
    <row r="90" spans="1:11" ht="23.1" customHeight="1">
      <c r="A90" s="26" t="s">
        <v>285</v>
      </c>
      <c r="B90" s="68">
        <v>0</v>
      </c>
      <c r="C90" s="68">
        <v>-23000000</v>
      </c>
      <c r="D90" s="68">
        <v>-515</v>
      </c>
      <c r="E90" s="68">
        <f t="shared" si="1"/>
        <v>-23000515</v>
      </c>
      <c r="F90" s="29">
        <f>E90/درآمدها!$C$10*100</f>
        <v>-2.867822216299055E-3</v>
      </c>
      <c r="G90" s="68">
        <v>0</v>
      </c>
      <c r="H90" s="68">
        <v>-23000000</v>
      </c>
      <c r="I90" s="68">
        <v>-515</v>
      </c>
      <c r="J90" s="68">
        <v>-23000515</v>
      </c>
      <c r="K90" s="29">
        <f>J90/درآمدها!$C$10*100</f>
        <v>-2.867822216299055E-3</v>
      </c>
    </row>
    <row r="91" spans="1:11" ht="23.1" customHeight="1">
      <c r="A91" s="26" t="s">
        <v>245</v>
      </c>
      <c r="B91" s="68">
        <v>0</v>
      </c>
      <c r="C91" s="68">
        <v>-913756000</v>
      </c>
      <c r="D91" s="68">
        <v>-299299</v>
      </c>
      <c r="E91" s="68">
        <f t="shared" si="1"/>
        <v>-914055299</v>
      </c>
      <c r="F91" s="29">
        <f>E91/درآمدها!$C$10*100</f>
        <v>-0.1139691043177979</v>
      </c>
      <c r="G91" s="68">
        <v>0</v>
      </c>
      <c r="H91" s="68">
        <v>-913756000</v>
      </c>
      <c r="I91" s="68">
        <v>-299299</v>
      </c>
      <c r="J91" s="68">
        <v>-914055299</v>
      </c>
      <c r="K91" s="29">
        <f>J91/درآمدها!$C$10*100</f>
        <v>-0.1139691043177979</v>
      </c>
    </row>
    <row r="92" spans="1:11" ht="23.1" customHeight="1">
      <c r="A92" s="26" t="s">
        <v>273</v>
      </c>
      <c r="B92" s="68">
        <v>0</v>
      </c>
      <c r="C92" s="68">
        <v>-2180409000</v>
      </c>
      <c r="D92" s="68">
        <v>-1651587</v>
      </c>
      <c r="E92" s="68">
        <f t="shared" si="1"/>
        <v>-2182060587</v>
      </c>
      <c r="F92" s="29">
        <f>E92/درآمدها!$C$10*100</f>
        <v>-0.27207050923464787</v>
      </c>
      <c r="G92" s="68">
        <v>0</v>
      </c>
      <c r="H92" s="68">
        <v>-2180409000</v>
      </c>
      <c r="I92" s="68">
        <v>-1651587</v>
      </c>
      <c r="J92" s="68">
        <v>-2182060587</v>
      </c>
      <c r="K92" s="29">
        <f>J92/درآمدها!$C$10*100</f>
        <v>-0.27207050923464787</v>
      </c>
    </row>
    <row r="93" spans="1:11" ht="23.1" customHeight="1">
      <c r="A93" s="26" t="s">
        <v>233</v>
      </c>
      <c r="B93" s="68">
        <v>0</v>
      </c>
      <c r="C93" s="68">
        <v>-10436607000</v>
      </c>
      <c r="D93" s="68">
        <v>-89</v>
      </c>
      <c r="E93" s="68">
        <f t="shared" si="1"/>
        <v>-10436607089</v>
      </c>
      <c r="F93" s="29">
        <f>E93/درآمدها!$C$10*100</f>
        <v>-1.3012897177571199</v>
      </c>
      <c r="G93" s="68">
        <v>0</v>
      </c>
      <c r="H93" s="68">
        <v>-10436607000</v>
      </c>
      <c r="I93" s="68">
        <v>-89</v>
      </c>
      <c r="J93" s="68">
        <v>-10436607089</v>
      </c>
      <c r="K93" s="29">
        <f>J93/درآمدها!$C$10*100</f>
        <v>-1.3012897177571199</v>
      </c>
    </row>
    <row r="94" spans="1:11" ht="23.1" customHeight="1">
      <c r="A94" s="26" t="s">
        <v>250</v>
      </c>
      <c r="B94" s="68">
        <v>0</v>
      </c>
      <c r="C94" s="68">
        <v>-41500000</v>
      </c>
      <c r="D94" s="68">
        <v>-4248</v>
      </c>
      <c r="E94" s="68">
        <f t="shared" si="1"/>
        <v>-41504248</v>
      </c>
      <c r="F94" s="29">
        <f>E94/درآمدها!$C$10*100</f>
        <v>-5.1749625817154796E-3</v>
      </c>
      <c r="G94" s="68">
        <v>0</v>
      </c>
      <c r="H94" s="68">
        <v>-41500000</v>
      </c>
      <c r="I94" s="68">
        <v>-4248</v>
      </c>
      <c r="J94" s="68">
        <v>-41504248</v>
      </c>
      <c r="K94" s="29">
        <f>J94/درآمدها!$C$10*100</f>
        <v>-5.1749625817154796E-3</v>
      </c>
    </row>
    <row r="95" spans="1:11" ht="23.1" customHeight="1">
      <c r="A95" s="26" t="s">
        <v>271</v>
      </c>
      <c r="B95" s="68">
        <v>0</v>
      </c>
      <c r="C95" s="68">
        <v>-16844354000</v>
      </c>
      <c r="D95" s="68">
        <v>-2049466</v>
      </c>
      <c r="E95" s="68">
        <f t="shared" si="1"/>
        <v>-16846403466</v>
      </c>
      <c r="F95" s="29">
        <f>E95/درآمدها!$C$10*100</f>
        <v>-2.1004960160471273</v>
      </c>
      <c r="G95" s="68">
        <v>0</v>
      </c>
      <c r="H95" s="68">
        <v>-16844354000</v>
      </c>
      <c r="I95" s="68">
        <v>-2049466</v>
      </c>
      <c r="J95" s="68">
        <v>-16846403466</v>
      </c>
      <c r="K95" s="29">
        <f>J95/درآمدها!$C$10*100</f>
        <v>-2.1004960160471273</v>
      </c>
    </row>
    <row r="96" spans="1:11" ht="23.1" customHeight="1">
      <c r="A96" s="26" t="s">
        <v>247</v>
      </c>
      <c r="B96" s="68">
        <v>0</v>
      </c>
      <c r="C96" s="68">
        <v>-25084598000</v>
      </c>
      <c r="D96" s="68">
        <v>-15341895</v>
      </c>
      <c r="E96" s="68">
        <f t="shared" si="1"/>
        <v>-25099939895</v>
      </c>
      <c r="F96" s="29">
        <f>E96/درآمدها!$C$10*100</f>
        <v>-3.1295892834856938</v>
      </c>
      <c r="G96" s="68">
        <v>0</v>
      </c>
      <c r="H96" s="68">
        <v>-25084598000</v>
      </c>
      <c r="I96" s="68">
        <v>-15341895</v>
      </c>
      <c r="J96" s="68">
        <v>-25099939895</v>
      </c>
      <c r="K96" s="29">
        <f>J96/درآمدها!$C$10*100</f>
        <v>-3.1295892834856938</v>
      </c>
    </row>
    <row r="97" spans="1:11" ht="23.1" customHeight="1">
      <c r="A97" s="26" t="s">
        <v>317</v>
      </c>
      <c r="B97" s="68">
        <v>0</v>
      </c>
      <c r="C97" s="68">
        <v>158145000</v>
      </c>
      <c r="D97" s="68">
        <v>-504536</v>
      </c>
      <c r="E97" s="68">
        <f t="shared" si="1"/>
        <v>157640464</v>
      </c>
      <c r="F97" s="29">
        <f>E97/درآمدها!$C$10*100</f>
        <v>1.9655421839332353E-2</v>
      </c>
      <c r="G97" s="68">
        <v>0</v>
      </c>
      <c r="H97" s="68">
        <v>158145000</v>
      </c>
      <c r="I97" s="68">
        <v>-504536</v>
      </c>
      <c r="J97" s="68">
        <v>157640464</v>
      </c>
      <c r="K97" s="29">
        <f>J97/درآمدها!$C$10*100</f>
        <v>1.9655421839332353E-2</v>
      </c>
    </row>
    <row r="98" spans="1:11" ht="23.1" customHeight="1">
      <c r="A98" s="26" t="s">
        <v>330</v>
      </c>
      <c r="B98" s="68">
        <v>0</v>
      </c>
      <c r="C98" s="68">
        <v>0</v>
      </c>
      <c r="D98" s="68">
        <v>-1030</v>
      </c>
      <c r="E98" s="68">
        <f t="shared" si="1"/>
        <v>-1030</v>
      </c>
      <c r="F98" s="29">
        <f>E98/درآمدها!$C$10*100</f>
        <v>-1.2842568450263076E-7</v>
      </c>
      <c r="G98" s="68">
        <v>0</v>
      </c>
      <c r="H98" s="68">
        <v>0</v>
      </c>
      <c r="I98" s="68">
        <v>-1030</v>
      </c>
      <c r="J98" s="68">
        <v>-1030</v>
      </c>
      <c r="K98" s="29">
        <f>J98/درآمدها!$C$10*100</f>
        <v>-1.2842568450263076E-7</v>
      </c>
    </row>
    <row r="99" spans="1:11" ht="23.1" customHeight="1">
      <c r="A99" s="26" t="s">
        <v>315</v>
      </c>
      <c r="B99" s="68">
        <v>0</v>
      </c>
      <c r="C99" s="68">
        <v>-96140000</v>
      </c>
      <c r="D99" s="68">
        <v>-33165</v>
      </c>
      <c r="E99" s="68">
        <f t="shared" si="1"/>
        <v>-96173165</v>
      </c>
      <c r="F99" s="29">
        <f>E99/درآمدها!$C$10*100</f>
        <v>-1.1991363636805292E-2</v>
      </c>
      <c r="G99" s="68">
        <v>0</v>
      </c>
      <c r="H99" s="68">
        <v>-96140000</v>
      </c>
      <c r="I99" s="68">
        <v>-33165</v>
      </c>
      <c r="J99" s="68">
        <v>-96173165</v>
      </c>
      <c r="K99" s="29">
        <f>J99/درآمدها!$C$10*100</f>
        <v>-1.1991363636805292E-2</v>
      </c>
    </row>
    <row r="100" spans="1:11" ht="23.1" customHeight="1">
      <c r="A100" s="26" t="s">
        <v>262</v>
      </c>
      <c r="B100" s="68">
        <v>0</v>
      </c>
      <c r="C100" s="68">
        <v>-1782487000</v>
      </c>
      <c r="D100" s="68">
        <v>-443801</v>
      </c>
      <c r="E100" s="68">
        <f t="shared" si="1"/>
        <v>-1782930801</v>
      </c>
      <c r="F100" s="29">
        <f>E100/درآمدها!$C$10*100</f>
        <v>-0.22230495974684344</v>
      </c>
      <c r="G100" s="68">
        <v>0</v>
      </c>
      <c r="H100" s="68">
        <v>-1782487000</v>
      </c>
      <c r="I100" s="68">
        <v>-443801</v>
      </c>
      <c r="J100" s="68">
        <v>-1782930801</v>
      </c>
      <c r="K100" s="29">
        <f>J100/درآمدها!$C$10*100</f>
        <v>-0.22230495974684344</v>
      </c>
    </row>
    <row r="101" spans="1:11" ht="23.1" customHeight="1">
      <c r="A101" s="26" t="s">
        <v>318</v>
      </c>
      <c r="B101" s="68">
        <v>0</v>
      </c>
      <c r="C101" s="68">
        <v>-18749000</v>
      </c>
      <c r="D101" s="68">
        <v>-427949</v>
      </c>
      <c r="E101" s="68">
        <f t="shared" si="1"/>
        <v>-19176949</v>
      </c>
      <c r="F101" s="29">
        <f>E101/درآمدها!$C$10*100</f>
        <v>-2.3910803902883887E-3</v>
      </c>
      <c r="G101" s="68">
        <v>0</v>
      </c>
      <c r="H101" s="68">
        <v>-18749000</v>
      </c>
      <c r="I101" s="68">
        <v>-427949</v>
      </c>
      <c r="J101" s="68">
        <v>-19176949</v>
      </c>
      <c r="K101" s="29">
        <f>J101/درآمدها!$C$10*100</f>
        <v>-2.3910803902883887E-3</v>
      </c>
    </row>
    <row r="102" spans="1:11" ht="23.1" customHeight="1">
      <c r="A102" s="26" t="s">
        <v>319</v>
      </c>
      <c r="B102" s="68">
        <v>0</v>
      </c>
      <c r="C102" s="68">
        <v>-25000000</v>
      </c>
      <c r="D102" s="68">
        <v>-14162</v>
      </c>
      <c r="E102" s="68">
        <f t="shared" si="1"/>
        <v>-25014162</v>
      </c>
      <c r="F102" s="29">
        <f>E102/درآمدها!$C$10*100</f>
        <v>-3.1188940554463061E-3</v>
      </c>
      <c r="G102" s="68">
        <v>0</v>
      </c>
      <c r="H102" s="68">
        <v>-25000000</v>
      </c>
      <c r="I102" s="68">
        <v>-14162</v>
      </c>
      <c r="J102" s="68">
        <v>-25014162</v>
      </c>
      <c r="K102" s="29">
        <f>J102/درآمدها!$C$10*100</f>
        <v>-3.1188940554463061E-3</v>
      </c>
    </row>
    <row r="103" spans="1:11" ht="23.1" customHeight="1">
      <c r="A103" s="26" t="s">
        <v>120</v>
      </c>
      <c r="B103" s="68">
        <v>0</v>
      </c>
      <c r="C103" s="68">
        <v>1419636665</v>
      </c>
      <c r="D103" s="68">
        <v>0</v>
      </c>
      <c r="E103" s="68">
        <f t="shared" si="1"/>
        <v>1419636665</v>
      </c>
      <c r="F103" s="29">
        <f>E103/درآمدها!$C$10*100</f>
        <v>0.17700758295889019</v>
      </c>
      <c r="G103" s="68">
        <v>0</v>
      </c>
      <c r="H103" s="68">
        <v>1419636665</v>
      </c>
      <c r="I103" s="68">
        <v>0</v>
      </c>
      <c r="J103" s="68">
        <v>1419636665</v>
      </c>
      <c r="K103" s="29">
        <f>J103/درآمدها!$C$10*100</f>
        <v>0.17700758295889019</v>
      </c>
    </row>
    <row r="104" spans="1:11" ht="23.1" customHeight="1">
      <c r="A104" s="26" t="s">
        <v>121</v>
      </c>
      <c r="B104" s="68">
        <v>0</v>
      </c>
      <c r="C104" s="68">
        <v>254780591</v>
      </c>
      <c r="D104" s="68">
        <v>0</v>
      </c>
      <c r="E104" s="68">
        <f t="shared" si="1"/>
        <v>254780591</v>
      </c>
      <c r="F104" s="29">
        <f>E104/درآمدها!$C$10*100</f>
        <v>3.1767351259378449E-2</v>
      </c>
      <c r="G104" s="68">
        <v>0</v>
      </c>
      <c r="H104" s="68">
        <v>254780591</v>
      </c>
      <c r="I104" s="68">
        <v>0</v>
      </c>
      <c r="J104" s="68">
        <v>254780591</v>
      </c>
      <c r="K104" s="29">
        <f>J104/درآمدها!$C$10*100</f>
        <v>3.1767351259378449E-2</v>
      </c>
    </row>
    <row r="105" spans="1:11" ht="23.1" customHeight="1">
      <c r="A105" s="26" t="s">
        <v>122</v>
      </c>
      <c r="B105" s="68">
        <v>0</v>
      </c>
      <c r="C105" s="68">
        <v>199948</v>
      </c>
      <c r="D105" s="68">
        <v>0</v>
      </c>
      <c r="E105" s="68">
        <f t="shared" si="1"/>
        <v>199948</v>
      </c>
      <c r="F105" s="29">
        <f>E105/درآمدها!$C$10*100</f>
        <v>2.4930542490225258E-5</v>
      </c>
      <c r="G105" s="68">
        <v>0</v>
      </c>
      <c r="H105" s="68">
        <v>199948</v>
      </c>
      <c r="I105" s="68">
        <v>0</v>
      </c>
      <c r="J105" s="68">
        <v>199948</v>
      </c>
      <c r="K105" s="29">
        <f>J105/درآمدها!$C$10*100</f>
        <v>2.4930542490225258E-5</v>
      </c>
    </row>
    <row r="106" spans="1:11" ht="23.1" customHeight="1">
      <c r="A106" s="26" t="s">
        <v>123</v>
      </c>
      <c r="B106" s="68">
        <v>0</v>
      </c>
      <c r="C106" s="68">
        <v>2220743883</v>
      </c>
      <c r="D106" s="68">
        <v>117237</v>
      </c>
      <c r="E106" s="68">
        <f t="shared" si="1"/>
        <v>2220861120</v>
      </c>
      <c r="F106" s="29">
        <f>E106/درآمدها!$C$10*100</f>
        <v>0.27690835875852349</v>
      </c>
      <c r="G106" s="68">
        <v>0</v>
      </c>
      <c r="H106" s="68">
        <v>2220743883</v>
      </c>
      <c r="I106" s="68">
        <v>117237</v>
      </c>
      <c r="J106" s="68">
        <v>2220861120</v>
      </c>
      <c r="K106" s="29">
        <f>J106/درآمدها!$C$10*100</f>
        <v>0.27690835875852349</v>
      </c>
    </row>
    <row r="107" spans="1:11" ht="23.1" customHeight="1">
      <c r="A107" s="26" t="s">
        <v>274</v>
      </c>
      <c r="B107" s="68">
        <v>0</v>
      </c>
      <c r="C107" s="68">
        <v>-2745686000</v>
      </c>
      <c r="D107" s="68">
        <v>-170744</v>
      </c>
      <c r="E107" s="68">
        <f t="shared" si="1"/>
        <v>-2745856744</v>
      </c>
      <c r="F107" s="29">
        <f>E107/درآمدها!$C$10*100</f>
        <v>-0.3423675066935582</v>
      </c>
      <c r="G107" s="68">
        <v>0</v>
      </c>
      <c r="H107" s="68">
        <v>-2745686000</v>
      </c>
      <c r="I107" s="68">
        <v>-170744</v>
      </c>
      <c r="J107" s="68">
        <v>-2745856744</v>
      </c>
      <c r="K107" s="29">
        <f>J107/درآمدها!$C$10*100</f>
        <v>-0.3423675066935582</v>
      </c>
    </row>
    <row r="108" spans="1:11" ht="23.1" customHeight="1">
      <c r="A108" s="26" t="s">
        <v>276</v>
      </c>
      <c r="B108" s="68">
        <v>0</v>
      </c>
      <c r="C108" s="68">
        <v>-3572064000</v>
      </c>
      <c r="D108" s="68">
        <v>-483204</v>
      </c>
      <c r="E108" s="68">
        <f t="shared" si="1"/>
        <v>-3572547204</v>
      </c>
      <c r="F108" s="29">
        <f>E108/درآمدها!$C$10*100</f>
        <v>-0.44544351465209675</v>
      </c>
      <c r="G108" s="68">
        <v>0</v>
      </c>
      <c r="H108" s="68">
        <v>-3572064000</v>
      </c>
      <c r="I108" s="68">
        <v>-483204</v>
      </c>
      <c r="J108" s="68">
        <v>-3572547204</v>
      </c>
      <c r="K108" s="29">
        <f>J108/درآمدها!$C$10*100</f>
        <v>-0.44544351465209675</v>
      </c>
    </row>
    <row r="109" spans="1:11" ht="23.1" customHeight="1">
      <c r="A109" s="26" t="s">
        <v>124</v>
      </c>
      <c r="B109" s="68">
        <v>0</v>
      </c>
      <c r="C109" s="68">
        <v>2337597080</v>
      </c>
      <c r="D109" s="68">
        <v>0</v>
      </c>
      <c r="E109" s="68">
        <f t="shared" si="1"/>
        <v>2337597080</v>
      </c>
      <c r="F109" s="29">
        <f>E109/درآمدها!$C$10*100</f>
        <v>0.29146359717509795</v>
      </c>
      <c r="G109" s="68">
        <v>0</v>
      </c>
      <c r="H109" s="68">
        <v>2337597080</v>
      </c>
      <c r="I109" s="68">
        <v>0</v>
      </c>
      <c r="J109" s="68">
        <v>2337597080</v>
      </c>
      <c r="K109" s="29">
        <f>J109/درآمدها!$C$10*100</f>
        <v>0.29146359717509795</v>
      </c>
    </row>
    <row r="110" spans="1:11" ht="23.1" customHeight="1">
      <c r="A110" s="26" t="s">
        <v>293</v>
      </c>
      <c r="B110" s="68">
        <v>0</v>
      </c>
      <c r="C110" s="68">
        <v>-680240000</v>
      </c>
      <c r="D110" s="68">
        <v>-49892</v>
      </c>
      <c r="E110" s="68">
        <f t="shared" si="1"/>
        <v>-680289892</v>
      </c>
      <c r="F110" s="29">
        <f>E110/درآمدها!$C$10*100</f>
        <v>-8.482203401972889E-2</v>
      </c>
      <c r="G110" s="68">
        <v>0</v>
      </c>
      <c r="H110" s="68">
        <v>-680240000</v>
      </c>
      <c r="I110" s="68">
        <v>-49892</v>
      </c>
      <c r="J110" s="68">
        <v>-680289892</v>
      </c>
      <c r="K110" s="29">
        <f>J110/درآمدها!$C$10*100</f>
        <v>-8.482203401972889E-2</v>
      </c>
    </row>
    <row r="111" spans="1:11" ht="23.1" customHeight="1">
      <c r="A111" s="26" t="s">
        <v>125</v>
      </c>
      <c r="B111" s="68">
        <v>0</v>
      </c>
      <c r="C111" s="68">
        <v>189726021</v>
      </c>
      <c r="D111" s="68">
        <v>0</v>
      </c>
      <c r="E111" s="68">
        <f t="shared" si="1"/>
        <v>189726021</v>
      </c>
      <c r="F111" s="29">
        <f>E111/درآمدها!$C$10*100</f>
        <v>2.3656013703772329E-2</v>
      </c>
      <c r="G111" s="68">
        <v>0</v>
      </c>
      <c r="H111" s="68">
        <v>189726021</v>
      </c>
      <c r="I111" s="68">
        <v>0</v>
      </c>
      <c r="J111" s="68">
        <v>189726021</v>
      </c>
      <c r="K111" s="29">
        <f>J111/درآمدها!$C$10*100</f>
        <v>2.3656013703772329E-2</v>
      </c>
    </row>
    <row r="112" spans="1:11" ht="23.1" customHeight="1">
      <c r="A112" s="26" t="s">
        <v>306</v>
      </c>
      <c r="B112" s="68">
        <v>0</v>
      </c>
      <c r="C112" s="68">
        <v>-109735556</v>
      </c>
      <c r="D112" s="68">
        <v>-7080982</v>
      </c>
      <c r="E112" s="68">
        <f t="shared" si="1"/>
        <v>-116816538</v>
      </c>
      <c r="F112" s="29">
        <f>E112/درآمدها!$C$10*100</f>
        <v>-1.4565285295026773E-2</v>
      </c>
      <c r="G112" s="68">
        <v>0</v>
      </c>
      <c r="H112" s="68">
        <v>-109735556</v>
      </c>
      <c r="I112" s="68">
        <v>-7080982</v>
      </c>
      <c r="J112" s="68">
        <v>-116816538</v>
      </c>
      <c r="K112" s="29">
        <f>J112/درآمدها!$C$10*100</f>
        <v>-1.4565285295026773E-2</v>
      </c>
    </row>
    <row r="113" spans="1:11" ht="23.1" customHeight="1">
      <c r="A113" s="26" t="s">
        <v>126</v>
      </c>
      <c r="B113" s="68">
        <v>0</v>
      </c>
      <c r="C113" s="68">
        <v>21905637</v>
      </c>
      <c r="D113" s="68">
        <v>0</v>
      </c>
      <c r="E113" s="68">
        <f t="shared" si="1"/>
        <v>21905637</v>
      </c>
      <c r="F113" s="29">
        <f>E113/درآمدها!$C$10*100</f>
        <v>2.7313072098943251E-3</v>
      </c>
      <c r="G113" s="68">
        <v>0</v>
      </c>
      <c r="H113" s="68">
        <v>21905637</v>
      </c>
      <c r="I113" s="68">
        <v>0</v>
      </c>
      <c r="J113" s="68">
        <v>21905637</v>
      </c>
      <c r="K113" s="29">
        <f>J113/درآمدها!$C$10*100</f>
        <v>2.7313072098943251E-3</v>
      </c>
    </row>
    <row r="114" spans="1:11" ht="23.1" customHeight="1">
      <c r="A114" s="26" t="s">
        <v>234</v>
      </c>
      <c r="B114" s="68">
        <v>0</v>
      </c>
      <c r="C114" s="68">
        <v>-1048125000</v>
      </c>
      <c r="D114" s="68">
        <v>-192068</v>
      </c>
      <c r="E114" s="68">
        <f t="shared" si="1"/>
        <v>-1048317068</v>
      </c>
      <c r="F114" s="29">
        <f>E114/درآمدها!$C$10*100</f>
        <v>-0.13070955051814651</v>
      </c>
      <c r="G114" s="68">
        <v>0</v>
      </c>
      <c r="H114" s="68">
        <v>-1048125000</v>
      </c>
      <c r="I114" s="68">
        <v>-192068</v>
      </c>
      <c r="J114" s="68">
        <v>-1048317068</v>
      </c>
      <c r="K114" s="29">
        <f>J114/درآمدها!$C$10*100</f>
        <v>-0.13070955051814651</v>
      </c>
    </row>
    <row r="115" spans="1:11" ht="23.1" customHeight="1">
      <c r="A115" s="26" t="s">
        <v>252</v>
      </c>
      <c r="B115" s="68">
        <v>0</v>
      </c>
      <c r="C115" s="68">
        <v>-552746000</v>
      </c>
      <c r="D115" s="68">
        <v>-78639</v>
      </c>
      <c r="E115" s="68">
        <f t="shared" si="1"/>
        <v>-552824639</v>
      </c>
      <c r="F115" s="29">
        <f>E115/درآمدها!$C$10*100</f>
        <v>-6.8929012304363824E-2</v>
      </c>
      <c r="G115" s="68">
        <v>0</v>
      </c>
      <c r="H115" s="68">
        <v>-552746000</v>
      </c>
      <c r="I115" s="68">
        <v>-78639</v>
      </c>
      <c r="J115" s="68">
        <v>-552824639</v>
      </c>
      <c r="K115" s="29">
        <f>J115/درآمدها!$C$10*100</f>
        <v>-6.8929012304363824E-2</v>
      </c>
    </row>
    <row r="116" spans="1:11" ht="23.1" customHeight="1">
      <c r="A116" s="26" t="s">
        <v>281</v>
      </c>
      <c r="B116" s="68">
        <v>0</v>
      </c>
      <c r="C116" s="68">
        <v>-3906347000</v>
      </c>
      <c r="D116" s="68">
        <v>-59379</v>
      </c>
      <c r="E116" s="68">
        <f t="shared" si="1"/>
        <v>-3906406379</v>
      </c>
      <c r="F116" s="29">
        <f>E116/درآمدها!$C$10*100</f>
        <v>-0.48707078948399829</v>
      </c>
      <c r="G116" s="68">
        <v>0</v>
      </c>
      <c r="H116" s="68">
        <v>-3906347000</v>
      </c>
      <c r="I116" s="68">
        <v>-59379</v>
      </c>
      <c r="J116" s="68">
        <v>-3906406379</v>
      </c>
      <c r="K116" s="29">
        <f>J116/درآمدها!$C$10*100</f>
        <v>-0.48707078948399829</v>
      </c>
    </row>
    <row r="117" spans="1:11" ht="23.1" customHeight="1">
      <c r="A117" s="26" t="s">
        <v>263</v>
      </c>
      <c r="B117" s="68">
        <v>0</v>
      </c>
      <c r="C117" s="68">
        <v>-2123139000</v>
      </c>
      <c r="D117" s="68">
        <v>-88393</v>
      </c>
      <c r="E117" s="68">
        <f t="shared" si="1"/>
        <v>-2123227393</v>
      </c>
      <c r="F117" s="29">
        <f>E117/درآمدها!$C$10*100</f>
        <v>-0.26473488475802059</v>
      </c>
      <c r="G117" s="68">
        <v>0</v>
      </c>
      <c r="H117" s="68">
        <v>-2123139000</v>
      </c>
      <c r="I117" s="68">
        <v>-88393</v>
      </c>
      <c r="J117" s="68">
        <v>-2123227393</v>
      </c>
      <c r="K117" s="29">
        <f>J117/درآمدها!$C$10*100</f>
        <v>-0.26473488475802059</v>
      </c>
    </row>
    <row r="118" spans="1:11" ht="23.1" customHeight="1">
      <c r="A118" s="26" t="s">
        <v>310</v>
      </c>
      <c r="B118" s="68">
        <v>0</v>
      </c>
      <c r="C118" s="68">
        <v>-3734258000</v>
      </c>
      <c r="D118" s="68">
        <v>-514289</v>
      </c>
      <c r="E118" s="68">
        <f t="shared" si="1"/>
        <v>-3734772289</v>
      </c>
      <c r="F118" s="29">
        <f>E118/درآمدها!$C$10*100</f>
        <v>-0.46567057055949718</v>
      </c>
      <c r="G118" s="68">
        <v>0</v>
      </c>
      <c r="H118" s="68">
        <v>-3734258000</v>
      </c>
      <c r="I118" s="68">
        <v>-514289</v>
      </c>
      <c r="J118" s="68">
        <v>-3734772289</v>
      </c>
      <c r="K118" s="29">
        <f>J118/درآمدها!$C$10*100</f>
        <v>-0.46567057055949718</v>
      </c>
    </row>
    <row r="119" spans="1:11" ht="23.1" customHeight="1">
      <c r="A119" s="26" t="s">
        <v>241</v>
      </c>
      <c r="B119" s="68">
        <v>0</v>
      </c>
      <c r="C119" s="68">
        <v>-12231736549</v>
      </c>
      <c r="D119" s="68">
        <v>1361285</v>
      </c>
      <c r="E119" s="68">
        <f t="shared" si="1"/>
        <v>-12230375264</v>
      </c>
      <c r="F119" s="29">
        <f>E119/درآمدها!$C$10*100</f>
        <v>-1.5249459368963527</v>
      </c>
      <c r="G119" s="68">
        <v>0</v>
      </c>
      <c r="H119" s="68">
        <v>-12231736549</v>
      </c>
      <c r="I119" s="68">
        <v>1361285</v>
      </c>
      <c r="J119" s="68">
        <v>-12230375264</v>
      </c>
      <c r="K119" s="29">
        <f>J119/درآمدها!$C$10*100</f>
        <v>-1.5249459368963527</v>
      </c>
    </row>
    <row r="120" spans="1:11" ht="23.1" customHeight="1">
      <c r="A120" s="26" t="s">
        <v>258</v>
      </c>
      <c r="B120" s="68">
        <v>0</v>
      </c>
      <c r="C120" s="68">
        <v>-10222746424</v>
      </c>
      <c r="D120" s="68">
        <v>5387030</v>
      </c>
      <c r="E120" s="68">
        <f t="shared" si="1"/>
        <v>-10217359394</v>
      </c>
      <c r="F120" s="29">
        <f>E120/درآمدها!$C$10*100</f>
        <v>-1.2739527902755676</v>
      </c>
      <c r="G120" s="68">
        <v>0</v>
      </c>
      <c r="H120" s="68">
        <v>-10222746424</v>
      </c>
      <c r="I120" s="68">
        <v>5387030</v>
      </c>
      <c r="J120" s="68">
        <v>-10217359394</v>
      </c>
      <c r="K120" s="29">
        <f>J120/درآمدها!$C$10*100</f>
        <v>-1.2739527902755676</v>
      </c>
    </row>
    <row r="121" spans="1:11" ht="23.1" customHeight="1">
      <c r="A121" s="26" t="s">
        <v>270</v>
      </c>
      <c r="B121" s="68">
        <v>0</v>
      </c>
      <c r="C121" s="68">
        <v>12825000</v>
      </c>
      <c r="D121" s="68">
        <v>-66162</v>
      </c>
      <c r="E121" s="68">
        <f t="shared" si="1"/>
        <v>12758838</v>
      </c>
      <c r="F121" s="29">
        <f>E121/درآمدها!$C$10*100</f>
        <v>1.5908373821438605E-3</v>
      </c>
      <c r="G121" s="68">
        <v>0</v>
      </c>
      <c r="H121" s="68">
        <v>12825000</v>
      </c>
      <c r="I121" s="68">
        <v>-66162</v>
      </c>
      <c r="J121" s="68">
        <v>12758838</v>
      </c>
      <c r="K121" s="29">
        <f>J121/درآمدها!$C$10*100</f>
        <v>1.5908373821438605E-3</v>
      </c>
    </row>
    <row r="122" spans="1:11" ht="23.1" customHeight="1">
      <c r="A122" s="26" t="s">
        <v>230</v>
      </c>
      <c r="B122" s="68">
        <v>0</v>
      </c>
      <c r="C122" s="68">
        <v>-1407280000</v>
      </c>
      <c r="D122" s="68">
        <v>-143845</v>
      </c>
      <c r="E122" s="68">
        <f t="shared" si="1"/>
        <v>-1407423845</v>
      </c>
      <c r="F122" s="29">
        <f>E122/درآمدها!$C$10*100</f>
        <v>-0.17548482590237813</v>
      </c>
      <c r="G122" s="68">
        <v>0</v>
      </c>
      <c r="H122" s="68">
        <v>-1407280000</v>
      </c>
      <c r="I122" s="68">
        <v>-143845</v>
      </c>
      <c r="J122" s="68">
        <v>-1407423845</v>
      </c>
      <c r="K122" s="29">
        <f>J122/درآمدها!$C$10*100</f>
        <v>-0.17548482590237813</v>
      </c>
    </row>
    <row r="123" spans="1:11" ht="23.1" customHeight="1">
      <c r="A123" s="26" t="s">
        <v>277</v>
      </c>
      <c r="B123" s="68">
        <v>0</v>
      </c>
      <c r="C123" s="68">
        <v>-96993000</v>
      </c>
      <c r="D123" s="68">
        <v>-34561</v>
      </c>
      <c r="E123" s="68">
        <f t="shared" si="1"/>
        <v>-97027561</v>
      </c>
      <c r="F123" s="29">
        <f>E123/درآمدها!$C$10*100</f>
        <v>-1.2097894113636661E-2</v>
      </c>
      <c r="G123" s="68">
        <v>0</v>
      </c>
      <c r="H123" s="68">
        <v>-96993000</v>
      </c>
      <c r="I123" s="68">
        <v>-34561</v>
      </c>
      <c r="J123" s="68">
        <v>-97027561</v>
      </c>
      <c r="K123" s="29">
        <f>J123/درآمدها!$C$10*100</f>
        <v>-1.2097894113636661E-2</v>
      </c>
    </row>
    <row r="124" spans="1:11" ht="23.1" customHeight="1">
      <c r="A124" s="26" t="s">
        <v>279</v>
      </c>
      <c r="B124" s="68">
        <v>0</v>
      </c>
      <c r="C124" s="68">
        <v>-410000000</v>
      </c>
      <c r="D124" s="68">
        <v>-21885</v>
      </c>
      <c r="E124" s="68">
        <f t="shared" si="1"/>
        <v>-410021885</v>
      </c>
      <c r="F124" s="29">
        <f>E124/درآمدها!$C$10*100</f>
        <v>-5.1123632273964999E-2</v>
      </c>
      <c r="G124" s="68">
        <v>0</v>
      </c>
      <c r="H124" s="68">
        <v>-410000000</v>
      </c>
      <c r="I124" s="68">
        <v>-21885</v>
      </c>
      <c r="J124" s="68">
        <v>-410021885</v>
      </c>
      <c r="K124" s="29">
        <f>J124/درآمدها!$C$10*100</f>
        <v>-5.1123632273964999E-2</v>
      </c>
    </row>
    <row r="125" spans="1:11" ht="23.1" customHeight="1">
      <c r="A125" s="26" t="s">
        <v>294</v>
      </c>
      <c r="B125" s="68">
        <v>0</v>
      </c>
      <c r="C125" s="68">
        <v>-268000</v>
      </c>
      <c r="D125" s="68">
        <v>-9275</v>
      </c>
      <c r="E125" s="68">
        <f t="shared" si="1"/>
        <v>-277275</v>
      </c>
      <c r="F125" s="29">
        <f>E125/درآمدها!$C$10*100</f>
        <v>-3.4572069582977618E-5</v>
      </c>
      <c r="G125" s="68">
        <v>0</v>
      </c>
      <c r="H125" s="68">
        <v>-268000</v>
      </c>
      <c r="I125" s="68">
        <v>-9275</v>
      </c>
      <c r="J125" s="68">
        <v>-277275</v>
      </c>
      <c r="K125" s="29">
        <f>J125/درآمدها!$C$10*100</f>
        <v>-3.4572069582977618E-5</v>
      </c>
    </row>
    <row r="126" spans="1:11" ht="23.1" customHeight="1">
      <c r="A126" s="26" t="s">
        <v>288</v>
      </c>
      <c r="B126" s="68">
        <v>0</v>
      </c>
      <c r="C126" s="68">
        <v>-15100000</v>
      </c>
      <c r="D126" s="68">
        <v>-3090</v>
      </c>
      <c r="E126" s="68">
        <f t="shared" si="1"/>
        <v>-15103090</v>
      </c>
      <c r="F126" s="29">
        <f>E126/درآمدها!$C$10*100</f>
        <v>-1.8831307488881917E-3</v>
      </c>
      <c r="G126" s="68">
        <v>0</v>
      </c>
      <c r="H126" s="68">
        <v>-15100000</v>
      </c>
      <c r="I126" s="68">
        <v>-3090</v>
      </c>
      <c r="J126" s="68">
        <v>-15103090</v>
      </c>
      <c r="K126" s="29">
        <f>J126/درآمدها!$C$10*100</f>
        <v>-1.8831307488881917E-3</v>
      </c>
    </row>
    <row r="127" spans="1:11" ht="23.1" customHeight="1">
      <c r="A127" s="26" t="s">
        <v>292</v>
      </c>
      <c r="B127" s="68">
        <v>0</v>
      </c>
      <c r="C127" s="68">
        <v>-6837000</v>
      </c>
      <c r="D127" s="68">
        <v>-954</v>
      </c>
      <c r="E127" s="68">
        <f t="shared" si="1"/>
        <v>-6837954</v>
      </c>
      <c r="F127" s="29">
        <f>E127/درآمدها!$C$10*100</f>
        <v>-8.5259118742475918E-4</v>
      </c>
      <c r="G127" s="68">
        <v>0</v>
      </c>
      <c r="H127" s="68">
        <v>-6837000</v>
      </c>
      <c r="I127" s="68">
        <v>-954</v>
      </c>
      <c r="J127" s="68">
        <v>-6837954</v>
      </c>
      <c r="K127" s="29">
        <f>J127/درآمدها!$C$10*100</f>
        <v>-8.5259118742475918E-4</v>
      </c>
    </row>
    <row r="128" spans="1:11" ht="23.1" customHeight="1">
      <c r="A128" s="26" t="s">
        <v>304</v>
      </c>
      <c r="B128" s="68">
        <v>0</v>
      </c>
      <c r="C128" s="68">
        <v>-526000000</v>
      </c>
      <c r="D128" s="68">
        <v>-51500</v>
      </c>
      <c r="E128" s="68">
        <f t="shared" si="1"/>
        <v>-526051500</v>
      </c>
      <c r="F128" s="29">
        <f>E128/درآمدها!$C$10*100</f>
        <v>-6.559079997197638E-2</v>
      </c>
      <c r="G128" s="68">
        <v>0</v>
      </c>
      <c r="H128" s="68">
        <v>-526000000</v>
      </c>
      <c r="I128" s="68">
        <v>-51500</v>
      </c>
      <c r="J128" s="68">
        <v>-526051500</v>
      </c>
      <c r="K128" s="29">
        <f>J128/درآمدها!$C$10*100</f>
        <v>-6.559079997197638E-2</v>
      </c>
    </row>
    <row r="129" spans="1:11" ht="23.1" customHeight="1">
      <c r="A129" s="26" t="s">
        <v>322</v>
      </c>
      <c r="B129" s="68">
        <v>0</v>
      </c>
      <c r="C129" s="68">
        <v>38826000</v>
      </c>
      <c r="D129" s="68">
        <v>-63330</v>
      </c>
      <c r="E129" s="68">
        <f t="shared" si="1"/>
        <v>38762670</v>
      </c>
      <c r="F129" s="29">
        <f>E129/درآمدها!$C$10*100</f>
        <v>4.8331285707763011E-3</v>
      </c>
      <c r="G129" s="68">
        <v>0</v>
      </c>
      <c r="H129" s="68">
        <v>38826000</v>
      </c>
      <c r="I129" s="68">
        <v>-63330</v>
      </c>
      <c r="J129" s="68">
        <v>38762670</v>
      </c>
      <c r="K129" s="29">
        <f>J129/درآمدها!$C$10*100</f>
        <v>4.8331285707763011E-3</v>
      </c>
    </row>
    <row r="130" spans="1:11" ht="23.1" customHeight="1">
      <c r="A130" s="26" t="s">
        <v>127</v>
      </c>
      <c r="B130" s="68">
        <v>0</v>
      </c>
      <c r="C130" s="68">
        <v>-1383750</v>
      </c>
      <c r="D130" s="68">
        <v>0</v>
      </c>
      <c r="E130" s="68">
        <f t="shared" si="1"/>
        <v>-1383750</v>
      </c>
      <c r="F130" s="29">
        <f>E130/درآمدها!$C$10*100</f>
        <v>-1.7253304944710225E-4</v>
      </c>
      <c r="G130" s="68">
        <v>0</v>
      </c>
      <c r="H130" s="68">
        <v>-1383750</v>
      </c>
      <c r="I130" s="68">
        <v>0</v>
      </c>
      <c r="J130" s="68">
        <v>-1383750</v>
      </c>
      <c r="K130" s="29">
        <f>J130/درآمدها!$C$10*100</f>
        <v>-1.7253304944710225E-4</v>
      </c>
    </row>
    <row r="131" spans="1:11" ht="23.1" customHeight="1">
      <c r="A131" s="26" t="s">
        <v>128</v>
      </c>
      <c r="B131" s="68">
        <v>0</v>
      </c>
      <c r="C131" s="68">
        <v>3484749</v>
      </c>
      <c r="D131" s="68">
        <v>0</v>
      </c>
      <c r="E131" s="68">
        <f t="shared" si="1"/>
        <v>3484749</v>
      </c>
      <c r="F131" s="29">
        <f>E131/درآمدها!$C$10*100</f>
        <v>4.3449638412122141E-4</v>
      </c>
      <c r="G131" s="68">
        <v>0</v>
      </c>
      <c r="H131" s="68">
        <v>3484749</v>
      </c>
      <c r="I131" s="68">
        <v>0</v>
      </c>
      <c r="J131" s="68">
        <v>3484749</v>
      </c>
      <c r="K131" s="29">
        <f>J131/درآمدها!$C$10*100</f>
        <v>4.3449638412122141E-4</v>
      </c>
    </row>
    <row r="132" spans="1:11" ht="23.1" customHeight="1">
      <c r="A132" s="26" t="s">
        <v>296</v>
      </c>
      <c r="B132" s="68">
        <v>0</v>
      </c>
      <c r="C132" s="68">
        <v>-5200000000</v>
      </c>
      <c r="D132" s="68">
        <v>-927000</v>
      </c>
      <c r="E132" s="68">
        <f t="shared" si="1"/>
        <v>-5200927000</v>
      </c>
      <c r="F132" s="29">
        <f>E132/درآمدها!$C$10*100</f>
        <v>-0.64847826215846016</v>
      </c>
      <c r="G132" s="68">
        <v>0</v>
      </c>
      <c r="H132" s="68">
        <v>-5200000000</v>
      </c>
      <c r="I132" s="68">
        <v>-927000</v>
      </c>
      <c r="J132" s="68">
        <v>-5200927000</v>
      </c>
      <c r="K132" s="29">
        <f>J132/درآمدها!$C$10*100</f>
        <v>-0.64847826215846016</v>
      </c>
    </row>
    <row r="133" spans="1:11" ht="23.1" customHeight="1">
      <c r="A133" s="26" t="s">
        <v>331</v>
      </c>
      <c r="B133" s="68">
        <v>0</v>
      </c>
      <c r="C133" s="68">
        <v>0</v>
      </c>
      <c r="D133" s="68">
        <v>-5459</v>
      </c>
      <c r="E133" s="68">
        <f t="shared" si="1"/>
        <v>-5459</v>
      </c>
      <c r="F133" s="29">
        <f>E133/درآمدها!$C$10*100</f>
        <v>-6.80656127863943E-7</v>
      </c>
      <c r="G133" s="68">
        <v>0</v>
      </c>
      <c r="H133" s="68">
        <v>0</v>
      </c>
      <c r="I133" s="68">
        <v>-5459</v>
      </c>
      <c r="J133" s="68">
        <v>-5459</v>
      </c>
      <c r="K133" s="29">
        <f>J133/درآمدها!$C$10*100</f>
        <v>-6.80656127863943E-7</v>
      </c>
    </row>
    <row r="134" spans="1:11" ht="23.1" customHeight="1">
      <c r="A134" s="26" t="s">
        <v>289</v>
      </c>
      <c r="B134" s="68">
        <v>0</v>
      </c>
      <c r="C134" s="68">
        <v>-88720000</v>
      </c>
      <c r="D134" s="68">
        <v>-1673</v>
      </c>
      <c r="E134" s="68">
        <f t="shared" si="1"/>
        <v>-88721673</v>
      </c>
      <c r="F134" s="29">
        <f>E134/درآمدها!$C$10*100</f>
        <v>-1.1062273383731624E-2</v>
      </c>
      <c r="G134" s="68">
        <v>0</v>
      </c>
      <c r="H134" s="68">
        <v>-88720000</v>
      </c>
      <c r="I134" s="68">
        <v>-1673</v>
      </c>
      <c r="J134" s="68">
        <v>-88721673</v>
      </c>
      <c r="K134" s="29">
        <f>J134/درآمدها!$C$10*100</f>
        <v>-1.1062273383731624E-2</v>
      </c>
    </row>
    <row r="135" spans="1:11" ht="23.1" customHeight="1">
      <c r="A135" s="26" t="s">
        <v>284</v>
      </c>
      <c r="B135" s="68">
        <v>0</v>
      </c>
      <c r="C135" s="68">
        <v>-306500000</v>
      </c>
      <c r="D135" s="68">
        <v>-81885</v>
      </c>
      <c r="E135" s="68">
        <f t="shared" si="1"/>
        <v>-306581885</v>
      </c>
      <c r="F135" s="29">
        <f>E135/درآمدها!$C$10*100</f>
        <v>-3.8226202366244494E-2</v>
      </c>
      <c r="G135" s="68">
        <v>0</v>
      </c>
      <c r="H135" s="68">
        <v>-306500000</v>
      </c>
      <c r="I135" s="68">
        <v>-81885</v>
      </c>
      <c r="J135" s="68">
        <v>-306581885</v>
      </c>
      <c r="K135" s="29">
        <f>J135/درآمدها!$C$10*100</f>
        <v>-3.8226202366244494E-2</v>
      </c>
    </row>
    <row r="136" spans="1:11" ht="23.1" customHeight="1">
      <c r="A136" s="26" t="s">
        <v>237</v>
      </c>
      <c r="B136" s="68">
        <v>0</v>
      </c>
      <c r="C136" s="68">
        <v>-323750000</v>
      </c>
      <c r="D136" s="68">
        <v>-48924</v>
      </c>
      <c r="E136" s="68">
        <f t="shared" si="1"/>
        <v>-323798924</v>
      </c>
      <c r="F136" s="29">
        <f>E136/درآمدها!$C$10*100</f>
        <v>-4.0372911122247876E-2</v>
      </c>
      <c r="G136" s="68">
        <v>0</v>
      </c>
      <c r="H136" s="68">
        <v>-323750000</v>
      </c>
      <c r="I136" s="68">
        <v>-48924</v>
      </c>
      <c r="J136" s="68">
        <v>-323798924</v>
      </c>
      <c r="K136" s="29">
        <f>J136/درآمدها!$C$10*100</f>
        <v>-4.0372911122247876E-2</v>
      </c>
    </row>
    <row r="137" spans="1:11" ht="23.1" customHeight="1">
      <c r="A137" s="26" t="s">
        <v>251</v>
      </c>
      <c r="B137" s="68">
        <v>0</v>
      </c>
      <c r="C137" s="68">
        <v>-32750000</v>
      </c>
      <c r="D137" s="68">
        <v>-3218</v>
      </c>
      <c r="E137" s="68">
        <f t="shared" si="1"/>
        <v>-32753218</v>
      </c>
      <c r="F137" s="29">
        <f>E137/درآمدها!$C$10*100</f>
        <v>-4.0838392634115405E-3</v>
      </c>
      <c r="G137" s="68">
        <v>0</v>
      </c>
      <c r="H137" s="68">
        <v>-32750000</v>
      </c>
      <c r="I137" s="68">
        <v>-3218</v>
      </c>
      <c r="J137" s="68">
        <v>-32753218</v>
      </c>
      <c r="K137" s="29">
        <f>J137/درآمدها!$C$10*100</f>
        <v>-4.0838392634115405E-3</v>
      </c>
    </row>
    <row r="138" spans="1:11" ht="23.1" customHeight="1">
      <c r="A138" s="26" t="s">
        <v>260</v>
      </c>
      <c r="B138" s="68">
        <v>0</v>
      </c>
      <c r="C138" s="68">
        <v>-10186759000</v>
      </c>
      <c r="D138" s="68">
        <v>-1773705</v>
      </c>
      <c r="E138" s="68">
        <f t="shared" si="1"/>
        <v>-10188532705</v>
      </c>
      <c r="F138" s="29">
        <f>E138/درآمدها!$C$10*100</f>
        <v>-1.270358530793267</v>
      </c>
      <c r="G138" s="68">
        <v>0</v>
      </c>
      <c r="H138" s="68">
        <v>-10186759000</v>
      </c>
      <c r="I138" s="68">
        <v>-1773705</v>
      </c>
      <c r="J138" s="68">
        <v>-10188532705</v>
      </c>
      <c r="K138" s="29">
        <f>J138/درآمدها!$C$10*100</f>
        <v>-1.270358530793267</v>
      </c>
    </row>
    <row r="139" spans="1:11" ht="23.1" customHeight="1">
      <c r="A139" s="26" t="s">
        <v>302</v>
      </c>
      <c r="B139" s="68">
        <v>0</v>
      </c>
      <c r="C139" s="68">
        <v>-1633371000</v>
      </c>
      <c r="D139" s="68">
        <v>-145891</v>
      </c>
      <c r="E139" s="68">
        <f t="shared" si="1"/>
        <v>-1633516891</v>
      </c>
      <c r="F139" s="29">
        <f>E139/درآمدها!$C$10*100</f>
        <v>-0.20367526686726631</v>
      </c>
      <c r="G139" s="68">
        <v>0</v>
      </c>
      <c r="H139" s="68">
        <v>-1633371000</v>
      </c>
      <c r="I139" s="68">
        <v>-145891</v>
      </c>
      <c r="J139" s="68">
        <v>-1633516891</v>
      </c>
      <c r="K139" s="29">
        <f>J139/درآمدها!$C$10*100</f>
        <v>-0.20367526686726631</v>
      </c>
    </row>
    <row r="140" spans="1:11" ht="23.1" customHeight="1">
      <c r="A140" s="26" t="s">
        <v>313</v>
      </c>
      <c r="B140" s="68">
        <v>0</v>
      </c>
      <c r="C140" s="68">
        <v>-42144000</v>
      </c>
      <c r="D140" s="68">
        <v>-4944</v>
      </c>
      <c r="E140" s="68">
        <f t="shared" ref="E140:E182" si="2">B140+C140+D140</f>
        <v>-42148944</v>
      </c>
      <c r="F140" s="29">
        <f>E140/درآمدها!$C$10*100</f>
        <v>-5.2553465866631574E-3</v>
      </c>
      <c r="G140" s="68">
        <v>0</v>
      </c>
      <c r="H140" s="68">
        <v>-42144000</v>
      </c>
      <c r="I140" s="68">
        <v>-4944</v>
      </c>
      <c r="J140" s="68">
        <v>-42148944</v>
      </c>
      <c r="K140" s="29">
        <f>J140/درآمدها!$C$10*100</f>
        <v>-5.2553465866631574E-3</v>
      </c>
    </row>
    <row r="141" spans="1:11" ht="23.1" customHeight="1">
      <c r="A141" s="26" t="s">
        <v>325</v>
      </c>
      <c r="B141" s="68">
        <v>0</v>
      </c>
      <c r="C141" s="68">
        <v>-5100000</v>
      </c>
      <c r="D141" s="68">
        <v>-13132</v>
      </c>
      <c r="E141" s="68">
        <f t="shared" si="2"/>
        <v>-5113132</v>
      </c>
      <c r="F141" s="29">
        <f>E141/درآمدها!$C$10*100</f>
        <v>-6.3753153111874316E-4</v>
      </c>
      <c r="G141" s="68">
        <v>0</v>
      </c>
      <c r="H141" s="68">
        <v>-5100000</v>
      </c>
      <c r="I141" s="68">
        <v>-13132</v>
      </c>
      <c r="J141" s="68">
        <v>-5113132</v>
      </c>
      <c r="K141" s="29">
        <f>J141/درآمدها!$C$10*100</f>
        <v>-6.3753153111874316E-4</v>
      </c>
    </row>
    <row r="142" spans="1:11" ht="23.1" customHeight="1">
      <c r="A142" s="26" t="s">
        <v>311</v>
      </c>
      <c r="B142" s="68">
        <v>0</v>
      </c>
      <c r="C142" s="68">
        <v>-168000000</v>
      </c>
      <c r="D142" s="68">
        <v>-100940</v>
      </c>
      <c r="E142" s="68">
        <f t="shared" si="2"/>
        <v>-168100940</v>
      </c>
      <c r="F142" s="29">
        <f>E142/درآمدها!$C$10*100</f>
        <v>-2.0959687655374429E-2</v>
      </c>
      <c r="G142" s="68">
        <v>0</v>
      </c>
      <c r="H142" s="68">
        <v>-168000000</v>
      </c>
      <c r="I142" s="68">
        <v>-100940</v>
      </c>
      <c r="J142" s="68">
        <v>-168100940</v>
      </c>
      <c r="K142" s="29">
        <f>J142/درآمدها!$C$10*100</f>
        <v>-2.0959687655374429E-2</v>
      </c>
    </row>
    <row r="143" spans="1:11" ht="23.1" customHeight="1">
      <c r="A143" s="26" t="s">
        <v>231</v>
      </c>
      <c r="B143" s="68">
        <v>0</v>
      </c>
      <c r="C143" s="68">
        <v>-164017000</v>
      </c>
      <c r="D143" s="68">
        <v>-407280</v>
      </c>
      <c r="E143" s="68">
        <f t="shared" si="2"/>
        <v>-164424280</v>
      </c>
      <c r="F143" s="29">
        <f>E143/درآمدها!$C$10*100</f>
        <v>-2.0501262823157496E-2</v>
      </c>
      <c r="G143" s="68">
        <v>0</v>
      </c>
      <c r="H143" s="68">
        <v>-164017000</v>
      </c>
      <c r="I143" s="68">
        <v>-407280</v>
      </c>
      <c r="J143" s="68">
        <v>-164424280</v>
      </c>
      <c r="K143" s="29">
        <f>J143/درآمدها!$C$10*100</f>
        <v>-2.0501262823157496E-2</v>
      </c>
    </row>
    <row r="144" spans="1:11" ht="23.1" customHeight="1">
      <c r="A144" s="26" t="s">
        <v>333</v>
      </c>
      <c r="B144" s="68">
        <v>0</v>
      </c>
      <c r="C144" s="68">
        <v>-8000000</v>
      </c>
      <c r="D144" s="68">
        <v>-63602</v>
      </c>
      <c r="E144" s="68">
        <f t="shared" si="2"/>
        <v>-8063602</v>
      </c>
      <c r="F144" s="29">
        <f>E144/درآمدها!$C$10*100</f>
        <v>-1.0054112683560994E-3</v>
      </c>
      <c r="G144" s="68">
        <v>0</v>
      </c>
      <c r="H144" s="68">
        <v>-8000000</v>
      </c>
      <c r="I144" s="68">
        <v>-63602</v>
      </c>
      <c r="J144" s="68">
        <v>-8063602</v>
      </c>
      <c r="K144" s="29">
        <f>J144/درآمدها!$C$10*100</f>
        <v>-1.0054112683560994E-3</v>
      </c>
    </row>
    <row r="145" spans="1:11" ht="23.1" customHeight="1">
      <c r="A145" s="26" t="s">
        <v>298</v>
      </c>
      <c r="B145" s="68">
        <v>0</v>
      </c>
      <c r="C145" s="68">
        <v>-940000</v>
      </c>
      <c r="D145" s="68">
        <v>-20197</v>
      </c>
      <c r="E145" s="68">
        <f t="shared" si="2"/>
        <v>-960197</v>
      </c>
      <c r="F145" s="29">
        <f>E145/درآمدها!$C$10*100</f>
        <v>-1.1972228833240053E-4</v>
      </c>
      <c r="G145" s="68">
        <v>0</v>
      </c>
      <c r="H145" s="68">
        <v>-940000</v>
      </c>
      <c r="I145" s="68">
        <v>-20197</v>
      </c>
      <c r="J145" s="68">
        <v>-960197</v>
      </c>
      <c r="K145" s="29">
        <f>J145/درآمدها!$C$10*100</f>
        <v>-1.1972228833240053E-4</v>
      </c>
    </row>
    <row r="146" spans="1:11" ht="23.1" customHeight="1">
      <c r="A146" s="26" t="s">
        <v>321</v>
      </c>
      <c r="B146" s="68">
        <v>0</v>
      </c>
      <c r="C146" s="68">
        <v>500000000</v>
      </c>
      <c r="D146" s="68">
        <v>-421162</v>
      </c>
      <c r="E146" s="68">
        <f t="shared" si="2"/>
        <v>499578838</v>
      </c>
      <c r="F146" s="29">
        <f>E146/درآمدها!$C$10*100</f>
        <v>6.229005265357173E-2</v>
      </c>
      <c r="G146" s="68">
        <v>0</v>
      </c>
      <c r="H146" s="68">
        <v>500000000</v>
      </c>
      <c r="I146" s="68">
        <v>-421162</v>
      </c>
      <c r="J146" s="68">
        <v>499578838</v>
      </c>
      <c r="K146" s="29">
        <f>J146/درآمدها!$C$10*100</f>
        <v>6.229005265357173E-2</v>
      </c>
    </row>
    <row r="147" spans="1:11" ht="23.1" customHeight="1">
      <c r="A147" s="26" t="s">
        <v>238</v>
      </c>
      <c r="B147" s="68">
        <v>0</v>
      </c>
      <c r="C147" s="68">
        <v>-22104000</v>
      </c>
      <c r="D147" s="68">
        <v>-83074</v>
      </c>
      <c r="E147" s="68">
        <f t="shared" si="2"/>
        <v>-22187074</v>
      </c>
      <c r="F147" s="29">
        <f>E147/درآمدها!$C$10*100</f>
        <v>-2.7663982189907979E-3</v>
      </c>
      <c r="G147" s="68">
        <v>0</v>
      </c>
      <c r="H147" s="68">
        <v>-22104000</v>
      </c>
      <c r="I147" s="68">
        <v>-83074</v>
      </c>
      <c r="J147" s="68">
        <v>-22187074</v>
      </c>
      <c r="K147" s="29">
        <f>J147/درآمدها!$C$10*100</f>
        <v>-2.7663982189907979E-3</v>
      </c>
    </row>
    <row r="148" spans="1:11" ht="23.1" customHeight="1">
      <c r="A148" s="26" t="s">
        <v>253</v>
      </c>
      <c r="B148" s="68">
        <v>0</v>
      </c>
      <c r="C148" s="68">
        <v>-444051000</v>
      </c>
      <c r="D148" s="68">
        <v>-512584</v>
      </c>
      <c r="E148" s="68">
        <f t="shared" si="2"/>
        <v>-444563584</v>
      </c>
      <c r="F148" s="29">
        <f>E148/درآمدها!$C$10*100</f>
        <v>-5.5430468524410477E-2</v>
      </c>
      <c r="G148" s="68">
        <v>0</v>
      </c>
      <c r="H148" s="68">
        <v>-444051000</v>
      </c>
      <c r="I148" s="68">
        <v>-512584</v>
      </c>
      <c r="J148" s="68">
        <v>-444563584</v>
      </c>
      <c r="K148" s="29">
        <f>J148/درآمدها!$C$10*100</f>
        <v>-5.5430468524410477E-2</v>
      </c>
    </row>
    <row r="149" spans="1:11" ht="23.1" customHeight="1">
      <c r="A149" s="26" t="s">
        <v>278</v>
      </c>
      <c r="B149" s="68">
        <v>0</v>
      </c>
      <c r="C149" s="68">
        <v>-2327160000</v>
      </c>
      <c r="D149" s="68">
        <v>-2500195</v>
      </c>
      <c r="E149" s="68">
        <f t="shared" si="2"/>
        <v>-2329660195</v>
      </c>
      <c r="F149" s="29">
        <f>E149/درآمدها!$C$10*100</f>
        <v>-0.29047398563243421</v>
      </c>
      <c r="G149" s="68">
        <v>0</v>
      </c>
      <c r="H149" s="68">
        <v>-2327160000</v>
      </c>
      <c r="I149" s="68">
        <v>-2500195</v>
      </c>
      <c r="J149" s="68">
        <v>-2329660195</v>
      </c>
      <c r="K149" s="29">
        <f>J149/درآمدها!$C$10*100</f>
        <v>-0.29047398563243421</v>
      </c>
    </row>
    <row r="150" spans="1:11" ht="23.1" customHeight="1">
      <c r="A150" s="26" t="s">
        <v>308</v>
      </c>
      <c r="B150" s="68">
        <v>0</v>
      </c>
      <c r="C150" s="68">
        <v>-22802675</v>
      </c>
      <c r="D150" s="68">
        <v>-33883530</v>
      </c>
      <c r="E150" s="68">
        <f t="shared" si="2"/>
        <v>-56686205</v>
      </c>
      <c r="F150" s="29">
        <f>E150/درآمدها!$C$10*100</f>
        <v>-7.0679268727975248E-3</v>
      </c>
      <c r="G150" s="68">
        <v>0</v>
      </c>
      <c r="H150" s="68">
        <v>-22802675</v>
      </c>
      <c r="I150" s="68">
        <v>-33883530</v>
      </c>
      <c r="J150" s="68">
        <v>-56686205</v>
      </c>
      <c r="K150" s="29">
        <f>J150/درآمدها!$C$10*100</f>
        <v>-7.0679268727975248E-3</v>
      </c>
    </row>
    <row r="151" spans="1:11" ht="23.1" customHeight="1">
      <c r="A151" s="26" t="s">
        <v>257</v>
      </c>
      <c r="B151" s="68">
        <v>0</v>
      </c>
      <c r="C151" s="68">
        <v>-189673000</v>
      </c>
      <c r="D151" s="68">
        <v>-25237</v>
      </c>
      <c r="E151" s="68">
        <f t="shared" si="2"/>
        <v>-189698237</v>
      </c>
      <c r="F151" s="29">
        <f>E151/درآمدها!$C$10*100</f>
        <v>-2.3652549452104151E-2</v>
      </c>
      <c r="G151" s="68">
        <v>0</v>
      </c>
      <c r="H151" s="68">
        <v>-189673000</v>
      </c>
      <c r="I151" s="68">
        <v>-25237</v>
      </c>
      <c r="J151" s="68">
        <v>-189698237</v>
      </c>
      <c r="K151" s="29">
        <f>J151/درآمدها!$C$10*100</f>
        <v>-2.3652549452104151E-2</v>
      </c>
    </row>
    <row r="152" spans="1:11" ht="23.1" customHeight="1">
      <c r="A152" s="26" t="s">
        <v>327</v>
      </c>
      <c r="B152" s="68">
        <v>0</v>
      </c>
      <c r="C152" s="68">
        <v>-212000000</v>
      </c>
      <c r="D152" s="68">
        <v>-72935</v>
      </c>
      <c r="E152" s="68">
        <f t="shared" si="2"/>
        <v>-212072935</v>
      </c>
      <c r="F152" s="29">
        <f>E152/درآمدها!$C$10*100</f>
        <v>-2.6442341594035846E-2</v>
      </c>
      <c r="G152" s="68">
        <v>0</v>
      </c>
      <c r="H152" s="68">
        <v>-212000000</v>
      </c>
      <c r="I152" s="68">
        <v>-72935</v>
      </c>
      <c r="J152" s="68">
        <v>-212072935</v>
      </c>
      <c r="K152" s="29">
        <f>J152/درآمدها!$C$10*100</f>
        <v>-2.6442341594035846E-2</v>
      </c>
    </row>
    <row r="153" spans="1:11" ht="23.1" customHeight="1">
      <c r="A153" s="26" t="s">
        <v>286</v>
      </c>
      <c r="B153" s="68">
        <v>0</v>
      </c>
      <c r="C153" s="68">
        <v>-6797751000</v>
      </c>
      <c r="D153" s="68">
        <v>-5659830</v>
      </c>
      <c r="E153" s="68">
        <f t="shared" si="2"/>
        <v>-6803410830</v>
      </c>
      <c r="F153" s="29">
        <f>E153/درآمدها!$C$10*100</f>
        <v>-0.84828416776248672</v>
      </c>
      <c r="G153" s="68">
        <v>0</v>
      </c>
      <c r="H153" s="68">
        <v>-6797751000</v>
      </c>
      <c r="I153" s="68">
        <v>-5659830</v>
      </c>
      <c r="J153" s="68">
        <v>-6803410830</v>
      </c>
      <c r="K153" s="29">
        <f>J153/درآمدها!$C$10*100</f>
        <v>-0.84828416776248672</v>
      </c>
    </row>
    <row r="154" spans="1:11" ht="23.1" customHeight="1">
      <c r="A154" s="26" t="s">
        <v>287</v>
      </c>
      <c r="B154" s="68">
        <v>0</v>
      </c>
      <c r="C154" s="68">
        <v>-1961343000</v>
      </c>
      <c r="D154" s="68">
        <v>-418493</v>
      </c>
      <c r="E154" s="68">
        <f t="shared" si="2"/>
        <v>-1961761493</v>
      </c>
      <c r="F154" s="29">
        <f>E154/درآمدها!$C$10*100</f>
        <v>-0.24460248793148337</v>
      </c>
      <c r="G154" s="68">
        <v>0</v>
      </c>
      <c r="H154" s="68">
        <v>-1961343000</v>
      </c>
      <c r="I154" s="68">
        <v>-418493</v>
      </c>
      <c r="J154" s="68">
        <v>-1961761493</v>
      </c>
      <c r="K154" s="29">
        <f>J154/درآمدها!$C$10*100</f>
        <v>-0.24460248793148337</v>
      </c>
    </row>
    <row r="155" spans="1:11" ht="23.1" customHeight="1">
      <c r="A155" s="26" t="s">
        <v>305</v>
      </c>
      <c r="B155" s="68">
        <v>0</v>
      </c>
      <c r="C155" s="68">
        <v>474939000</v>
      </c>
      <c r="D155" s="68">
        <v>-2266279</v>
      </c>
      <c r="E155" s="68">
        <f t="shared" si="2"/>
        <v>472672721</v>
      </c>
      <c r="F155" s="29">
        <f>E155/درآمدها!$C$10*100</f>
        <v>5.8935259941889334E-2</v>
      </c>
      <c r="G155" s="68">
        <v>0</v>
      </c>
      <c r="H155" s="68">
        <v>474939000</v>
      </c>
      <c r="I155" s="68">
        <v>-2266279</v>
      </c>
      <c r="J155" s="68">
        <v>472672721</v>
      </c>
      <c r="K155" s="29">
        <f>J155/درآمدها!$C$10*100</f>
        <v>5.8935259941889334E-2</v>
      </c>
    </row>
    <row r="156" spans="1:11" ht="23.1" customHeight="1">
      <c r="A156" s="26" t="s">
        <v>326</v>
      </c>
      <c r="B156" s="68">
        <v>0</v>
      </c>
      <c r="C156" s="68">
        <v>0</v>
      </c>
      <c r="D156" s="68">
        <v>-82757</v>
      </c>
      <c r="E156" s="68">
        <f t="shared" si="2"/>
        <v>-82757</v>
      </c>
      <c r="F156" s="29">
        <f>E156/درآمدها!$C$10*100</f>
        <v>-1.0318567351829334E-5</v>
      </c>
      <c r="G156" s="68">
        <v>0</v>
      </c>
      <c r="H156" s="68">
        <v>0</v>
      </c>
      <c r="I156" s="68">
        <v>-82757</v>
      </c>
      <c r="J156" s="68">
        <v>-82757</v>
      </c>
      <c r="K156" s="29">
        <f>J156/درآمدها!$C$10*100</f>
        <v>-1.0318567351829334E-5</v>
      </c>
    </row>
    <row r="157" spans="1:11" ht="23.1" customHeight="1">
      <c r="A157" s="26" t="s">
        <v>332</v>
      </c>
      <c r="B157" s="68">
        <v>0</v>
      </c>
      <c r="C157" s="68">
        <v>0</v>
      </c>
      <c r="D157" s="68">
        <v>-16</v>
      </c>
      <c r="E157" s="68">
        <f t="shared" si="2"/>
        <v>-16</v>
      </c>
      <c r="F157" s="29">
        <f>E157/درآمدها!$C$10*100</f>
        <v>-1.9949620893612543E-9</v>
      </c>
      <c r="G157" s="68">
        <v>0</v>
      </c>
      <c r="H157" s="68">
        <v>0</v>
      </c>
      <c r="I157" s="68">
        <v>-16</v>
      </c>
      <c r="J157" s="68">
        <v>-16</v>
      </c>
      <c r="K157" s="29">
        <f>J157/درآمدها!$C$10*100</f>
        <v>-1.9949620893612543E-9</v>
      </c>
    </row>
    <row r="158" spans="1:11" ht="23.1" customHeight="1">
      <c r="A158" s="26" t="s">
        <v>316</v>
      </c>
      <c r="B158" s="68">
        <v>0</v>
      </c>
      <c r="C158" s="68">
        <v>-2450000</v>
      </c>
      <c r="D158" s="68">
        <v>-2520</v>
      </c>
      <c r="E158" s="68">
        <f t="shared" si="2"/>
        <v>-2452520</v>
      </c>
      <c r="F158" s="29">
        <f>E158/درآمدها!$C$10*100</f>
        <v>-3.057927764625165E-4</v>
      </c>
      <c r="G158" s="68">
        <v>0</v>
      </c>
      <c r="H158" s="68">
        <v>-2450000</v>
      </c>
      <c r="I158" s="68">
        <v>-2520</v>
      </c>
      <c r="J158" s="68">
        <v>-2452520</v>
      </c>
      <c r="K158" s="29">
        <f>J158/درآمدها!$C$10*100</f>
        <v>-3.057927764625165E-4</v>
      </c>
    </row>
    <row r="159" spans="1:11" ht="23.1" customHeight="1">
      <c r="A159" s="26" t="s">
        <v>290</v>
      </c>
      <c r="B159" s="68">
        <v>0</v>
      </c>
      <c r="C159" s="68">
        <v>-2700000</v>
      </c>
      <c r="D159" s="68">
        <v>-4763</v>
      </c>
      <c r="E159" s="68">
        <f t="shared" si="2"/>
        <v>-2704763</v>
      </c>
      <c r="F159" s="29">
        <f>E159/درآمدها!$C$10*100</f>
        <v>-3.3724372785668842E-4</v>
      </c>
      <c r="G159" s="68">
        <v>0</v>
      </c>
      <c r="H159" s="68">
        <v>-2700000</v>
      </c>
      <c r="I159" s="68">
        <v>-4763</v>
      </c>
      <c r="J159" s="68">
        <v>-2704763</v>
      </c>
      <c r="K159" s="29">
        <f>J159/درآمدها!$C$10*100</f>
        <v>-3.3724372785668842E-4</v>
      </c>
    </row>
    <row r="160" spans="1:11" ht="23.1" customHeight="1">
      <c r="A160" s="26" t="s">
        <v>309</v>
      </c>
      <c r="B160" s="68">
        <v>0</v>
      </c>
      <c r="C160" s="68">
        <v>0</v>
      </c>
      <c r="D160" s="68">
        <v>-18540</v>
      </c>
      <c r="E160" s="68">
        <f t="shared" si="2"/>
        <v>-18540</v>
      </c>
      <c r="F160" s="29">
        <f>E160/درآمدها!$C$10*100</f>
        <v>-2.3116623210473536E-6</v>
      </c>
      <c r="G160" s="68">
        <v>0</v>
      </c>
      <c r="H160" s="68">
        <v>0</v>
      </c>
      <c r="I160" s="68">
        <v>-18540</v>
      </c>
      <c r="J160" s="68">
        <v>-18540</v>
      </c>
      <c r="K160" s="29">
        <f>J160/درآمدها!$C$10*100</f>
        <v>-2.3116623210473536E-6</v>
      </c>
    </row>
    <row r="161" spans="1:11" ht="23.1" customHeight="1">
      <c r="A161" s="26" t="s">
        <v>299</v>
      </c>
      <c r="B161" s="68">
        <v>0</v>
      </c>
      <c r="C161" s="68">
        <v>-3250000</v>
      </c>
      <c r="D161" s="68">
        <v>-578</v>
      </c>
      <c r="E161" s="68">
        <f t="shared" si="2"/>
        <v>-3250578</v>
      </c>
      <c r="F161" s="29">
        <f>E161/درآمدها!$C$10*100</f>
        <v>-4.0529874240698301E-4</v>
      </c>
      <c r="G161" s="68">
        <v>0</v>
      </c>
      <c r="H161" s="68">
        <v>-3250000</v>
      </c>
      <c r="I161" s="68">
        <v>-578</v>
      </c>
      <c r="J161" s="68">
        <v>-3250578</v>
      </c>
      <c r="K161" s="29">
        <f>J161/درآمدها!$C$10*100</f>
        <v>-4.0529874240698301E-4</v>
      </c>
    </row>
    <row r="162" spans="1:11" ht="23.1" customHeight="1">
      <c r="A162" s="26" t="s">
        <v>295</v>
      </c>
      <c r="B162" s="68">
        <v>0</v>
      </c>
      <c r="C162" s="68">
        <v>-2500000</v>
      </c>
      <c r="D162" s="68">
        <v>-930</v>
      </c>
      <c r="E162" s="68">
        <f t="shared" si="2"/>
        <v>-2500930</v>
      </c>
      <c r="F162" s="29">
        <f>E162/درآمدها!$C$10*100</f>
        <v>-3.1182878363414016E-4</v>
      </c>
      <c r="G162" s="68">
        <v>0</v>
      </c>
      <c r="H162" s="68">
        <v>-2500000</v>
      </c>
      <c r="I162" s="68">
        <v>-930</v>
      </c>
      <c r="J162" s="68">
        <v>-2500930</v>
      </c>
      <c r="K162" s="29">
        <f>J162/درآمدها!$C$10*100</f>
        <v>-3.1182878363414016E-4</v>
      </c>
    </row>
    <row r="163" spans="1:11" ht="23.1" customHeight="1">
      <c r="A163" s="26" t="s">
        <v>312</v>
      </c>
      <c r="B163" s="68">
        <v>0</v>
      </c>
      <c r="C163" s="68">
        <v>-50000</v>
      </c>
      <c r="D163" s="68">
        <v>-115</v>
      </c>
      <c r="E163" s="68">
        <f t="shared" si="2"/>
        <v>-50115</v>
      </c>
      <c r="F163" s="29">
        <f>E163/درآمدها!$C$10*100</f>
        <v>-6.248595319271205E-6</v>
      </c>
      <c r="G163" s="68">
        <v>0</v>
      </c>
      <c r="H163" s="68">
        <v>-50000</v>
      </c>
      <c r="I163" s="68">
        <v>-115</v>
      </c>
      <c r="J163" s="68">
        <v>-50115</v>
      </c>
      <c r="K163" s="29">
        <f>J163/درآمدها!$C$10*100</f>
        <v>-6.248595319271205E-6</v>
      </c>
    </row>
    <row r="164" spans="1:11" ht="23.1" customHeight="1">
      <c r="A164" s="26" t="s">
        <v>291</v>
      </c>
      <c r="B164" s="68">
        <v>0</v>
      </c>
      <c r="C164" s="68">
        <v>-2000000</v>
      </c>
      <c r="D164" s="68">
        <v>-1030</v>
      </c>
      <c r="E164" s="68">
        <f t="shared" si="2"/>
        <v>-2001030</v>
      </c>
      <c r="F164" s="29">
        <f>E164/درآمدها!$C$10*100</f>
        <v>-2.4949868685465943E-4</v>
      </c>
      <c r="G164" s="68">
        <v>0</v>
      </c>
      <c r="H164" s="68">
        <v>-2000000</v>
      </c>
      <c r="I164" s="68">
        <v>-1030</v>
      </c>
      <c r="J164" s="68">
        <v>-2001030</v>
      </c>
      <c r="K164" s="29">
        <f>J164/درآمدها!$C$10*100</f>
        <v>-2.4949868685465943E-4</v>
      </c>
    </row>
    <row r="165" spans="1:11" ht="23.1" customHeight="1">
      <c r="A165" s="26" t="s">
        <v>335</v>
      </c>
      <c r="B165" s="68">
        <v>0</v>
      </c>
      <c r="C165" s="68">
        <v>0</v>
      </c>
      <c r="D165" s="68">
        <v>205204</v>
      </c>
      <c r="E165" s="68">
        <f t="shared" si="2"/>
        <v>205204</v>
      </c>
      <c r="F165" s="29">
        <f>E165/درآمدها!$C$10*100</f>
        <v>2.5585887536580427E-5</v>
      </c>
      <c r="G165" s="68">
        <v>0</v>
      </c>
      <c r="H165" s="68">
        <v>0</v>
      </c>
      <c r="I165" s="68">
        <v>205204</v>
      </c>
      <c r="J165" s="68">
        <v>205204</v>
      </c>
      <c r="K165" s="29">
        <f>J165/درآمدها!$C$10*100</f>
        <v>2.5585887536580427E-5</v>
      </c>
    </row>
    <row r="166" spans="1:11" ht="23.1" customHeight="1">
      <c r="A166" s="26" t="s">
        <v>334</v>
      </c>
      <c r="B166" s="68">
        <v>0</v>
      </c>
      <c r="C166" s="68">
        <v>0</v>
      </c>
      <c r="D166" s="68">
        <v>8200138</v>
      </c>
      <c r="E166" s="68">
        <f t="shared" si="2"/>
        <v>8200138</v>
      </c>
      <c r="F166" s="29">
        <f>E166/درآمدها!$C$10*100</f>
        <v>1.0224352773456637E-3</v>
      </c>
      <c r="G166" s="68">
        <v>0</v>
      </c>
      <c r="H166" s="68">
        <v>0</v>
      </c>
      <c r="I166" s="68">
        <v>8200138</v>
      </c>
      <c r="J166" s="68">
        <v>8200138</v>
      </c>
      <c r="K166" s="29">
        <f>J166/درآمدها!$C$10*100</f>
        <v>1.0224352773456637E-3</v>
      </c>
    </row>
    <row r="167" spans="1:11" ht="23.1" customHeight="1">
      <c r="A167" s="26" t="s">
        <v>265</v>
      </c>
      <c r="B167" s="68">
        <v>0</v>
      </c>
      <c r="C167" s="68">
        <v>0</v>
      </c>
      <c r="D167" s="68">
        <v>18902231</v>
      </c>
      <c r="E167" s="68">
        <f t="shared" si="2"/>
        <v>18902231</v>
      </c>
      <c r="F167" s="29">
        <f>E167/درآمدها!$C$10*100</f>
        <v>2.3568271405843173E-3</v>
      </c>
      <c r="G167" s="68">
        <v>0</v>
      </c>
      <c r="H167" s="68">
        <v>0</v>
      </c>
      <c r="I167" s="68">
        <v>18902231</v>
      </c>
      <c r="J167" s="68">
        <v>18902231</v>
      </c>
      <c r="K167" s="29">
        <f>J167/درآمدها!$C$10*100</f>
        <v>2.3568271405843173E-3</v>
      </c>
    </row>
    <row r="168" spans="1:11" ht="23.1" customHeight="1">
      <c r="A168" s="26" t="s">
        <v>303</v>
      </c>
      <c r="B168" s="68">
        <v>0</v>
      </c>
      <c r="C168" s="68">
        <v>0</v>
      </c>
      <c r="D168" s="68">
        <v>15396000</v>
      </c>
      <c r="E168" s="68">
        <f t="shared" si="2"/>
        <v>15396000</v>
      </c>
      <c r="F168" s="29">
        <f>E168/درآمدها!$C$10*100</f>
        <v>1.9196522704878673E-3</v>
      </c>
      <c r="G168" s="68">
        <v>0</v>
      </c>
      <c r="H168" s="68">
        <v>0</v>
      </c>
      <c r="I168" s="68">
        <v>15396000</v>
      </c>
      <c r="J168" s="68">
        <v>15396000</v>
      </c>
      <c r="K168" s="29">
        <f>J168/درآمدها!$C$10*100</f>
        <v>1.9196522704878673E-3</v>
      </c>
    </row>
    <row r="169" spans="1:11" ht="23.1" customHeight="1">
      <c r="A169" s="26" t="s">
        <v>339</v>
      </c>
      <c r="B169" s="68">
        <v>0</v>
      </c>
      <c r="C169" s="68">
        <v>-8448000</v>
      </c>
      <c r="D169" s="68">
        <v>0</v>
      </c>
      <c r="E169" s="68">
        <f t="shared" si="2"/>
        <v>-8448000</v>
      </c>
      <c r="F169" s="29">
        <f>E169/درآمدها!$C$10*100</f>
        <v>-1.0533399831827424E-3</v>
      </c>
      <c r="G169" s="68">
        <v>0</v>
      </c>
      <c r="H169" s="68">
        <v>-8448000</v>
      </c>
      <c r="I169" s="68">
        <v>0</v>
      </c>
      <c r="J169" s="68">
        <v>-8448000</v>
      </c>
      <c r="K169" s="29">
        <f>J169/درآمدها!$C$10*100</f>
        <v>-1.0533399831827424E-3</v>
      </c>
    </row>
    <row r="170" spans="1:11" ht="23.1" customHeight="1">
      <c r="A170" s="26" t="s">
        <v>340</v>
      </c>
      <c r="B170" s="68">
        <v>0</v>
      </c>
      <c r="C170" s="68">
        <v>-33320000</v>
      </c>
      <c r="D170" s="68">
        <v>0</v>
      </c>
      <c r="E170" s="68">
        <f t="shared" si="2"/>
        <v>-33320000</v>
      </c>
      <c r="F170" s="29">
        <f>E170/درآمدها!$C$10*100</f>
        <v>-4.1545085510948125E-3</v>
      </c>
      <c r="G170" s="68">
        <v>0</v>
      </c>
      <c r="H170" s="68">
        <v>-33320000</v>
      </c>
      <c r="I170" s="68">
        <v>0</v>
      </c>
      <c r="J170" s="68">
        <v>-33320000</v>
      </c>
      <c r="K170" s="29">
        <f>J170/درآمدها!$C$10*100</f>
        <v>-4.1545085510948125E-3</v>
      </c>
    </row>
    <row r="171" spans="1:11" ht="23.1" customHeight="1">
      <c r="A171" s="26" t="s">
        <v>341</v>
      </c>
      <c r="B171" s="68">
        <v>0</v>
      </c>
      <c r="C171" s="68">
        <v>-627000</v>
      </c>
      <c r="D171" s="68">
        <v>0</v>
      </c>
      <c r="E171" s="68">
        <f t="shared" si="2"/>
        <v>-627000</v>
      </c>
      <c r="F171" s="29">
        <f>E171/درآمدها!$C$10*100</f>
        <v>-7.8177576876844153E-5</v>
      </c>
      <c r="G171" s="68">
        <v>0</v>
      </c>
      <c r="H171" s="68">
        <v>-627000</v>
      </c>
      <c r="I171" s="68">
        <v>0</v>
      </c>
      <c r="J171" s="68">
        <v>-627000</v>
      </c>
      <c r="K171" s="29">
        <f>J171/درآمدها!$C$10*100</f>
        <v>-7.8177576876844153E-5</v>
      </c>
    </row>
    <row r="172" spans="1:11" ht="23.1" customHeight="1">
      <c r="A172" s="26" t="s">
        <v>320</v>
      </c>
      <c r="B172" s="68">
        <v>0</v>
      </c>
      <c r="C172" s="68">
        <v>0</v>
      </c>
      <c r="D172" s="68">
        <v>-3296</v>
      </c>
      <c r="E172" s="68">
        <f t="shared" si="2"/>
        <v>-3296</v>
      </c>
      <c r="F172" s="29">
        <f>E172/درآمدها!$C$10*100</f>
        <v>-4.109621904084184E-7</v>
      </c>
      <c r="G172" s="68">
        <v>0</v>
      </c>
      <c r="H172" s="68">
        <v>0</v>
      </c>
      <c r="I172" s="68">
        <v>-3296</v>
      </c>
      <c r="J172" s="68">
        <v>-3296</v>
      </c>
      <c r="K172" s="29">
        <f>J172/درآمدها!$C$10*100</f>
        <v>-4.109621904084184E-7</v>
      </c>
    </row>
    <row r="173" spans="1:11" ht="23.1" customHeight="1">
      <c r="A173" s="26" t="s">
        <v>342</v>
      </c>
      <c r="B173" s="68">
        <v>0</v>
      </c>
      <c r="C173" s="68">
        <v>-1237940000</v>
      </c>
      <c r="D173" s="68">
        <v>0</v>
      </c>
      <c r="E173" s="68">
        <f t="shared" si="2"/>
        <v>-1237940000</v>
      </c>
      <c r="F173" s="29">
        <f>E173/درآمدها!$C$10*100</f>
        <v>-0.15435271055649197</v>
      </c>
      <c r="G173" s="68">
        <v>0</v>
      </c>
      <c r="H173" s="68">
        <v>-1237940000</v>
      </c>
      <c r="I173" s="68">
        <v>0</v>
      </c>
      <c r="J173" s="68">
        <v>-1237940000</v>
      </c>
      <c r="K173" s="29">
        <f>J173/درآمدها!$C$10*100</f>
        <v>-0.15435271055649197</v>
      </c>
    </row>
    <row r="174" spans="1:11" ht="23.1" customHeight="1">
      <c r="A174" s="26" t="s">
        <v>343</v>
      </c>
      <c r="B174" s="68">
        <v>0</v>
      </c>
      <c r="C174" s="68">
        <v>-2292000</v>
      </c>
      <c r="D174" s="68">
        <v>0</v>
      </c>
      <c r="E174" s="68">
        <f t="shared" si="2"/>
        <v>-2292000</v>
      </c>
      <c r="F174" s="29">
        <f>E174/درآمدها!$C$10*100</f>
        <v>-2.8577831930099969E-4</v>
      </c>
      <c r="G174" s="68">
        <v>0</v>
      </c>
      <c r="H174" s="68">
        <v>-2292000</v>
      </c>
      <c r="I174" s="68">
        <v>0</v>
      </c>
      <c r="J174" s="68">
        <v>-2292000</v>
      </c>
      <c r="K174" s="29">
        <f>J174/درآمدها!$C$10*100</f>
        <v>-2.8577831930099969E-4</v>
      </c>
    </row>
    <row r="175" spans="1:11" ht="23.1" customHeight="1">
      <c r="A175" s="26" t="s">
        <v>344</v>
      </c>
      <c r="B175" s="68">
        <v>0</v>
      </c>
      <c r="C175" s="68">
        <v>-1450000</v>
      </c>
      <c r="D175" s="68">
        <v>0</v>
      </c>
      <c r="E175" s="68">
        <f t="shared" si="2"/>
        <v>-1450000</v>
      </c>
      <c r="F175" s="29">
        <f>E175/درآمدها!$C$10*100</f>
        <v>-1.8079343934836371E-4</v>
      </c>
      <c r="G175" s="68">
        <v>0</v>
      </c>
      <c r="H175" s="68">
        <v>-1450000</v>
      </c>
      <c r="I175" s="68">
        <v>0</v>
      </c>
      <c r="J175" s="68">
        <v>-1450000</v>
      </c>
      <c r="K175" s="29">
        <f>J175/درآمدها!$C$10*100</f>
        <v>-1.8079343934836371E-4</v>
      </c>
    </row>
    <row r="176" spans="1:11" ht="23.1" customHeight="1">
      <c r="A176" s="26" t="s">
        <v>345</v>
      </c>
      <c r="B176" s="68">
        <v>0</v>
      </c>
      <c r="C176" s="68">
        <v>-25074000</v>
      </c>
      <c r="D176" s="68">
        <v>0</v>
      </c>
      <c r="E176" s="68">
        <f t="shared" si="2"/>
        <v>-25074000</v>
      </c>
      <c r="F176" s="29">
        <f>E176/درآمدها!$C$10*100</f>
        <v>-3.1263549642902557E-3</v>
      </c>
      <c r="G176" s="68">
        <v>0</v>
      </c>
      <c r="H176" s="68">
        <v>-25074000</v>
      </c>
      <c r="I176" s="68">
        <v>0</v>
      </c>
      <c r="J176" s="68">
        <v>-25074000</v>
      </c>
      <c r="K176" s="29">
        <f>J176/درآمدها!$C$10*100</f>
        <v>-3.1263549642902557E-3</v>
      </c>
    </row>
    <row r="177" spans="1:11" ht="23.1" customHeight="1">
      <c r="A177" s="26" t="s">
        <v>346</v>
      </c>
      <c r="B177" s="68">
        <v>0</v>
      </c>
      <c r="C177" s="68">
        <v>-44280000</v>
      </c>
      <c r="D177" s="68">
        <v>0</v>
      </c>
      <c r="E177" s="68">
        <f t="shared" si="2"/>
        <v>-44280000</v>
      </c>
      <c r="F177" s="29">
        <f>E177/درآمدها!$C$10*100</f>
        <v>-5.5210575823072721E-3</v>
      </c>
      <c r="G177" s="68">
        <v>0</v>
      </c>
      <c r="H177" s="68">
        <v>-44280000</v>
      </c>
      <c r="I177" s="68">
        <v>0</v>
      </c>
      <c r="J177" s="68">
        <v>-44280000</v>
      </c>
      <c r="K177" s="29">
        <f>J177/درآمدها!$C$10*100</f>
        <v>-5.5210575823072721E-3</v>
      </c>
    </row>
    <row r="178" spans="1:11" ht="23.1" customHeight="1">
      <c r="A178" s="26" t="s">
        <v>347</v>
      </c>
      <c r="B178" s="68">
        <v>0</v>
      </c>
      <c r="C178" s="68">
        <v>-1550000</v>
      </c>
      <c r="D178" s="68">
        <v>0</v>
      </c>
      <c r="E178" s="68">
        <f t="shared" si="2"/>
        <v>-1550000</v>
      </c>
      <c r="F178" s="29">
        <f>E178/درآمدها!$C$10*100</f>
        <v>-1.9326195240687151E-4</v>
      </c>
      <c r="G178" s="68">
        <v>0</v>
      </c>
      <c r="H178" s="68">
        <v>-1550000</v>
      </c>
      <c r="I178" s="68">
        <v>0</v>
      </c>
      <c r="J178" s="68">
        <v>-1550000</v>
      </c>
      <c r="K178" s="29">
        <f>J178/درآمدها!$C$10*100</f>
        <v>-1.9326195240687151E-4</v>
      </c>
    </row>
    <row r="179" spans="1:11" ht="23.1" customHeight="1">
      <c r="A179" s="26" t="s">
        <v>348</v>
      </c>
      <c r="B179" s="68">
        <v>0</v>
      </c>
      <c r="C179" s="68">
        <v>-192240000</v>
      </c>
      <c r="D179" s="68">
        <v>0</v>
      </c>
      <c r="E179" s="68">
        <f t="shared" si="2"/>
        <v>-192240000</v>
      </c>
      <c r="F179" s="29">
        <f>E179/درآمدها!$C$10*100</f>
        <v>-2.3969469503675473E-2</v>
      </c>
      <c r="G179" s="68">
        <v>0</v>
      </c>
      <c r="H179" s="68">
        <v>-192240000</v>
      </c>
      <c r="I179" s="68">
        <v>0</v>
      </c>
      <c r="J179" s="68">
        <v>-192240000</v>
      </c>
      <c r="K179" s="29">
        <f>J179/درآمدها!$C$10*100</f>
        <v>-2.3969469503675473E-2</v>
      </c>
    </row>
    <row r="180" spans="1:11" ht="23.1" customHeight="1">
      <c r="A180" s="26" t="s">
        <v>349</v>
      </c>
      <c r="B180" s="68">
        <v>0</v>
      </c>
      <c r="C180" s="68">
        <v>-234101000</v>
      </c>
      <c r="D180" s="68">
        <v>0</v>
      </c>
      <c r="E180" s="68">
        <f t="shared" si="2"/>
        <v>-234101000</v>
      </c>
      <c r="F180" s="29">
        <f>E180/درآمدها!$C$10*100</f>
        <v>-2.918891375509744E-2</v>
      </c>
      <c r="G180" s="68">
        <v>0</v>
      </c>
      <c r="H180" s="68">
        <v>-234101000</v>
      </c>
      <c r="I180" s="68">
        <v>0</v>
      </c>
      <c r="J180" s="68">
        <v>-234101000</v>
      </c>
      <c r="K180" s="29">
        <f>J180/درآمدها!$C$10*100</f>
        <v>-2.918891375509744E-2</v>
      </c>
    </row>
    <row r="181" spans="1:11" ht="23.1" customHeight="1">
      <c r="A181" s="26" t="s">
        <v>350</v>
      </c>
      <c r="B181" s="68">
        <v>0</v>
      </c>
      <c r="C181" s="68">
        <v>-4080000</v>
      </c>
      <c r="D181" s="68">
        <v>0</v>
      </c>
      <c r="E181" s="68">
        <f t="shared" si="2"/>
        <v>-4080000</v>
      </c>
      <c r="F181" s="29">
        <f>E181/درآمدها!$C$10*100</f>
        <v>-5.0871533278711988E-4</v>
      </c>
      <c r="G181" s="68">
        <v>0</v>
      </c>
      <c r="H181" s="68">
        <v>-4080000</v>
      </c>
      <c r="I181" s="68">
        <v>0</v>
      </c>
      <c r="J181" s="68">
        <v>-4080000</v>
      </c>
      <c r="K181" s="29">
        <f>J181/درآمدها!$C$10*100</f>
        <v>-5.0871533278711988E-4</v>
      </c>
    </row>
    <row r="182" spans="1:11" ht="23.1" customHeight="1">
      <c r="A182" s="26" t="s">
        <v>351</v>
      </c>
      <c r="B182" s="68">
        <v>0</v>
      </c>
      <c r="C182" s="68">
        <v>-884291000</v>
      </c>
      <c r="D182" s="68">
        <v>0</v>
      </c>
      <c r="E182" s="68">
        <f t="shared" si="2"/>
        <v>-884291000</v>
      </c>
      <c r="F182" s="29">
        <f>E182/درآمدها!$C$10*100</f>
        <v>-0.11025793881020957</v>
      </c>
      <c r="G182" s="68">
        <v>0</v>
      </c>
      <c r="H182" s="68">
        <v>-884291000</v>
      </c>
      <c r="I182" s="68">
        <v>0</v>
      </c>
      <c r="J182" s="68">
        <v>-884291000</v>
      </c>
      <c r="K182" s="29">
        <f>J182/درآمدها!$C$10*100</f>
        <v>-0.11025793881020957</v>
      </c>
    </row>
    <row r="183" spans="1:11" ht="23.1" customHeight="1" thickBot="1">
      <c r="A183" s="26" t="s">
        <v>50</v>
      </c>
      <c r="B183" s="71">
        <f t="shared" ref="B183:K183" si="3">SUM(B11:B182)</f>
        <v>0</v>
      </c>
      <c r="C183" s="71">
        <f t="shared" si="3"/>
        <v>541176778574</v>
      </c>
      <c r="D183" s="71">
        <f t="shared" si="3"/>
        <v>-49140700022</v>
      </c>
      <c r="E183" s="71">
        <f t="shared" si="3"/>
        <v>492036078552</v>
      </c>
      <c r="F183" s="72">
        <f t="shared" si="3"/>
        <v>61.349582706825984</v>
      </c>
      <c r="G183" s="71">
        <f t="shared" si="3"/>
        <v>0</v>
      </c>
      <c r="H183" s="71">
        <f t="shared" si="3"/>
        <v>541176778574</v>
      </c>
      <c r="I183" s="71">
        <f>SUM(I11:I182)</f>
        <v>-49140700022</v>
      </c>
      <c r="J183" s="71">
        <f>SUM(J11:J182)</f>
        <v>492036078552</v>
      </c>
      <c r="K183" s="72">
        <f t="shared" si="3"/>
        <v>61.349582706825984</v>
      </c>
    </row>
    <row r="184" spans="1:11" ht="23.1" customHeight="1" thickTop="1">
      <c r="A184" s="30" t="s">
        <v>51</v>
      </c>
      <c r="B184" s="56"/>
      <c r="C184" s="56"/>
      <c r="D184" s="56"/>
      <c r="E184" s="56"/>
      <c r="F184" s="56"/>
      <c r="G184" s="56"/>
      <c r="H184" s="56"/>
      <c r="I184" s="56"/>
      <c r="J184" s="56"/>
      <c r="K184" s="56"/>
    </row>
    <row r="185" spans="1:11">
      <c r="D185" s="68"/>
      <c r="H185" s="102"/>
      <c r="I185" s="77"/>
    </row>
    <row r="186" spans="1:11">
      <c r="C186" s="77"/>
      <c r="D186" s="68"/>
      <c r="H186" s="102"/>
      <c r="I186" s="77"/>
    </row>
    <row r="187" spans="1:11">
      <c r="C187" s="77"/>
      <c r="D187" s="68"/>
      <c r="I187" s="77"/>
      <c r="J187" s="77"/>
    </row>
    <row r="188" spans="1:11">
      <c r="C188" s="77"/>
      <c r="D188" s="68"/>
      <c r="I188" s="77"/>
      <c r="J188" s="77"/>
    </row>
    <row r="189" spans="1:11">
      <c r="D189" s="68"/>
      <c r="I189" s="77"/>
      <c r="J189" s="77"/>
    </row>
    <row r="190" spans="1:11">
      <c r="D190" s="68"/>
      <c r="I190" s="77"/>
      <c r="J190" s="77"/>
    </row>
    <row r="191" spans="1:11">
      <c r="D191" s="68"/>
    </row>
    <row r="192" spans="1:11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78"/>
    </row>
  </sheetData>
  <sheetProtection algorithmName="SHA-512" hashValue="JvTb+QpayLWunp+yBXaU2ozMH+LDgnuJiLenEGaYaYfeqBGl48wr5UKSAD78VhCddqnampMKV9if7PH9sM7aTQ==" saltValue="qHLeQAXe91L88kHCoEye/w==" spinCount="100000" sheet="1" objects="1" scenarios="1"/>
  <mergeCells count="15">
    <mergeCell ref="A1:K1"/>
    <mergeCell ref="A2:K2"/>
    <mergeCell ref="A3:K3"/>
    <mergeCell ref="E8:F9"/>
    <mergeCell ref="J8:K9"/>
    <mergeCell ref="A5:K5"/>
    <mergeCell ref="G7:K7"/>
    <mergeCell ref="B7:F7"/>
    <mergeCell ref="A8:A10"/>
    <mergeCell ref="I8:I10"/>
    <mergeCell ref="H8:H10"/>
    <mergeCell ref="G8:G10"/>
    <mergeCell ref="D8:D10"/>
    <mergeCell ref="C8:C10"/>
    <mergeCell ref="B8:B10"/>
  </mergeCells>
  <pageMargins left="0.7" right="0.7" top="0.75" bottom="0.75" header="0.3" footer="0.3"/>
  <pageSetup paperSize="9" scale="12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</vt:lpstr>
      <vt:lpstr> سهام و صندوق‌های سرمایه‌گذاری</vt:lpstr>
      <vt:lpstr>صندوق های سرمایه گذاری</vt:lpstr>
      <vt:lpstr>اوراق تبعی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سود اوراق بهادار با درامد ثابت</vt:lpstr>
      <vt:lpstr>درآمد ناشی ازفروش</vt:lpstr>
      <vt:lpstr>درآمد ناشی از تغییر قیمت اوراق </vt:lpstr>
      <vt:lpstr>' سهام و صندوق‌های سرمایه‌گذاری'!Print_Area</vt:lpstr>
      <vt:lpstr>'1-2'!Print_Area</vt:lpstr>
      <vt:lpstr>'2-2'!Print_Area</vt:lpstr>
      <vt:lpstr>'3-2'!Print_Area</vt:lpstr>
      <vt:lpstr>'4-2'!Print_Area</vt:lpstr>
      <vt:lpstr>اوراق!Print_Area</vt:lpstr>
      <vt:lpstr>'اوراق تبعی'!Print_Area</vt:lpstr>
      <vt:lpstr>'تعدیل قیمت'!Print_Area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با درامد ثابت'!Print_Area</vt:lpstr>
      <vt:lpstr>'صندوق های سرمایه گذاری'!Print_Area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2024-11-23T07:35:02Z</cp:lastPrinted>
  <dcterms:created xsi:type="dcterms:W3CDTF">2017-11-22T14:26:20Z</dcterms:created>
  <dcterms:modified xsi:type="dcterms:W3CDTF">2024-11-27T12:47:07Z</dcterms:modified>
</cp:coreProperties>
</file>