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6\"/>
    </mc:Choice>
  </mc:AlternateContent>
  <xr:revisionPtr revIDLastSave="0" documentId="13_ncr:1_{5B5333B2-EACA-4BA7-9706-272371D98D82}" xr6:coauthVersionLast="47" xr6:coauthVersionMax="47" xr10:uidLastSave="{00000000-0000-0000-0000-000000000000}"/>
  <bookViews>
    <workbookView xWindow="-120" yWindow="-120" windowWidth="29040" windowHeight="15840" tabRatio="688" firstSheet="8" activeTab="14" xr2:uid="{00000000-000D-0000-FFFF-FFFF00000000}"/>
  </bookViews>
  <sheets>
    <sheet name="0" sheetId="22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سپرده" sheetId="2" r:id="rId6"/>
    <sheet name="درآمدها" sheetId="11" r:id="rId7"/>
    <sheet name="درآمد سود سهام" sheetId="12" r:id="rId8"/>
    <sheet name="سود اوراق بهادار و سپرده بانکی" sheetId="13" r:id="rId9"/>
    <sheet name="درآمد ناشی ازفروش" sheetId="15" r:id="rId10"/>
    <sheet name="درآمد ناشی از تغییر قیمت اوراق " sheetId="14" r:id="rId11"/>
    <sheet name="درآمد سرمایه گذاری در اوراق بها" sheetId="6" r:id="rId12"/>
    <sheet name="درآمد سرمایه گذاری در سهام و ص " sheetId="5" r:id="rId13"/>
    <sheet name="درآمد سپرده بانکی" sheetId="7" r:id="rId14"/>
    <sheet name="سایر درآمدها" sheetId="8" r:id="rId15"/>
  </sheets>
  <definedNames>
    <definedName name="_xlnm.Print_Area" localSheetId="1">' سهام و صندوق‌های سرمایه‌گذاری'!$A$1:$M$64</definedName>
    <definedName name="_xlnm.Print_Area" localSheetId="0">'0'!$A$1:$J$56</definedName>
    <definedName name="_xlnm.Print_Area" localSheetId="3">اوراق!$A$1:$S$20</definedName>
    <definedName name="_xlnm.Print_Area" localSheetId="2">'اوراق تبعی'!$A$1:$I$16</definedName>
    <definedName name="_xlnm.Print_Area" localSheetId="4">'تعدیل قیمت'!$A$1:$G$21</definedName>
    <definedName name="_xlnm.Print_Area" localSheetId="13">'درآمد سپرده بانکی'!$A$1:$E$20</definedName>
    <definedName name="_xlnm.Print_Area" localSheetId="11">'درآمد سرمایه گذاری در اوراق بها'!$A$1:$I$23</definedName>
    <definedName name="_xlnm.Print_Area" localSheetId="12">'درآمد سرمایه گذاری در سهام و ص '!$A$1:$K$554</definedName>
    <definedName name="_xlnm.Print_Area" localSheetId="7">'درآمد سود سهام'!$A$1:$J$30</definedName>
    <definedName name="_xlnm.Print_Area" localSheetId="10">'درآمد ناشی از تغییر قیمت اوراق '!$A$1:$I$142</definedName>
    <definedName name="_xlnm.Print_Area" localSheetId="9">'درآمد ناشی ازفروش'!$A$1:$I$546</definedName>
    <definedName name="_xlnm.Print_Area" localSheetId="6">درآمدها!$A$1:$E$11</definedName>
    <definedName name="_xlnm.Print_Area" localSheetId="14">'سایر درآمدها'!$A$1:$C$13</definedName>
    <definedName name="_xlnm.Print_Area" localSheetId="5">سپرده!$A$1:$J$22</definedName>
    <definedName name="_xlnm.Print_Area" localSheetId="8">'سود اوراق بهادار و سپرده بانکی'!$A$1:$J$30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 l="1"/>
  <c r="H554" i="5" l="1"/>
  <c r="I138" i="14"/>
  <c r="J470" i="5"/>
  <c r="I543" i="15"/>
  <c r="E9" i="13" l="1"/>
  <c r="J9" i="13"/>
  <c r="F10" i="6"/>
  <c r="G24" i="13"/>
  <c r="J27" i="13"/>
  <c r="F138" i="14" l="1"/>
  <c r="I29" i="13" l="1"/>
  <c r="F29" i="12"/>
  <c r="G29" i="12"/>
  <c r="H29" i="12"/>
  <c r="I29" i="12"/>
  <c r="J29" i="12"/>
  <c r="R19" i="3"/>
  <c r="J19" i="3"/>
  <c r="B543" i="15" l="1"/>
  <c r="F543" i="15"/>
  <c r="G138" i="14"/>
  <c r="C138" i="14"/>
  <c r="B138" i="14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11" i="5"/>
  <c r="J554" i="5" l="1"/>
  <c r="C6" i="11" s="1"/>
  <c r="C10" i="11" s="1"/>
  <c r="E52" i="5"/>
  <c r="D554" i="5"/>
  <c r="C17" i="5"/>
  <c r="E17" i="5" s="1"/>
  <c r="E12" i="5"/>
  <c r="E13" i="5"/>
  <c r="E14" i="5"/>
  <c r="E15" i="5"/>
  <c r="E16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11" i="5"/>
  <c r="C554" i="5" l="1"/>
  <c r="E6" i="11"/>
  <c r="M10" i="1"/>
  <c r="E554" i="5" l="1"/>
  <c r="G554" i="5"/>
  <c r="I554" i="5"/>
  <c r="B554" i="5"/>
  <c r="I10" i="6"/>
  <c r="I22" i="6" s="1"/>
  <c r="E11" i="6"/>
  <c r="E12" i="6"/>
  <c r="E13" i="6"/>
  <c r="E14" i="6"/>
  <c r="E15" i="6"/>
  <c r="E16" i="6"/>
  <c r="E17" i="6"/>
  <c r="E18" i="6"/>
  <c r="E19" i="6"/>
  <c r="E20" i="6"/>
  <c r="E21" i="6"/>
  <c r="E10" i="6"/>
  <c r="D22" i="6"/>
  <c r="F22" i="6"/>
  <c r="G22" i="6"/>
  <c r="H22" i="6"/>
  <c r="B22" i="6"/>
  <c r="C22" i="6"/>
  <c r="H12" i="14"/>
  <c r="H138" i="14" s="1"/>
  <c r="D12" i="14"/>
  <c r="D138" i="14" s="1"/>
  <c r="E12" i="14"/>
  <c r="E138" i="14" s="1"/>
  <c r="B19" i="7"/>
  <c r="C10" i="7" s="1"/>
  <c r="D19" i="7"/>
  <c r="C13" i="7"/>
  <c r="C14" i="7"/>
  <c r="C15" i="7"/>
  <c r="C16" i="7"/>
  <c r="C17" i="7"/>
  <c r="B12" i="8"/>
  <c r="C12" i="8"/>
  <c r="C9" i="11" s="1"/>
  <c r="E9" i="11" s="1"/>
  <c r="I11" i="6"/>
  <c r="I12" i="6"/>
  <c r="I13" i="6"/>
  <c r="I14" i="6"/>
  <c r="I15" i="6"/>
  <c r="I16" i="6"/>
  <c r="I17" i="6"/>
  <c r="I18" i="6"/>
  <c r="I19" i="6"/>
  <c r="I20" i="6"/>
  <c r="I21" i="6"/>
  <c r="C12" i="7" l="1"/>
  <c r="C11" i="7"/>
  <c r="C19" i="7"/>
  <c r="C9" i="7"/>
  <c r="C18" i="7"/>
  <c r="E11" i="7"/>
  <c r="C8" i="11"/>
  <c r="E8" i="11" s="1"/>
  <c r="C7" i="11"/>
  <c r="E22" i="6"/>
  <c r="E10" i="7"/>
  <c r="E19" i="7"/>
  <c r="E18" i="7"/>
  <c r="E16" i="7"/>
  <c r="E15" i="7"/>
  <c r="E14" i="7"/>
  <c r="E13" i="7"/>
  <c r="E12" i="7"/>
  <c r="E9" i="7"/>
  <c r="E17" i="7"/>
  <c r="E543" i="15"/>
  <c r="D543" i="15"/>
  <c r="G543" i="15"/>
  <c r="H543" i="15"/>
  <c r="C543" i="15"/>
  <c r="F29" i="13"/>
  <c r="G29" i="13"/>
  <c r="H29" i="13"/>
  <c r="E29" i="13"/>
  <c r="J13" i="2"/>
  <c r="F17" i="2"/>
  <c r="G17" i="2"/>
  <c r="H17" i="2"/>
  <c r="I17" i="2"/>
  <c r="J8" i="2"/>
  <c r="J9" i="2"/>
  <c r="J10" i="2"/>
  <c r="J11" i="2"/>
  <c r="J12" i="2"/>
  <c r="J14" i="2"/>
  <c r="J15" i="2"/>
  <c r="J16" i="2"/>
  <c r="M50" i="1"/>
  <c r="M31" i="1"/>
  <c r="E7" i="11" l="1"/>
  <c r="E10" i="11" s="1"/>
  <c r="J17" i="2"/>
  <c r="J29" i="13"/>
  <c r="S19" i="3"/>
  <c r="H19" i="3"/>
  <c r="L19" i="3"/>
  <c r="N19" i="3"/>
  <c r="O19" i="3"/>
  <c r="Q19" i="3"/>
  <c r="I19" i="3"/>
  <c r="S10" i="3"/>
  <c r="S11" i="3"/>
  <c r="S12" i="3"/>
  <c r="S13" i="3"/>
  <c r="S14" i="3"/>
  <c r="S15" i="3"/>
  <c r="S16" i="3"/>
  <c r="S17" i="3"/>
  <c r="S18" i="3"/>
  <c r="S9" i="3"/>
  <c r="L63" i="1"/>
  <c r="C63" i="1"/>
  <c r="K63" i="1"/>
  <c r="D63" i="1"/>
  <c r="F63" i="1"/>
  <c r="H63" i="1"/>
  <c r="I63" i="1"/>
  <c r="J63" i="1"/>
  <c r="B63" i="1"/>
  <c r="M43" i="1"/>
  <c r="M44" i="1"/>
  <c r="M45" i="1"/>
  <c r="M46" i="1"/>
  <c r="M47" i="1"/>
  <c r="M48" i="1"/>
  <c r="M49" i="1"/>
  <c r="M51" i="1"/>
  <c r="M52" i="1"/>
  <c r="M53" i="1"/>
  <c r="M54" i="1"/>
  <c r="M55" i="1"/>
  <c r="M56" i="1"/>
  <c r="M57" i="1"/>
  <c r="M58" i="1"/>
  <c r="M59" i="1"/>
  <c r="M60" i="1"/>
  <c r="M61" i="1"/>
  <c r="M62" i="1"/>
  <c r="M42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39" i="1"/>
  <c r="M40" i="1"/>
  <c r="M41" i="1"/>
  <c r="D7" i="11" l="1"/>
  <c r="K470" i="5"/>
  <c r="F470" i="5"/>
  <c r="K26" i="5"/>
  <c r="K98" i="5"/>
  <c r="K146" i="5"/>
  <c r="K194" i="5"/>
  <c r="K242" i="5"/>
  <c r="K290" i="5"/>
  <c r="K338" i="5"/>
  <c r="K386" i="5"/>
  <c r="K434" i="5"/>
  <c r="K483" i="5"/>
  <c r="K531" i="5"/>
  <c r="K241" i="5"/>
  <c r="K37" i="5"/>
  <c r="K99" i="5"/>
  <c r="K147" i="5"/>
  <c r="K195" i="5"/>
  <c r="K243" i="5"/>
  <c r="K291" i="5"/>
  <c r="K339" i="5"/>
  <c r="K387" i="5"/>
  <c r="K435" i="5"/>
  <c r="K484" i="5"/>
  <c r="K532" i="5"/>
  <c r="K433" i="5"/>
  <c r="K38" i="5"/>
  <c r="K109" i="5"/>
  <c r="K157" i="5"/>
  <c r="K205" i="5"/>
  <c r="K253" i="5"/>
  <c r="K301" i="5"/>
  <c r="K349" i="5"/>
  <c r="K397" i="5"/>
  <c r="K445" i="5"/>
  <c r="K494" i="5"/>
  <c r="K542" i="5"/>
  <c r="K482" i="5"/>
  <c r="K49" i="5"/>
  <c r="K110" i="5"/>
  <c r="K158" i="5"/>
  <c r="K206" i="5"/>
  <c r="K254" i="5"/>
  <c r="K302" i="5"/>
  <c r="K350" i="5"/>
  <c r="K398" i="5"/>
  <c r="K446" i="5"/>
  <c r="K495" i="5"/>
  <c r="K543" i="5"/>
  <c r="K385" i="5"/>
  <c r="K50" i="5"/>
  <c r="K111" i="5"/>
  <c r="K159" i="5"/>
  <c r="K207" i="5"/>
  <c r="K255" i="5"/>
  <c r="K303" i="5"/>
  <c r="K351" i="5"/>
  <c r="K399" i="5"/>
  <c r="K447" i="5"/>
  <c r="K496" i="5"/>
  <c r="K544" i="5"/>
  <c r="K289" i="5"/>
  <c r="K61" i="5"/>
  <c r="K121" i="5"/>
  <c r="K169" i="5"/>
  <c r="K217" i="5"/>
  <c r="K265" i="5"/>
  <c r="K313" i="5"/>
  <c r="K361" i="5"/>
  <c r="K409" i="5"/>
  <c r="K457" i="5"/>
  <c r="K506" i="5"/>
  <c r="K11" i="5"/>
  <c r="K530" i="5"/>
  <c r="K62" i="5"/>
  <c r="K122" i="5"/>
  <c r="K170" i="5"/>
  <c r="K218" i="5"/>
  <c r="K266" i="5"/>
  <c r="K314" i="5"/>
  <c r="K362" i="5"/>
  <c r="K410" i="5"/>
  <c r="K458" i="5"/>
  <c r="K507" i="5"/>
  <c r="K337" i="5"/>
  <c r="K73" i="5"/>
  <c r="K123" i="5"/>
  <c r="K171" i="5"/>
  <c r="K219" i="5"/>
  <c r="K267" i="5"/>
  <c r="K315" i="5"/>
  <c r="K363" i="5"/>
  <c r="K411" i="5"/>
  <c r="K459" i="5"/>
  <c r="K508" i="5"/>
  <c r="K97" i="5"/>
  <c r="K74" i="5"/>
  <c r="K133" i="5"/>
  <c r="K181" i="5"/>
  <c r="K229" i="5"/>
  <c r="K277" i="5"/>
  <c r="K325" i="5"/>
  <c r="K373" i="5"/>
  <c r="K421" i="5"/>
  <c r="K469" i="5"/>
  <c r="K518" i="5"/>
  <c r="K25" i="5"/>
  <c r="K13" i="5"/>
  <c r="K85" i="5"/>
  <c r="K134" i="5"/>
  <c r="K182" i="5"/>
  <c r="K230" i="5"/>
  <c r="K278" i="5"/>
  <c r="K326" i="5"/>
  <c r="K374" i="5"/>
  <c r="K422" i="5"/>
  <c r="K471" i="5"/>
  <c r="K519" i="5"/>
  <c r="K145" i="5"/>
  <c r="K14" i="5"/>
  <c r="K86" i="5"/>
  <c r="K135" i="5"/>
  <c r="K183" i="5"/>
  <c r="K231" i="5"/>
  <c r="K279" i="5"/>
  <c r="K327" i="5"/>
  <c r="K375" i="5"/>
  <c r="K423" i="5"/>
  <c r="K472" i="5"/>
  <c r="K520" i="5"/>
  <c r="K193" i="5"/>
  <c r="K449" i="5"/>
  <c r="K412" i="5"/>
  <c r="K268" i="5"/>
  <c r="K124" i="5"/>
  <c r="K257" i="5"/>
  <c r="K413" i="5"/>
  <c r="K521" i="5"/>
  <c r="K456" i="5"/>
  <c r="K312" i="5"/>
  <c r="K168" i="5"/>
  <c r="K24" i="5"/>
  <c r="K443" i="5"/>
  <c r="K299" i="5"/>
  <c r="K155" i="5"/>
  <c r="K461" i="5"/>
  <c r="K442" i="5"/>
  <c r="K298" i="5"/>
  <c r="K154" i="5"/>
  <c r="K474" i="5"/>
  <c r="K441" i="5"/>
  <c r="K297" i="5"/>
  <c r="K153" i="5"/>
  <c r="K498" i="5"/>
  <c r="K489" i="5"/>
  <c r="K344" i="5"/>
  <c r="K200" i="5"/>
  <c r="K56" i="5"/>
  <c r="K500" i="5"/>
  <c r="K355" i="5"/>
  <c r="K211" i="5"/>
  <c r="K67" i="5"/>
  <c r="K487" i="5"/>
  <c r="K342" i="5"/>
  <c r="K198" i="5"/>
  <c r="K54" i="5"/>
  <c r="K317" i="5"/>
  <c r="K400" i="5"/>
  <c r="K256" i="5"/>
  <c r="K112" i="5"/>
  <c r="K101" i="5"/>
  <c r="K341" i="5"/>
  <c r="K509" i="5"/>
  <c r="K444" i="5"/>
  <c r="K300" i="5"/>
  <c r="K156" i="5"/>
  <c r="K486" i="5"/>
  <c r="K431" i="5"/>
  <c r="K287" i="5"/>
  <c r="K143" i="5"/>
  <c r="K365" i="5"/>
  <c r="K430" i="5"/>
  <c r="K286" i="5"/>
  <c r="K142" i="5"/>
  <c r="K353" i="5"/>
  <c r="K429" i="5"/>
  <c r="K285" i="5"/>
  <c r="K141" i="5"/>
  <c r="K389" i="5"/>
  <c r="K477" i="5"/>
  <c r="K332" i="5"/>
  <c r="K188" i="5"/>
  <c r="K44" i="5"/>
  <c r="K488" i="5"/>
  <c r="K343" i="5"/>
  <c r="K199" i="5"/>
  <c r="K55" i="5"/>
  <c r="K475" i="5"/>
  <c r="K330" i="5"/>
  <c r="K186" i="5"/>
  <c r="K42" i="5"/>
  <c r="K197" i="5"/>
  <c r="K388" i="5"/>
  <c r="K244" i="5"/>
  <c r="K100" i="5"/>
  <c r="K29" i="5"/>
  <c r="K233" i="5"/>
  <c r="K425" i="5"/>
  <c r="K432" i="5"/>
  <c r="K288" i="5"/>
  <c r="K144" i="5"/>
  <c r="K305" i="5"/>
  <c r="K419" i="5"/>
  <c r="K275" i="5"/>
  <c r="K131" i="5"/>
  <c r="K209" i="5"/>
  <c r="K418" i="5"/>
  <c r="K274" i="5"/>
  <c r="K130" i="5"/>
  <c r="K221" i="5"/>
  <c r="K417" i="5"/>
  <c r="K273" i="5"/>
  <c r="K129" i="5"/>
  <c r="K269" i="5"/>
  <c r="K464" i="5"/>
  <c r="K320" i="5"/>
  <c r="K176" i="5"/>
  <c r="K32" i="5"/>
  <c r="K476" i="5"/>
  <c r="K331" i="5"/>
  <c r="K187" i="5"/>
  <c r="K43" i="5"/>
  <c r="K462" i="5"/>
  <c r="K318" i="5"/>
  <c r="K174" i="5"/>
  <c r="K30" i="5"/>
  <c r="K173" i="5"/>
  <c r="K376" i="5"/>
  <c r="K232" i="5"/>
  <c r="K88" i="5"/>
  <c r="K533" i="5"/>
  <c r="K149" i="5"/>
  <c r="K293" i="5"/>
  <c r="K420" i="5"/>
  <c r="K276" i="5"/>
  <c r="K132" i="5"/>
  <c r="K161" i="5"/>
  <c r="K407" i="5"/>
  <c r="K263" i="5"/>
  <c r="K119" i="5"/>
  <c r="K65" i="5"/>
  <c r="K406" i="5"/>
  <c r="K262" i="5"/>
  <c r="K118" i="5"/>
  <c r="K89" i="5"/>
  <c r="K405" i="5"/>
  <c r="K261" i="5"/>
  <c r="K117" i="5"/>
  <c r="K113" i="5"/>
  <c r="K452" i="5"/>
  <c r="K308" i="5"/>
  <c r="K164" i="5"/>
  <c r="K20" i="5"/>
  <c r="K463" i="5"/>
  <c r="K319" i="5"/>
  <c r="K175" i="5"/>
  <c r="K31" i="5"/>
  <c r="K450" i="5"/>
  <c r="K306" i="5"/>
  <c r="K162" i="5"/>
  <c r="K18" i="5"/>
  <c r="K77" i="5"/>
  <c r="K364" i="5"/>
  <c r="K220" i="5"/>
  <c r="K76" i="5"/>
  <c r="K473" i="5"/>
  <c r="K41" i="5"/>
  <c r="K553" i="5"/>
  <c r="K408" i="5"/>
  <c r="K264" i="5"/>
  <c r="K120" i="5"/>
  <c r="K540" i="5"/>
  <c r="K395" i="5"/>
  <c r="K251" i="5"/>
  <c r="K107" i="5"/>
  <c r="K539" i="5"/>
  <c r="K394" i="5"/>
  <c r="K250" i="5"/>
  <c r="K106" i="5"/>
  <c r="K551" i="5"/>
  <c r="K393" i="5"/>
  <c r="K249" i="5"/>
  <c r="K105" i="5"/>
  <c r="K552" i="5"/>
  <c r="K440" i="5"/>
  <c r="K296" i="5"/>
  <c r="K152" i="5"/>
  <c r="K522" i="5"/>
  <c r="K451" i="5"/>
  <c r="K307" i="5"/>
  <c r="K163" i="5"/>
  <c r="K19" i="5"/>
  <c r="K438" i="5"/>
  <c r="K294" i="5"/>
  <c r="K150" i="5"/>
  <c r="K12" i="5"/>
  <c r="K17" i="5"/>
  <c r="K352" i="5"/>
  <c r="K208" i="5"/>
  <c r="K64" i="5"/>
  <c r="K87" i="5"/>
  <c r="K485" i="5"/>
  <c r="K541" i="5"/>
  <c r="K396" i="5"/>
  <c r="K252" i="5"/>
  <c r="K108" i="5"/>
  <c r="K528" i="5"/>
  <c r="K383" i="5"/>
  <c r="K239" i="5"/>
  <c r="K95" i="5"/>
  <c r="K527" i="5"/>
  <c r="K382" i="5"/>
  <c r="K238" i="5"/>
  <c r="K94" i="5"/>
  <c r="K538" i="5"/>
  <c r="K381" i="5"/>
  <c r="K237" i="5"/>
  <c r="K93" i="5"/>
  <c r="K550" i="5"/>
  <c r="K428" i="5"/>
  <c r="K284" i="5"/>
  <c r="K140" i="5"/>
  <c r="K329" i="5"/>
  <c r="K439" i="5"/>
  <c r="K295" i="5"/>
  <c r="K151" i="5"/>
  <c r="K510" i="5"/>
  <c r="K426" i="5"/>
  <c r="K282" i="5"/>
  <c r="K138" i="5"/>
  <c r="K545" i="5"/>
  <c r="K340" i="5"/>
  <c r="K196" i="5"/>
  <c r="K52" i="5"/>
  <c r="K75" i="5"/>
  <c r="K546" i="5"/>
  <c r="K529" i="5"/>
  <c r="K384" i="5"/>
  <c r="K240" i="5"/>
  <c r="K96" i="5"/>
  <c r="K516" i="5"/>
  <c r="K371" i="5"/>
  <c r="K227" i="5"/>
  <c r="K83" i="5"/>
  <c r="K497" i="5"/>
  <c r="K328" i="5"/>
  <c r="K184" i="5"/>
  <c r="K40" i="5"/>
  <c r="K63" i="5"/>
  <c r="K437" i="5"/>
  <c r="K517" i="5"/>
  <c r="K372" i="5"/>
  <c r="K228" i="5"/>
  <c r="K84" i="5"/>
  <c r="K504" i="5"/>
  <c r="K359" i="5"/>
  <c r="K215" i="5"/>
  <c r="K71" i="5"/>
  <c r="K503" i="5"/>
  <c r="K358" i="5"/>
  <c r="K214" i="5"/>
  <c r="K70" i="5"/>
  <c r="K502" i="5"/>
  <c r="K357" i="5"/>
  <c r="K213" i="5"/>
  <c r="K69" i="5"/>
  <c r="K549" i="5"/>
  <c r="K404" i="5"/>
  <c r="K260" i="5"/>
  <c r="K116" i="5"/>
  <c r="K137" i="5"/>
  <c r="K415" i="5"/>
  <c r="K271" i="5"/>
  <c r="K127" i="5"/>
  <c r="K547" i="5"/>
  <c r="K402" i="5"/>
  <c r="K258" i="5"/>
  <c r="K114" i="5"/>
  <c r="K460" i="5"/>
  <c r="K316" i="5"/>
  <c r="K172" i="5"/>
  <c r="K28" i="5"/>
  <c r="K51" i="5"/>
  <c r="K377" i="5"/>
  <c r="K505" i="5"/>
  <c r="K360" i="5"/>
  <c r="K216" i="5"/>
  <c r="K72" i="5"/>
  <c r="K492" i="5"/>
  <c r="K347" i="5"/>
  <c r="K203" i="5"/>
  <c r="K59" i="5"/>
  <c r="K491" i="5"/>
  <c r="K346" i="5"/>
  <c r="K202" i="5"/>
  <c r="K58" i="5"/>
  <c r="K490" i="5"/>
  <c r="K345" i="5"/>
  <c r="K201" i="5"/>
  <c r="K57" i="5"/>
  <c r="K537" i="5"/>
  <c r="K392" i="5"/>
  <c r="K248" i="5"/>
  <c r="K104" i="5"/>
  <c r="K548" i="5"/>
  <c r="K403" i="5"/>
  <c r="K259" i="5"/>
  <c r="K115" i="5"/>
  <c r="K535" i="5"/>
  <c r="K390" i="5"/>
  <c r="K246" i="5"/>
  <c r="K102" i="5"/>
  <c r="K448" i="5"/>
  <c r="K304" i="5"/>
  <c r="K160" i="5"/>
  <c r="K16" i="5"/>
  <c r="K39" i="5"/>
  <c r="K245" i="5"/>
  <c r="K493" i="5"/>
  <c r="K348" i="5"/>
  <c r="K204" i="5"/>
  <c r="K60" i="5"/>
  <c r="K480" i="5"/>
  <c r="K335" i="5"/>
  <c r="K191" i="5"/>
  <c r="K47" i="5"/>
  <c r="K479" i="5"/>
  <c r="K334" i="5"/>
  <c r="K190" i="5"/>
  <c r="K46" i="5"/>
  <c r="K478" i="5"/>
  <c r="K333" i="5"/>
  <c r="K189" i="5"/>
  <c r="K45" i="5"/>
  <c r="K525" i="5"/>
  <c r="K380" i="5"/>
  <c r="K236" i="5"/>
  <c r="K92" i="5"/>
  <c r="K536" i="5"/>
  <c r="K391" i="5"/>
  <c r="K247" i="5"/>
  <c r="K103" i="5"/>
  <c r="K523" i="5"/>
  <c r="K378" i="5"/>
  <c r="K234" i="5"/>
  <c r="K90" i="5"/>
  <c r="K436" i="5"/>
  <c r="K292" i="5"/>
  <c r="K148" i="5"/>
  <c r="K534" i="5"/>
  <c r="K27" i="5"/>
  <c r="K125" i="5"/>
  <c r="K481" i="5"/>
  <c r="K336" i="5"/>
  <c r="K192" i="5"/>
  <c r="K48" i="5"/>
  <c r="K467" i="5"/>
  <c r="K323" i="5"/>
  <c r="K179" i="5"/>
  <c r="K35" i="5"/>
  <c r="K466" i="5"/>
  <c r="K322" i="5"/>
  <c r="K178" i="5"/>
  <c r="K34" i="5"/>
  <c r="K465" i="5"/>
  <c r="K321" i="5"/>
  <c r="K177" i="5"/>
  <c r="K33" i="5"/>
  <c r="K513" i="5"/>
  <c r="K368" i="5"/>
  <c r="K224" i="5"/>
  <c r="K80" i="5"/>
  <c r="K524" i="5"/>
  <c r="K379" i="5"/>
  <c r="K235" i="5"/>
  <c r="K91" i="5"/>
  <c r="K511" i="5"/>
  <c r="K366" i="5"/>
  <c r="K222" i="5"/>
  <c r="K78" i="5"/>
  <c r="K424" i="5"/>
  <c r="K167" i="5"/>
  <c r="K369" i="5"/>
  <c r="K128" i="5"/>
  <c r="K414" i="5"/>
  <c r="K280" i="5"/>
  <c r="K23" i="5"/>
  <c r="K309" i="5"/>
  <c r="K68" i="5"/>
  <c r="K354" i="5"/>
  <c r="K136" i="5"/>
  <c r="K515" i="5"/>
  <c r="K225" i="5"/>
  <c r="K185" i="5"/>
  <c r="K270" i="5"/>
  <c r="K401" i="5"/>
  <c r="K454" i="5"/>
  <c r="K165" i="5"/>
  <c r="K512" i="5"/>
  <c r="K210" i="5"/>
  <c r="K15" i="5"/>
  <c r="K370" i="5"/>
  <c r="K81" i="5"/>
  <c r="K427" i="5"/>
  <c r="K126" i="5"/>
  <c r="K53" i="5"/>
  <c r="K310" i="5"/>
  <c r="K21" i="5"/>
  <c r="K367" i="5"/>
  <c r="K66" i="5"/>
  <c r="K468" i="5"/>
  <c r="K226" i="5"/>
  <c r="K526" i="5"/>
  <c r="K283" i="5"/>
  <c r="K324" i="5"/>
  <c r="K166" i="5"/>
  <c r="K501" i="5"/>
  <c r="K223" i="5"/>
  <c r="K180" i="5"/>
  <c r="K82" i="5"/>
  <c r="K416" i="5"/>
  <c r="K139" i="5"/>
  <c r="K36" i="5"/>
  <c r="K22" i="5"/>
  <c r="K356" i="5"/>
  <c r="K79" i="5"/>
  <c r="K455" i="5"/>
  <c r="K514" i="5"/>
  <c r="K272" i="5"/>
  <c r="K281" i="5"/>
  <c r="K311" i="5"/>
  <c r="K453" i="5"/>
  <c r="K212" i="5"/>
  <c r="K499" i="5"/>
  <c r="F510" i="5"/>
  <c r="F425" i="5"/>
  <c r="F384" i="5"/>
  <c r="F108" i="5"/>
  <c r="F516" i="5"/>
  <c r="F505" i="5"/>
  <c r="F372" i="5"/>
  <c r="F317" i="5"/>
  <c r="F173" i="5"/>
  <c r="F28" i="5"/>
  <c r="F388" i="5"/>
  <c r="F244" i="5"/>
  <c r="F100" i="5"/>
  <c r="F447" i="5"/>
  <c r="F303" i="5"/>
  <c r="F159" i="5"/>
  <c r="F13" i="5"/>
  <c r="F350" i="5"/>
  <c r="F206" i="5"/>
  <c r="F62" i="5"/>
  <c r="F518" i="5"/>
  <c r="F373" i="5"/>
  <c r="F229" i="5"/>
  <c r="F85" i="5"/>
  <c r="F359" i="5"/>
  <c r="F215" i="5"/>
  <c r="F71" i="5"/>
  <c r="F418" i="5"/>
  <c r="F274" i="5"/>
  <c r="F130" i="5"/>
  <c r="F465" i="5"/>
  <c r="F285" i="5"/>
  <c r="F141" i="5"/>
  <c r="F491" i="5"/>
  <c r="F428" i="5"/>
  <c r="F284" i="5"/>
  <c r="F140" i="5"/>
  <c r="F550" i="5"/>
  <c r="F439" i="5"/>
  <c r="F295" i="5"/>
  <c r="F151" i="5"/>
  <c r="F503" i="5"/>
  <c r="F462" i="5"/>
  <c r="F318" i="5"/>
  <c r="F174" i="5"/>
  <c r="F29" i="5"/>
  <c r="F294" i="5"/>
  <c r="F426" i="5"/>
  <c r="F138" i="5"/>
  <c r="F103" i="5"/>
  <c r="F414" i="5"/>
  <c r="F102" i="5"/>
  <c r="F463" i="5"/>
  <c r="F461" i="5"/>
  <c r="F401" i="5"/>
  <c r="F312" i="5"/>
  <c r="F96" i="5"/>
  <c r="F480" i="5"/>
  <c r="F420" i="5"/>
  <c r="F288" i="5"/>
  <c r="F305" i="5"/>
  <c r="F161" i="5"/>
  <c r="F15" i="5"/>
  <c r="F376" i="5"/>
  <c r="F232" i="5"/>
  <c r="F88" i="5"/>
  <c r="F435" i="5"/>
  <c r="F291" i="5"/>
  <c r="F147" i="5"/>
  <c r="F531" i="5"/>
  <c r="F338" i="5"/>
  <c r="F194" i="5"/>
  <c r="F49" i="5"/>
  <c r="F506" i="5"/>
  <c r="F361" i="5"/>
  <c r="F217" i="5"/>
  <c r="F73" i="5"/>
  <c r="F347" i="5"/>
  <c r="F203" i="5"/>
  <c r="F59" i="5"/>
  <c r="F406" i="5"/>
  <c r="F262" i="5"/>
  <c r="F118" i="5"/>
  <c r="F417" i="5"/>
  <c r="F273" i="5"/>
  <c r="F129" i="5"/>
  <c r="F526" i="5"/>
  <c r="F416" i="5"/>
  <c r="F272" i="5"/>
  <c r="F128" i="5"/>
  <c r="F502" i="5"/>
  <c r="F427" i="5"/>
  <c r="F283" i="5"/>
  <c r="F139" i="5"/>
  <c r="F514" i="5"/>
  <c r="F450" i="5"/>
  <c r="F306" i="5"/>
  <c r="F162" i="5"/>
  <c r="F16" i="5"/>
  <c r="F537" i="5"/>
  <c r="F247" i="5"/>
  <c r="F270" i="5"/>
  <c r="F187" i="5"/>
  <c r="F342" i="5"/>
  <c r="F377" i="5"/>
  <c r="F341" i="5"/>
  <c r="F276" i="5"/>
  <c r="F84" i="5"/>
  <c r="F467" i="5"/>
  <c r="F336" i="5"/>
  <c r="F504" i="5"/>
  <c r="F293" i="5"/>
  <c r="F149" i="5"/>
  <c r="F509" i="5"/>
  <c r="F364" i="5"/>
  <c r="F220" i="5"/>
  <c r="F76" i="5"/>
  <c r="F423" i="5"/>
  <c r="F279" i="5"/>
  <c r="F135" i="5"/>
  <c r="F507" i="5"/>
  <c r="F326" i="5"/>
  <c r="F182" i="5"/>
  <c r="F37" i="5"/>
  <c r="F494" i="5"/>
  <c r="F349" i="5"/>
  <c r="F205" i="5"/>
  <c r="F61" i="5"/>
  <c r="F335" i="5"/>
  <c r="F191" i="5"/>
  <c r="F46" i="5"/>
  <c r="F394" i="5"/>
  <c r="F250" i="5"/>
  <c r="F106" i="5"/>
  <c r="F405" i="5"/>
  <c r="F261" i="5"/>
  <c r="F117" i="5"/>
  <c r="F478" i="5"/>
  <c r="F404" i="5"/>
  <c r="F260" i="5"/>
  <c r="F116" i="5"/>
  <c r="F453" i="5"/>
  <c r="F415" i="5"/>
  <c r="F271" i="5"/>
  <c r="F127" i="5"/>
  <c r="F441" i="5"/>
  <c r="F438" i="5"/>
  <c r="F150" i="5"/>
  <c r="F521" i="5"/>
  <c r="F532" i="5"/>
  <c r="F216" i="5"/>
  <c r="F72" i="5"/>
  <c r="F455" i="5"/>
  <c r="F264" i="5"/>
  <c r="F481" i="5"/>
  <c r="F281" i="5"/>
  <c r="F137" i="5"/>
  <c r="F497" i="5"/>
  <c r="F352" i="5"/>
  <c r="F208" i="5"/>
  <c r="F64" i="5"/>
  <c r="F411" i="5"/>
  <c r="F267" i="5"/>
  <c r="F123" i="5"/>
  <c r="F483" i="5"/>
  <c r="F314" i="5"/>
  <c r="F170" i="5"/>
  <c r="F25" i="5"/>
  <c r="F482" i="5"/>
  <c r="F337" i="5"/>
  <c r="F193" i="5"/>
  <c r="F48" i="5"/>
  <c r="F323" i="5"/>
  <c r="F179" i="5"/>
  <c r="F34" i="5"/>
  <c r="F382" i="5"/>
  <c r="F238" i="5"/>
  <c r="F94" i="5"/>
  <c r="F393" i="5"/>
  <c r="F249" i="5"/>
  <c r="F105" i="5"/>
  <c r="F429" i="5"/>
  <c r="F392" i="5"/>
  <c r="F248" i="5"/>
  <c r="F104" i="5"/>
  <c r="F549" i="5"/>
  <c r="F403" i="5"/>
  <c r="F259" i="5"/>
  <c r="F115" i="5"/>
  <c r="F282" i="5"/>
  <c r="F126" i="5"/>
  <c r="F114" i="5"/>
  <c r="F499" i="5"/>
  <c r="F330" i="5"/>
  <c r="F522" i="5"/>
  <c r="F543" i="5"/>
  <c r="F204" i="5"/>
  <c r="F60" i="5"/>
  <c r="F443" i="5"/>
  <c r="F552" i="5"/>
  <c r="F360" i="5"/>
  <c r="F269" i="5"/>
  <c r="F125" i="5"/>
  <c r="F485" i="5"/>
  <c r="F340" i="5"/>
  <c r="F196" i="5"/>
  <c r="F51" i="5"/>
  <c r="F399" i="5"/>
  <c r="F255" i="5"/>
  <c r="F111" i="5"/>
  <c r="F458" i="5"/>
  <c r="F302" i="5"/>
  <c r="F158" i="5"/>
  <c r="F12" i="5"/>
  <c r="F469" i="5"/>
  <c r="F325" i="5"/>
  <c r="F181" i="5"/>
  <c r="F36" i="5"/>
  <c r="F311" i="5"/>
  <c r="F167" i="5"/>
  <c r="F22" i="5"/>
  <c r="F370" i="5"/>
  <c r="F226" i="5"/>
  <c r="F82" i="5"/>
  <c r="F381" i="5"/>
  <c r="F237" i="5"/>
  <c r="F93" i="5"/>
  <c r="F525" i="5"/>
  <c r="F380" i="5"/>
  <c r="F236" i="5"/>
  <c r="F92" i="5"/>
  <c r="F536" i="5"/>
  <c r="F391" i="5"/>
  <c r="F548" i="5"/>
  <c r="F449" i="5"/>
  <c r="F498" i="5"/>
  <c r="F192" i="5"/>
  <c r="F47" i="5"/>
  <c r="F431" i="5"/>
  <c r="F553" i="5"/>
  <c r="F228" i="5"/>
  <c r="F257" i="5"/>
  <c r="F113" i="5"/>
  <c r="F473" i="5"/>
  <c r="F328" i="5"/>
  <c r="F184" i="5"/>
  <c r="F39" i="5"/>
  <c r="F387" i="5"/>
  <c r="F243" i="5"/>
  <c r="F99" i="5"/>
  <c r="F446" i="5"/>
  <c r="F290" i="5"/>
  <c r="F146" i="5"/>
  <c r="F519" i="5"/>
  <c r="F457" i="5"/>
  <c r="F313" i="5"/>
  <c r="F169" i="5"/>
  <c r="F24" i="5"/>
  <c r="F299" i="5"/>
  <c r="F155" i="5"/>
  <c r="F52" i="5"/>
  <c r="F358" i="5"/>
  <c r="F214" i="5"/>
  <c r="F70" i="5"/>
  <c r="F369" i="5"/>
  <c r="F225" i="5"/>
  <c r="F81" i="5"/>
  <c r="F513" i="5"/>
  <c r="F368" i="5"/>
  <c r="F224" i="5"/>
  <c r="F80" i="5"/>
  <c r="F524" i="5"/>
  <c r="F379" i="5"/>
  <c r="F235" i="5"/>
  <c r="F91" i="5"/>
  <c r="F547" i="5"/>
  <c r="F402" i="5"/>
  <c r="F258" i="5"/>
  <c r="F66" i="5"/>
  <c r="F30" i="5"/>
  <c r="F353" i="5"/>
  <c r="F437" i="5"/>
  <c r="F180" i="5"/>
  <c r="F35" i="5"/>
  <c r="F493" i="5"/>
  <c r="F432" i="5"/>
  <c r="F528" i="5"/>
  <c r="F245" i="5"/>
  <c r="F101" i="5"/>
  <c r="F460" i="5"/>
  <c r="F316" i="5"/>
  <c r="F172" i="5"/>
  <c r="F27" i="5"/>
  <c r="F375" i="5"/>
  <c r="F231" i="5"/>
  <c r="F87" i="5"/>
  <c r="F422" i="5"/>
  <c r="F278" i="5"/>
  <c r="F134" i="5"/>
  <c r="F495" i="5"/>
  <c r="F445" i="5"/>
  <c r="F301" i="5"/>
  <c r="F157" i="5"/>
  <c r="F17" i="5"/>
  <c r="F287" i="5"/>
  <c r="F143" i="5"/>
  <c r="F515" i="5"/>
  <c r="F346" i="5"/>
  <c r="F202" i="5"/>
  <c r="F58" i="5"/>
  <c r="F357" i="5"/>
  <c r="F213" i="5"/>
  <c r="F69" i="5"/>
  <c r="F501" i="5"/>
  <c r="F356" i="5"/>
  <c r="F212" i="5"/>
  <c r="F68" i="5"/>
  <c r="F512" i="5"/>
  <c r="F367" i="5"/>
  <c r="F223" i="5"/>
  <c r="F79" i="5"/>
  <c r="F535" i="5"/>
  <c r="F390" i="5"/>
  <c r="F246" i="5"/>
  <c r="F354" i="5"/>
  <c r="F487" i="5"/>
  <c r="F545" i="5"/>
  <c r="F365" i="5"/>
  <c r="F168" i="5"/>
  <c r="F23" i="5"/>
  <c r="F408" i="5"/>
  <c r="F348" i="5"/>
  <c r="F534" i="5"/>
  <c r="F233" i="5"/>
  <c r="F89" i="5"/>
  <c r="F448" i="5"/>
  <c r="F304" i="5"/>
  <c r="F160" i="5"/>
  <c r="F14" i="5"/>
  <c r="F363" i="5"/>
  <c r="F219" i="5"/>
  <c r="F75" i="5"/>
  <c r="F410" i="5"/>
  <c r="F266" i="5"/>
  <c r="F122" i="5"/>
  <c r="F471" i="5"/>
  <c r="F433" i="5"/>
  <c r="F289" i="5"/>
  <c r="F145" i="5"/>
  <c r="F419" i="5"/>
  <c r="F275" i="5"/>
  <c r="F131" i="5"/>
  <c r="F479" i="5"/>
  <c r="F334" i="5"/>
  <c r="F190" i="5"/>
  <c r="F45" i="5"/>
  <c r="F345" i="5"/>
  <c r="F201" i="5"/>
  <c r="F57" i="5"/>
  <c r="F489" i="5"/>
  <c r="F344" i="5"/>
  <c r="F200" i="5"/>
  <c r="F56" i="5"/>
  <c r="F500" i="5"/>
  <c r="F355" i="5"/>
  <c r="F211" i="5"/>
  <c r="F67" i="5"/>
  <c r="F523" i="5"/>
  <c r="F378" i="5"/>
  <c r="F234" i="5"/>
  <c r="F90" i="5"/>
  <c r="F366" i="5"/>
  <c r="F78" i="5"/>
  <c r="F544" i="5"/>
  <c r="F533" i="5"/>
  <c r="F156" i="5"/>
  <c r="F517" i="5"/>
  <c r="F324" i="5"/>
  <c r="F240" i="5"/>
  <c r="F474" i="5"/>
  <c r="F221" i="5"/>
  <c r="F77" i="5"/>
  <c r="F436" i="5"/>
  <c r="F292" i="5"/>
  <c r="F148" i="5"/>
  <c r="F496" i="5"/>
  <c r="F351" i="5"/>
  <c r="F207" i="5"/>
  <c r="F63" i="5"/>
  <c r="F398" i="5"/>
  <c r="F254" i="5"/>
  <c r="F110" i="5"/>
  <c r="F434" i="5"/>
  <c r="F421" i="5"/>
  <c r="F277" i="5"/>
  <c r="F133" i="5"/>
  <c r="F407" i="5"/>
  <c r="F263" i="5"/>
  <c r="F119" i="5"/>
  <c r="F466" i="5"/>
  <c r="F322" i="5"/>
  <c r="F178" i="5"/>
  <c r="F33" i="5"/>
  <c r="F333" i="5"/>
  <c r="F189" i="5"/>
  <c r="F44" i="5"/>
  <c r="F477" i="5"/>
  <c r="F332" i="5"/>
  <c r="F188" i="5"/>
  <c r="F43" i="5"/>
  <c r="F488" i="5"/>
  <c r="F343" i="5"/>
  <c r="F199" i="5"/>
  <c r="F55" i="5"/>
  <c r="F511" i="5"/>
  <c r="F222" i="5"/>
  <c r="F210" i="5"/>
  <c r="F175" i="5"/>
  <c r="F508" i="5"/>
  <c r="F520" i="5"/>
  <c r="F144" i="5"/>
  <c r="F456" i="5"/>
  <c r="F252" i="5"/>
  <c r="F540" i="5"/>
  <c r="F413" i="5"/>
  <c r="F209" i="5"/>
  <c r="F65" i="5"/>
  <c r="F424" i="5"/>
  <c r="F280" i="5"/>
  <c r="F136" i="5"/>
  <c r="F484" i="5"/>
  <c r="F339" i="5"/>
  <c r="F195" i="5"/>
  <c r="F50" i="5"/>
  <c r="F386" i="5"/>
  <c r="F242" i="5"/>
  <c r="F98" i="5"/>
  <c r="F11" i="5"/>
  <c r="F409" i="5"/>
  <c r="F265" i="5"/>
  <c r="F121" i="5"/>
  <c r="F395" i="5"/>
  <c r="F251" i="5"/>
  <c r="F107" i="5"/>
  <c r="F454" i="5"/>
  <c r="F310" i="5"/>
  <c r="F166" i="5"/>
  <c r="F21" i="5"/>
  <c r="F321" i="5"/>
  <c r="F177" i="5"/>
  <c r="F32" i="5"/>
  <c r="F464" i="5"/>
  <c r="F320" i="5"/>
  <c r="F176" i="5"/>
  <c r="F31" i="5"/>
  <c r="F476" i="5"/>
  <c r="F331" i="5"/>
  <c r="F42" i="5"/>
  <c r="F198" i="5"/>
  <c r="F41" i="5"/>
  <c r="F546" i="5"/>
  <c r="F541" i="5"/>
  <c r="F132" i="5"/>
  <c r="F396" i="5"/>
  <c r="F492" i="5"/>
  <c r="F529" i="5"/>
  <c r="F389" i="5"/>
  <c r="F197" i="5"/>
  <c r="F53" i="5"/>
  <c r="F412" i="5"/>
  <c r="F268" i="5"/>
  <c r="F124" i="5"/>
  <c r="F472" i="5"/>
  <c r="F327" i="5"/>
  <c r="F183" i="5"/>
  <c r="F38" i="5"/>
  <c r="F374" i="5"/>
  <c r="F230" i="5"/>
  <c r="F86" i="5"/>
  <c r="F542" i="5"/>
  <c r="F397" i="5"/>
  <c r="F253" i="5"/>
  <c r="F109" i="5"/>
  <c r="F383" i="5"/>
  <c r="F239" i="5"/>
  <c r="F95" i="5"/>
  <c r="F442" i="5"/>
  <c r="F298" i="5"/>
  <c r="F154" i="5"/>
  <c r="F538" i="5"/>
  <c r="F309" i="5"/>
  <c r="F165" i="5"/>
  <c r="F20" i="5"/>
  <c r="F452" i="5"/>
  <c r="F308" i="5"/>
  <c r="F164" i="5"/>
  <c r="F19" i="5"/>
  <c r="F319" i="5"/>
  <c r="F54" i="5"/>
  <c r="F486" i="5"/>
  <c r="F468" i="5"/>
  <c r="F120" i="5"/>
  <c r="F300" i="5"/>
  <c r="F551" i="5"/>
  <c r="F444" i="5"/>
  <c r="F329" i="5"/>
  <c r="F185" i="5"/>
  <c r="F40" i="5"/>
  <c r="F400" i="5"/>
  <c r="F256" i="5"/>
  <c r="F112" i="5"/>
  <c r="F459" i="5"/>
  <c r="F315" i="5"/>
  <c r="F171" i="5"/>
  <c r="F26" i="5"/>
  <c r="F362" i="5"/>
  <c r="F218" i="5"/>
  <c r="F74" i="5"/>
  <c r="F530" i="5"/>
  <c r="F385" i="5"/>
  <c r="F241" i="5"/>
  <c r="F97" i="5"/>
  <c r="F371" i="5"/>
  <c r="F227" i="5"/>
  <c r="F83" i="5"/>
  <c r="F430" i="5"/>
  <c r="F286" i="5"/>
  <c r="F142" i="5"/>
  <c r="F490" i="5"/>
  <c r="F297" i="5"/>
  <c r="F153" i="5"/>
  <c r="F539" i="5"/>
  <c r="F440" i="5"/>
  <c r="F296" i="5"/>
  <c r="F152" i="5"/>
  <c r="F527" i="5"/>
  <c r="F451" i="5"/>
  <c r="F307" i="5"/>
  <c r="F163" i="5"/>
  <c r="F18" i="5"/>
  <c r="F475" i="5"/>
  <c r="F186" i="5"/>
  <c r="D6" i="11"/>
  <c r="D9" i="11"/>
  <c r="D8" i="11"/>
  <c r="M63" i="1"/>
  <c r="F554" i="5" l="1"/>
  <c r="K554" i="5"/>
</calcChain>
</file>

<file path=xl/sharedStrings.xml><?xml version="1.0" encoding="utf-8"?>
<sst xmlns="http://schemas.openxmlformats.org/spreadsheetml/2006/main" count="1806" uniqueCount="780">
  <si>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</si>
  <si>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</si>
  <si>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</si>
  <si>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1403/06/31</t>
  </si>
  <si>
    <t>1- سرمایه گذاری ها</t>
  </si>
  <si>
    <t>1-1-سرمایه‌گذاری در سهام و حق تقدم سهام وصندوق‌های سرمایه‌گذاری</t>
  </si>
  <si>
    <t>1403/06/01</t>
  </si>
  <si>
    <t>تغییرات طی دوره</t>
  </si>
  <si>
    <t>1403/06/31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</si>
  <si>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</si>
  <si>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</si>
  <si>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</si>
  <si>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</si>
  <si>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</si>
  <si>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</si>
  <si>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</si>
  <si>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</si>
  <si>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</si>
  <si>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</si>
  <si>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بیمه اتکایی ایران معین (معین)</t>
  </si>
  <si>
    <t>صبا فولاد خلیج فارس (فصبا)</t>
  </si>
  <si>
    <t>پالایش نفت بندر عباس (شبندر)</t>
  </si>
  <si>
    <t>سر. تامین اجتماعی (شستا)</t>
  </si>
  <si>
    <t>پارس خودرو (خپارس)</t>
  </si>
  <si>
    <t>آنتی بیوتیک سازی ایران (بیوتیک)</t>
  </si>
  <si>
    <t>بانک تجارت (وتجارت)</t>
  </si>
  <si>
    <t>دارویی برکت (برکت)</t>
  </si>
  <si>
    <t>تکميلی پتروشیمی خلیج فارس (پترول)</t>
  </si>
  <si>
    <t>پالایش نفت اصفهان (شپنا)</t>
  </si>
  <si>
    <t>آهن و فولاد غدیر ایرانیان (فغدیر)</t>
  </si>
  <si>
    <t>ملی صنایع مس ایران (فملی)</t>
  </si>
  <si>
    <t>فولاد مبارکه اصفهان (فولاد)</t>
  </si>
  <si>
    <t>داده گستر عصر نوین - های وب (های وب)</t>
  </si>
  <si>
    <t>بانک دی (دی)</t>
  </si>
  <si>
    <t>بانک ملت (وبملت)</t>
  </si>
  <si>
    <t>بیمه کوثر (کوثر)</t>
  </si>
  <si>
    <t>توسعه سرمایه و صنعت غدیر (سغدیر)</t>
  </si>
  <si>
    <t>زامیاد (خزامیا)</t>
  </si>
  <si>
    <t>تامین سرمایه دماوند (تماوند)</t>
  </si>
  <si>
    <t>فولاد خوزستان (فخوز)</t>
  </si>
  <si>
    <t>ایران خودرو (خودرو)</t>
  </si>
  <si>
    <t>بین المللی توسعه صنایع و معادن غدیر (وکغدیر)</t>
  </si>
  <si>
    <t>پالایش نفت تهران (شتران)</t>
  </si>
  <si>
    <t>ذوب آهن اصفهان (ذوب)</t>
  </si>
  <si>
    <t>بانک صادرات ایران (وبصادر)</t>
  </si>
  <si>
    <t>نور ایستا پلاستیک (خنور)</t>
  </si>
  <si>
    <t>آما (فاما)</t>
  </si>
  <si>
    <t>سر. صدر تامین (تاصیکو)</t>
  </si>
  <si>
    <t>پتروشیمی زاگرس (زاگرس)</t>
  </si>
  <si>
    <t>سر. توسعه و عمران استان کرمان (کرمان)</t>
  </si>
  <si>
    <t>سایپا (خساپا)</t>
  </si>
  <si>
    <t>آهن و فولاد غدیر ایرانیان (حق تقدم) (فغدیرح)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</si>
  <si>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</si>
  <si>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</si>
  <si>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</si>
  <si>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</si>
  <si>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</si>
  <si>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</si>
  <si>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</si>
  <si>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</si>
  <si>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اختیارف ت وبملت-5625-03/02/01 (هملت302)</t>
  </si>
  <si>
    <t>1403/02/01</t>
  </si>
  <si>
    <t>اختیارف ت خساپا-3407-03/05/03 (هساپا305)</t>
  </si>
  <si>
    <t>1403/05/03</t>
  </si>
  <si>
    <t>اختیارف ت شبندر-3407-03/02/03 (هبندر302)</t>
  </si>
  <si>
    <t>1403/02/03</t>
  </si>
  <si>
    <t>اختیارف ت خودرو-3660-03/04/31 (هخود304)</t>
  </si>
  <si>
    <t>1403/04/31</t>
  </si>
  <si>
    <t>اختیارف ت شپنا-10080-03/02/02 (هشپنا302)</t>
  </si>
  <si>
    <t>1403/02/02</t>
  </si>
  <si>
    <t>اختیارف ت وبصادر-2592-21/06/03 (هصادر306)</t>
  </si>
  <si>
    <t>1403/06/21</t>
  </si>
  <si>
    <t>اختیارف ت وتجارت-2922-25/06/03 (هتجار306)</t>
  </si>
  <si>
    <t>1403/06/25</t>
  </si>
  <si>
    <t>اختیارف ت شستا-1506-03/06/27 (هشستا306)</t>
  </si>
  <si>
    <t>1403/06/27</t>
  </si>
  <si>
    <t>اختیارف ت خودرو-3268-04/05/11 (هخود405)</t>
  </si>
  <si>
    <t>1404/05/11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</si>
  <si>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</si>
  <si>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</si>
  <si>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</si>
  <si>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</si>
  <si>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</si>
  <si>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</si>
  <si>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</si>
  <si>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</si>
  <si>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</si>
  <si>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</si>
  <si>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</si>
  <si>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صکوک مرابحه فولاد065-بدون ضامن (صفولا065)</t>
  </si>
  <si>
    <t>بلی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</si>
  <si>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</si>
  <si>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</si>
  <si>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</si>
  <si>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</si>
  <si>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</si>
  <si>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</si>
  <si>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</si>
  <si>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</si>
  <si>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</si>
  <si>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</si>
  <si>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</si>
  <si>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</si>
  <si>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</si>
  <si>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</si>
  <si>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</si>
  <si>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</si>
  <si>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</si>
  <si>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</si>
  <si>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</si>
  <si>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</si>
  <si>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</si>
  <si>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مرابحه شیشه سازی مینا070516  (کمینا07)</t>
  </si>
  <si>
    <t>1403/05/16</t>
  </si>
  <si>
    <t>1407/05/16</t>
  </si>
  <si>
    <t>مرابحه خمیرمایه رضوی060605 (غمایه06)</t>
  </si>
  <si>
    <t>1403/06/05</t>
  </si>
  <si>
    <t>1406/06/05</t>
  </si>
  <si>
    <t>اختیارخ هم وزن-12000-14030605 (ضهم وزن603)</t>
  </si>
  <si>
    <t>-</t>
  </si>
  <si>
    <t>اختیارخ هم وزن-10000-14030605 (ضهم وزن602)</t>
  </si>
  <si>
    <t>اختیارخ شتاب-7500-1403/06/07 (ضتاب6000)</t>
  </si>
  <si>
    <t>اختیارخ شتاب-8000-1403/06/07 (ضتاب6001)</t>
  </si>
  <si>
    <t>اختیارخ شتاب-10000-1403/06/07 (ضتاب6003)</t>
  </si>
  <si>
    <t>اختیارف شستا-1200-1403/06/11 (طستا6020)</t>
  </si>
  <si>
    <t>اختیارخ فصبا-3200-14030715 (ضفصبا701)</t>
  </si>
  <si>
    <t>اختیارخ فصبا-3400-14030715 (ضفصبا702)</t>
  </si>
  <si>
    <t>اختیارخ فصبا-3600-14030715 (ضفصبا703)</t>
  </si>
  <si>
    <t>اختیارخ اهرم-18000-1403/07/25 (ضهرم7026)</t>
  </si>
  <si>
    <t>اختیارخ آساس-40000-14031030 (ضاساس1004)</t>
  </si>
  <si>
    <t>اختیارخ آساس-34000-14030618 (ضاساس601)</t>
  </si>
  <si>
    <t>اختیارخ آساس-36000-14030618 (ضاساس602)</t>
  </si>
  <si>
    <t>اختیارخ آساس-38000-14030618 (ضاساس603)</t>
  </si>
  <si>
    <t>اختیارخ آساس-40000-14030618 (ضاساس604)</t>
  </si>
  <si>
    <t>اختیارخ شتاب-7500-1403/08/23 (ضتاب8015)</t>
  </si>
  <si>
    <t>اختیارخ شتاب-9000-1403/08/23 (ضتاب8017)</t>
  </si>
  <si>
    <t>اختیارخ آساس-40000-14030827 (ضاساس804)</t>
  </si>
  <si>
    <t>اختیارخ فصبا-3200-14030918 (ضفصبا906)</t>
  </si>
  <si>
    <t>اختیارخ فصبا-3400-14030918 (ضفصبا907)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</si>
  <si>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</si>
  <si>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</si>
  <si>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1403/06/01 تا تاریخ 1403/06/31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</si>
  <si>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</si>
  <si>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</si>
  <si>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</si>
  <si>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</si>
  <si>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</si>
  <si>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</si>
  <si>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صکوک مرابحه فولاژ612-بدون ضامن</t>
  </si>
  <si>
    <t>مرابحه اتومبیل سازی فردا061023</t>
  </si>
  <si>
    <t xml:space="preserve">مرابحه شیشه سازی مینا070516 </t>
  </si>
  <si>
    <t>اجاره توان آفرین ساز 14070216</t>
  </si>
  <si>
    <t>صکوک مرابحه فولاد065-بدون ضامن</t>
  </si>
  <si>
    <t>صکوک اجاره گل گهر504-3ماهه23%</t>
  </si>
  <si>
    <t>صکوک مرابحه اندیمشک07-6ماهه23%</t>
  </si>
  <si>
    <t>صکوک اجاره گل گهر054-3ماهه23%</t>
  </si>
  <si>
    <t>صکوک اجاره اخابر61-3ماهه23%</t>
  </si>
  <si>
    <t>مرابحه خمیرمایه رضوی060605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</si>
  <si>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</si>
  <si>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</si>
  <si>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</si>
  <si>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</si>
  <si>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</si>
  <si>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</si>
  <si>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</si>
  <si>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</si>
  <si>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</si>
  <si>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</si>
  <si>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</si>
  <si>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پاسارگاد - بلند مدت - 290.307.15703888.3</t>
  </si>
  <si>
    <t>سپرده سرمایه‌گذاری</t>
  </si>
  <si>
    <t xml:space="preserve">پاسارگاد - بلند مدت - 290.307.15703888.1 </t>
  </si>
  <si>
    <t>پاسارگاد - بلند مدت - 290.307.15703888.5</t>
  </si>
  <si>
    <t>پاسارگاد - بلند مدت - 290.307.15703888.6</t>
  </si>
  <si>
    <t>بانک گردشگری- بلند مدت- 110.333.1681546.1</t>
  </si>
  <si>
    <t>110.333.1681546.1</t>
  </si>
  <si>
    <t>بانک گردشگری- کوتاه مدت- 110.71.1681546.1</t>
  </si>
  <si>
    <t>110.71.1681546.1</t>
  </si>
  <si>
    <t>جاری</t>
  </si>
  <si>
    <t xml:space="preserve">پاسارگاد - کوتاه مدت - 290.8100.15703888.1 </t>
  </si>
  <si>
    <t>290.8100.15703888.1</t>
  </si>
  <si>
    <t>کوتاه مدت</t>
  </si>
  <si>
    <t>پاسارگاد - بلند مدت - 290.303.15703888.1</t>
  </si>
  <si>
    <t>290.303.15703888.1</t>
  </si>
  <si>
    <t>پاسارگاد - بلند مدت - 290.307.15703888.4</t>
  </si>
  <si>
    <t>290.307.15703888.4</t>
  </si>
  <si>
    <t>ملت- کوتاه مدت- (9094326565)</t>
  </si>
  <si>
    <t>خاورمیانه - کوتاه مدت - 100710810707076292</t>
  </si>
  <si>
    <t>100710810707076292</t>
  </si>
  <si>
    <t>ملت- کوتاه مدت- (2277668626)</t>
  </si>
  <si>
    <t xml:space="preserve">بانک گردشگری- بلند مدت- 110.333.1681546.2 </t>
  </si>
  <si>
    <t>110.333.1681546.2</t>
  </si>
  <si>
    <t xml:space="preserve"> </t>
  </si>
  <si>
    <t xml:space="preserve">صورت وضعیت درآمدها </t>
  </si>
  <si>
    <t>برای ماه منتهی به  1403/06/31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</si>
  <si>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</si>
  <si>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</si>
  <si>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</si>
  <si>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</si>
  <si>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</si>
  <si>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</si>
  <si>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</si>
  <si>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</si>
  <si>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</si>
  <si>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</si>
  <si>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</si>
  <si>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</si>
  <si>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</si>
  <si>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</si>
  <si>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</si>
  <si>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1403/06/01 تا  1403/06/31</t>
  </si>
  <si>
    <t>از ابتدای سال مالی تا 1403/06/31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</si>
  <si>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</si>
  <si>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</si>
  <si>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</si>
  <si>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</si>
  <si>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</si>
  <si>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</si>
  <si>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1402/09/07</t>
  </si>
  <si>
    <t>1402/09/29</t>
  </si>
  <si>
    <t>1403/01/29</t>
  </si>
  <si>
    <t>1403/02/24</t>
  </si>
  <si>
    <t>1403/03/30</t>
  </si>
  <si>
    <t>1403/03/31</t>
  </si>
  <si>
    <t>1403/04/13</t>
  </si>
  <si>
    <t>1403/04/14</t>
  </si>
  <si>
    <t>1403/04/23</t>
  </si>
  <si>
    <t>1403/04/24</t>
  </si>
  <si>
    <t>1403/04/30</t>
  </si>
  <si>
    <t>1403/04/28</t>
  </si>
  <si>
    <t>1403/05/30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</si>
  <si>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</si>
  <si>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</si>
  <si>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</si>
  <si>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</si>
  <si>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1403/08/22</t>
  </si>
  <si>
    <t>1403/07/18</t>
  </si>
  <si>
    <t>1403/10/06</t>
  </si>
  <si>
    <t>1403/08/16</t>
  </si>
  <si>
    <t>1403/09/05</t>
  </si>
  <si>
    <t>1403/09/22</t>
  </si>
  <si>
    <t>1403/07/23</t>
  </si>
  <si>
    <t>مرابحه سمگا-دماوند060907 (سمگا061)</t>
  </si>
  <si>
    <t>1403/03/07</t>
  </si>
  <si>
    <t>1406/09/07</t>
  </si>
  <si>
    <t>مرابحه ماموت تریلرمانا 080210 (ماناتریل08)</t>
  </si>
  <si>
    <t>1404/02/10</t>
  </si>
  <si>
    <t>1408/02/10</t>
  </si>
  <si>
    <t>1403/08/14</t>
  </si>
  <si>
    <t>1403/06/08</t>
  </si>
  <si>
    <t>1402/11/18</t>
  </si>
  <si>
    <t>1403/06/17</t>
  </si>
  <si>
    <t>1403/06/10</t>
  </si>
  <si>
    <t>1403/06/06</t>
  </si>
  <si>
    <t>1403/04/20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</si>
  <si>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</si>
  <si>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</si>
  <si>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</si>
  <si>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</si>
  <si>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توسعه معادن کرومیت کاوندگان (کرومیت)</t>
  </si>
  <si>
    <t>گسترش سوخت سبز زاگرس (شگستر)</t>
  </si>
  <si>
    <t>گروه مالی داتام (داتام)</t>
  </si>
  <si>
    <t>پرتو بار فرابر خلیج فارس (حپرتو)</t>
  </si>
  <si>
    <t>نخریسی و نساجی خسروی خراسان (نخریس)</t>
  </si>
  <si>
    <t>ایران خودرو دیزل (خاور)</t>
  </si>
  <si>
    <t>اهرمی کاریزما (اهرم)</t>
  </si>
  <si>
    <t>اختیارخ خودرو-2400-1402/09/08 (ضخود9014)</t>
  </si>
  <si>
    <t>اختیارخ خودرو-2400-1402/08/03 (ضخود8030)</t>
  </si>
  <si>
    <t>اختیارخ خودرو-2200-1402/08/03 (ضخود8029)</t>
  </si>
  <si>
    <t>اختیارخ خودرو-2800-1402/09/08 (ضخود9016)</t>
  </si>
  <si>
    <t>اختیارخ فولاد-5000-1402/09/29 (ضفلا9004)</t>
  </si>
  <si>
    <t>اختیارخ شستا-1012-1402/12/09 (ضستا1214)</t>
  </si>
  <si>
    <t>اختیارخ خساپا-1900-1402/10/20 (ضسپا1012)</t>
  </si>
  <si>
    <t>اختیارخ شستا-1112-1402/12/09 (ضستا1215)</t>
  </si>
  <si>
    <t>اختیارف خودرو-2600-1402/08/03 (طخود8018)</t>
  </si>
  <si>
    <t>اختیارخ خودرو-2000-1402/12/02 (ضخود1215)</t>
  </si>
  <si>
    <t>اختیارخ شستا-612-1402/12/09 (ضستا1210)</t>
  </si>
  <si>
    <t>اختیارخ وتجارت-1200-1402/12/16 (ضجار1202)</t>
  </si>
  <si>
    <t>اختیارخ خودرو-2600-1402/08/03 (ضخود8018)</t>
  </si>
  <si>
    <t>اختیارخ شستا-1112-1402/08/03 (ضستا8016)</t>
  </si>
  <si>
    <t>اختیارخ شستا-1012-1402/08/03 (ضستا8015)</t>
  </si>
  <si>
    <t>اختیارخ وبملت-1740-1402/11/25 (ضملت1154)</t>
  </si>
  <si>
    <t>اختیارف خودرو-2400-1402/09/08 (طخود9014)</t>
  </si>
  <si>
    <t>اختیارخ خودرو-2200-1402/09/08 (ضخود9013)</t>
  </si>
  <si>
    <t>اختیارخ کرمان-898-14021214 (ضکرمان1200)</t>
  </si>
  <si>
    <t>اختیارخ وبملت-4370-1402/07/26 (ضملت7003)</t>
  </si>
  <si>
    <t>اختیارخ وبملت-4500-1402/09/29 (ضملت9005)</t>
  </si>
  <si>
    <t>اختیارخ خودرو-3000-1402/10/06 (ضخود1076)</t>
  </si>
  <si>
    <t>اختیارخ شستا-812-1402/12/09 (ضستا1212)</t>
  </si>
  <si>
    <t>اختیارخ شستا-1612-1402/12/09 (ضستا1220)</t>
  </si>
  <si>
    <t>اختیارخ خساپا-2600-1402/10/20 (ضسپا1002)</t>
  </si>
  <si>
    <t>اختیارخ خودرو-2600-1402/09/08 (ضخود9015)</t>
  </si>
  <si>
    <t>اختیارخ خساپا-3000-1402/10/20 (ضسپا1004)</t>
  </si>
  <si>
    <t>اختیارخ خودرو-3000-1402/11/11 (ضخود1122)</t>
  </si>
  <si>
    <t>اختیارخ شستا-912-1402/12/09 (ضستا1213)</t>
  </si>
  <si>
    <t>اختیارخ شستا-1212-1402/12/09 (ضستا1216)</t>
  </si>
  <si>
    <t>اختیارخ وبملت-5000-1402/09/29 (ضملت9006)</t>
  </si>
  <si>
    <t>اختیارخ شستا-512-1402/12/09 (ضستا1209)</t>
  </si>
  <si>
    <t>اختیارخ خودرو-2600-1402/10/06 (ضخود1074)</t>
  </si>
  <si>
    <t>اختیارخ خودرو-2000-1402/09/08 (ضخود9012)</t>
  </si>
  <si>
    <t>اختیِارخ شستا-1212-1402/09/15 (ضستا9016)</t>
  </si>
  <si>
    <t>اختیارخ خساپا-2800-1402/10/20 (ضسپا1003)</t>
  </si>
  <si>
    <t>اختیارخ اهرم-24000-1402/12/23 (ضهرم1226)</t>
  </si>
  <si>
    <t>اختیارخ فولاد-6125-1402/07/26 (ضفلا7033)</t>
  </si>
  <si>
    <t>اختیارخ شستا-1700-1402/07/12 (ضستا7018)</t>
  </si>
  <si>
    <t>اختیارخ وبصادر-2597-1402/07/12 (ضصاد7007)</t>
  </si>
  <si>
    <t>اختیارخ اهرم-30000-1402/07/23 (ضهرم7018)</t>
  </si>
  <si>
    <t>اختیارخ خودرو-5500-1402/07/05 (ضخود7101)</t>
  </si>
  <si>
    <t>اختیارخ اهرم-28000-1402/07/23 (ضهرم7017)</t>
  </si>
  <si>
    <t>اختیارخ شستا-1600-1402/07/12 (ضستا7017)</t>
  </si>
  <si>
    <t>اختیارخ وبصادر-2797-1402/07/12 (ضصاد7008)</t>
  </si>
  <si>
    <t>اختیارخ وبصادر-2997-1402/07/12 (ضصاد7009)</t>
  </si>
  <si>
    <t>اختیارخ اهرم-26000-1402/07/23 (ضهرم7016)</t>
  </si>
  <si>
    <t>اختیارخ وبصادر-3247-1402/07/12 (ضصاد7010)</t>
  </si>
  <si>
    <t>اختیارخ خودرو-4000-1402/07/05 (ضخود7098)</t>
  </si>
  <si>
    <t>اختیارخ وبصادر-2397-1402/07/12 (ضصاد7006)</t>
  </si>
  <si>
    <t>اختیارخ اهرم-24000-1402/07/23 (ضهرم7015)</t>
  </si>
  <si>
    <t>اختیارخ شستا-1400-1402/07/12 (ضستا7015)</t>
  </si>
  <si>
    <t>اختیارخ خودرو-3500-1402/07/05 (ضخود7096)</t>
  </si>
  <si>
    <t>اختیارخ شستا-1500-1402/07/12 (ضستا7016)</t>
  </si>
  <si>
    <t>اختیارخ شستا-1300-1402/07/12 (ضستا7014)</t>
  </si>
  <si>
    <t>اختیارخ خودرو-3250-1402/07/05 (ضخود7095)</t>
  </si>
  <si>
    <t>اختیارخ خودرو-3000-1402/07/05 (ضخود7094)</t>
  </si>
  <si>
    <t>اختیارخ خودرو-4500-1402/08/03 (ضخود8025)</t>
  </si>
  <si>
    <t>اختیارخ خودرو-3750-1402/08/03 (ضخود8023)</t>
  </si>
  <si>
    <t>اختیارخ خودرو-6000-1402/08/03 (ضخود8028)</t>
  </si>
  <si>
    <t>اختیارخ خودرو-3250-1402/08/03 (ضخود8021)</t>
  </si>
  <si>
    <t>اختیارخ خودرو-3500-1402/08/03 (ضخود8022)</t>
  </si>
  <si>
    <t>اختیارخ خودرو-2800-1402/08/03 (ضخود8019)</t>
  </si>
  <si>
    <t>اختیارخ خودرو-4000-1402/08/03 (ضخود8024)</t>
  </si>
  <si>
    <t>اختیارخ خساپا-3750-1402/06/14 (ضسپا6013)</t>
  </si>
  <si>
    <t>اختیارخ خساپا-3500-1402/06/14 (ضسپا6012)</t>
  </si>
  <si>
    <t>اختیارخ فولاد-4500-1402/09/29 (ضفلا9003)</t>
  </si>
  <si>
    <t>اختیارخ هم وزن-14000-14030605 (ضهم وزن604)</t>
  </si>
  <si>
    <t>اختیارخ هم وزن-16000-14030605 (ضهم وزن605)</t>
  </si>
  <si>
    <t>اختیِارخ شستا-1112-1402/09/15 (ضستا9015)</t>
  </si>
  <si>
    <t>اختیارخ هم وزن-16000-14021129 (ضهم وزن1105)</t>
  </si>
  <si>
    <t>اختیارف شستا-812-1402/12/09 (طستا1212)</t>
  </si>
  <si>
    <t>اختیارف شستا-1112-1402/12/09 (طستا1215)</t>
  </si>
  <si>
    <t>اختیارف خودرو-2200-1402/09/08 (طخود9013)</t>
  </si>
  <si>
    <t>اختیارخ خودرو-3500-1403/01/08 (ضخود0123)</t>
  </si>
  <si>
    <t>اختیارخ خساپا-2200-1402/10/20 (ضسپا1000)</t>
  </si>
  <si>
    <t>اختیارخ خودرو-4000-1403/01/08 (ضخود0125)</t>
  </si>
  <si>
    <t>اختیارخ شستا-1412-1402/12/09 (ضستا1218)</t>
  </si>
  <si>
    <t>اختیارخ شستا-1512-1402/12/09 (ضستا1219)</t>
  </si>
  <si>
    <t>اختیارخ شستا-1312-1402/12/09 (ضستا1217)</t>
  </si>
  <si>
    <t>اختیارخ ذوب-3750-1402/09/12 (ضذوب9006)</t>
  </si>
  <si>
    <t>اختیارخ دی-1100-14020817 (ضدی805)</t>
  </si>
  <si>
    <t>اختیارخ دی-850-14020817 (ضدی801)</t>
  </si>
  <si>
    <t>اختیارخ دی-800-14020817 (ضدی800)</t>
  </si>
  <si>
    <t>اختیارخ دی-1000-14020817 (ضدی804)</t>
  </si>
  <si>
    <t>اختیارخ خودرو-4500-1402/11/11 (ضخود1127)</t>
  </si>
  <si>
    <t>اختیارخ خودرو-4500-1402/12/02 (ضخود1225)</t>
  </si>
  <si>
    <t>اختیارخ خساپا-4000-1402/12/23 (ضسپا1227)</t>
  </si>
  <si>
    <t>اختیارخ وبصادر-3617-1402/11/11 (ضصاد1145)</t>
  </si>
  <si>
    <t>اختیارخ خودرو-4000-1402/10/06 (ضخود1080)</t>
  </si>
  <si>
    <t>اختیارخ وبصادر-3165-1402/11/11 (ضصاد1143)</t>
  </si>
  <si>
    <t>اختیارخ خودرو-4000-1402/11/11 (ضخود1126)</t>
  </si>
  <si>
    <t>اختیارخ خودرو-3750-1402/11/11 (ضخود1125)</t>
  </si>
  <si>
    <t>اختیارخ خساپا-3250-1402/12/23 (ضسپا1224)</t>
  </si>
  <si>
    <t>اختیارخ خساپا-3500-1402/10/20 (ضسپا1006)</t>
  </si>
  <si>
    <t>اختیارخ خودرو-3750-1403/01/08 (ضخود0124)</t>
  </si>
  <si>
    <t>اختیارخ شستا-712-1402/12/09 (ضستا1211)</t>
  </si>
  <si>
    <t>اختیارخ خودرو-3250-1403/01/08 (ضخود0122)</t>
  </si>
  <si>
    <t>اختیارخ خودرو-3000-1403/01/08 (ضخود0121)</t>
  </si>
  <si>
    <t>اختیارخ خودرو-3000-1402/12/02 (ضخود1220)</t>
  </si>
  <si>
    <t>اختیارخ خودرو-2800-1402/10/06 (ضخود1075)</t>
  </si>
  <si>
    <t>اختیارخ خساپا-3000-1402/12/23 (ضسپا1223)</t>
  </si>
  <si>
    <t>اختیارخ های وب-2200-1402/09/19 (ضهای9004)</t>
  </si>
  <si>
    <t>اختیارخ شستا-1212-1402/10/13 (ضستا1025)</t>
  </si>
  <si>
    <t>اختیارخ خودرو-1900-1402/10/06 (ضخود1070)</t>
  </si>
  <si>
    <t>اختیارف خودرو-2000-1402/09/08 (طخود9012)</t>
  </si>
  <si>
    <t>اختیارخ خودرو-1800-1402/10/06 (ضخود1069)</t>
  </si>
  <si>
    <t>اختیارخ خودرو-2400-1402/12/02 (ضخود1217)</t>
  </si>
  <si>
    <t>اختیارخ خودرو-2400-1402/10/06 (ضخود1073)</t>
  </si>
  <si>
    <t>اختیارخ شپنا-13000-1402/08/07 (ضشنا8029)</t>
  </si>
  <si>
    <t>اختیارخ شپنا-10000-1402/08/07 (ضشنا8026)</t>
  </si>
  <si>
    <t>اختیارخ خودرو-3500-1402/11/11 (ضخود1124)</t>
  </si>
  <si>
    <t>اختیارخ هم وزن-14000-14021129 (ضهم وزن1104)</t>
  </si>
  <si>
    <t>اختیارخ فولاد-3750-1402/11/25 (ضفلا1180)</t>
  </si>
  <si>
    <t>اختیارخ خزامیا-4500-02/11/25 (ضمیا1100)</t>
  </si>
  <si>
    <t>اختیارخ خاور-2383-14030115 (ضخاور118)</t>
  </si>
  <si>
    <t>اختیارخ خساپا-3250-1402/10/20 (ضسپا1005)</t>
  </si>
  <si>
    <t>اختیارخ خساپا-5500-1402/10/20 (ضسپا1011)</t>
  </si>
  <si>
    <t>اختیارخ خودرو-3250-1402/09/08 (ضخود9018)</t>
  </si>
  <si>
    <t>اختیارخ خودرو-3500-1402/09/08 (ضخود9019)</t>
  </si>
  <si>
    <t>اختیارخ خودرو-5000-1402/09/08 (ضخود9023)</t>
  </si>
  <si>
    <t>اختیارخ خودرو-3000-1402/09/08 (ضخود9017)</t>
  </si>
  <si>
    <t>اختیارخ خودرو-2600-1402/12/02 (ضخود1218)</t>
  </si>
  <si>
    <t>اختیارخ خودرو-2800-1402/12/02 (ضخود1219)</t>
  </si>
  <si>
    <t>اختیارخ خساپا-2400-1402/10/20 (ضسپا1001)</t>
  </si>
  <si>
    <t>اختیارخ خساپا-2400-1402/12/23 (ضسپا1220)</t>
  </si>
  <si>
    <t>اختیارخ وتجارت-3692-1402/10/13 (ضجار1051)</t>
  </si>
  <si>
    <t>اختیارخ شپنا-13000-1402/12/02 (ضشنا1210)</t>
  </si>
  <si>
    <t>اختیارخ وبملت-2983-1402/11/25 (ضملت1160)</t>
  </si>
  <si>
    <t>اختیارخ وبصادر-2531-1402/11/11 (ضصاد1140)</t>
  </si>
  <si>
    <t>اختیارخ وبصادر-2350-1402/11/11 (ضصاد1139)</t>
  </si>
  <si>
    <t>اختیارخ خودرو-3250-1402/10/06 (ضخود1077)</t>
  </si>
  <si>
    <t>اختیارخ ذوب-4000-1402/11/02 (ضذوب1122)</t>
  </si>
  <si>
    <t>اختیارخ خساپا-5000-1402/10/20 (ضسپا1010)</t>
  </si>
  <si>
    <t>اختیارخ خساپا-4000-1402/10/20 (ضسپا1008)</t>
  </si>
  <si>
    <t>اختیارخ خودرو-3250-1402/12/02 (ضخود1221)</t>
  </si>
  <si>
    <t>اختیارخ های وب-2600-1402/09/19 (ضهای9006)</t>
  </si>
  <si>
    <t>اختیارخ وتجارت-2742-1402/10/13 (ضجار1047)</t>
  </si>
  <si>
    <t>اختیارخ خساپا-2800-1402/12/23 (ضسپا1222)</t>
  </si>
  <si>
    <t>اختیارخ خودرو-3500-1402/12/02 (ضخود1222)</t>
  </si>
  <si>
    <t>اختیارخ وتجارت-1842-1402/10/13 (ضجار1042)</t>
  </si>
  <si>
    <t>اختیارخ های وب-1900-1402/09/19 (ضهای9002)</t>
  </si>
  <si>
    <t>اختیارخ های وب-2000-1402/11/15 (ضهای1104)</t>
  </si>
  <si>
    <t>اختیارخ ذوب-3750-1402/11/02 (ضذوب1121)</t>
  </si>
  <si>
    <t>اختیارخ خودرو-4000-1402/12/02 (ضخود1224)</t>
  </si>
  <si>
    <t>اختیارخ خساپا-3500-1402/12/23 (ضسپا1225)</t>
  </si>
  <si>
    <t>اختیارخ خودرو-2600-1402/11/11 (ضخود1120)</t>
  </si>
  <si>
    <t>اختیارخ خودرو-1900-1402/11/11 (ضخود1116)</t>
  </si>
  <si>
    <t>اختیارخ وبملت-1492-1402/11/25 (ضملت1152)</t>
  </si>
  <si>
    <t>اختیارخ خساپا-3750-1402/10/20 (ضسپا1007)</t>
  </si>
  <si>
    <t>اختیارخ خودرو-3500-1402/10/06 (ضخود1078)</t>
  </si>
  <si>
    <t>اختیارخ خودرو-3250-1402/11/11 (ضخود1123)</t>
  </si>
  <si>
    <t>اختیارخ خساپا-2600-1402/12/23 (ضسپا1221)</t>
  </si>
  <si>
    <t>اختیارخ خودرو-2800-1402/11/11 (ضخود1121)</t>
  </si>
  <si>
    <t>اختیارخ خساپا-4500-1402/10/20 (ضسپا1009)</t>
  </si>
  <si>
    <t>اختیارخ وتجارت-3442-1402/10/13 (ضجار1050)</t>
  </si>
  <si>
    <t>اختیارخ شتران-4000-1402/11/23 (ضترا1155)</t>
  </si>
  <si>
    <t>اختیارخ برکت-7000-1402/10/17 (ضبرک1004)</t>
  </si>
  <si>
    <t>اختیارخ وبملت-3500-1402/09/29 (ضملت9002)</t>
  </si>
  <si>
    <t>اختیارخ شپنا-11000-1402/12/02 (ضشنا1208)</t>
  </si>
  <si>
    <t>اختیارخ وبملت-1616-1402/11/25 (ضملت1153)</t>
  </si>
  <si>
    <t>اختیارخ شبندر-12000-1402/10/10 (ضبدر1008)</t>
  </si>
  <si>
    <t>اختیارخ وبملت-3750-1402/09/29 (ضملت9003)</t>
  </si>
  <si>
    <t>اختیارخ وبملت-4000-1402/09/29 (ضملت9004)</t>
  </si>
  <si>
    <t>اختیارخ وبملت-5500-1402/09/29 (ضملت9007)</t>
  </si>
  <si>
    <t>اختیارخ فخوز-4500-1402/12/07 (ضخوز1210)</t>
  </si>
  <si>
    <t>اختیارخ وتجارت-2167-1402/12/16 (ضجار1210)</t>
  </si>
  <si>
    <t>اختیارخ وبملت-3232-1403/01/29 (ضملت0109)</t>
  </si>
  <si>
    <t>اختیارخ وبملت-2983-1403/01/29 (ضملت0108)</t>
  </si>
  <si>
    <t>اختیارخ وبملت-3480-1403/01/29 (ضملت0110)</t>
  </si>
  <si>
    <t>اختیارخ خودرو-2400-1403/01/08 (ضخود0118)</t>
  </si>
  <si>
    <t>اختیارخ دی-1000-14021118 (ضدی1104)</t>
  </si>
  <si>
    <t>اختیارخ شپنا-7000-1402/10/03 (ضشنا1057)</t>
  </si>
  <si>
    <t>اختیارخ شپنا-6000-1402/10/03 (ضشنا1055)</t>
  </si>
  <si>
    <t>اختیارخ شپنا-12000-1402/10/03 (ضشنا1063)</t>
  </si>
  <si>
    <t>اختیارخ شپنا-13000-1402/10/03 (ضشنا1064)</t>
  </si>
  <si>
    <t>اختیارخ خودرو-2600-1403/01/08 (ضخود0119)</t>
  </si>
  <si>
    <t>اختیارخ خودرو-3750-1402/10/06 (ضخود1079)</t>
  </si>
  <si>
    <t>اختیارخ شپنا-7342-1403/02/09 (ضشنا2042)</t>
  </si>
  <si>
    <t>اختیارخ کرمان-1298-14021214 (ضکرمان1205)</t>
  </si>
  <si>
    <t>اختیارخ شستا-900-1403/01/08 (ضستا0109)</t>
  </si>
  <si>
    <t>اختیارخ خودرو-2400-1402/11/11 (ضخود1119)</t>
  </si>
  <si>
    <t>اختیارخ شبندر-11000-1402/10/10 (ضبدر1007)</t>
  </si>
  <si>
    <t>اختیارخ شبندر-14000-1402/10/10 (ضبدر1010)</t>
  </si>
  <si>
    <t>اختیارخ خودرو-2200-1402/12/02 (ضخود1216)</t>
  </si>
  <si>
    <t>اختیارخ خپارس-1050-14030410 (ضخپارس403)</t>
  </si>
  <si>
    <t>اختیارخ اهرم-20000-1402/12/23 (ضهرم1224)</t>
  </si>
  <si>
    <t>اختیارخ وتجارت-1442-1402/10/13 (ضجار1038)</t>
  </si>
  <si>
    <t>اختیارخ وتجارت-1542-1402/10/13 (ضجار1039)</t>
  </si>
  <si>
    <t>اختیارخ وتجارت-1642-1402/10/13 (ضجار1040)</t>
  </si>
  <si>
    <t>اختیارخ وتجارت-1942-1402/10/13 (ضجار1043)</t>
  </si>
  <si>
    <t>اختیارخ وتجارت-2142-1402/10/13 (ضجار1044)</t>
  </si>
  <si>
    <t>اختیارخ وتجارت-2542-1402/10/13 (ضجار1046)</t>
  </si>
  <si>
    <t>اختیارخ خساپا-2200-1402/12/23 (ضسپا1219)</t>
  </si>
  <si>
    <t>اختیارخ خساپا -1900-1402/12/23 (ضسپا1217)</t>
  </si>
  <si>
    <t>اختیارخ وبصادر-2169-1402/11/11 (ضصاد1138)</t>
  </si>
  <si>
    <t>اختیارخ برکت-5500-1402/10/17 (ضبرک1001)</t>
  </si>
  <si>
    <t>اختیارخ فخوز-4000-1402/10/17 (ضخوز1037)</t>
  </si>
  <si>
    <t>اختیارخ خساپا-1700-1402/12/23 (ضسپا1215)</t>
  </si>
  <si>
    <t>اختیارخ خساپا-2000-1402/10/20 (ضسپا1013)</t>
  </si>
  <si>
    <t>اختیارخ شستا-1100-1403/02/12 (ضستا2025)</t>
  </si>
  <si>
    <t>اختیارخ شستا-1200-1403/02/12 (ضستا2026)</t>
  </si>
  <si>
    <t>اختیارخ وبملت-2237-1402/11/25 (ضملت1157)</t>
  </si>
  <si>
    <t>اختیارخ وبملت-1492-1403/01/29 (ضملت0100)</t>
  </si>
  <si>
    <t>اختیارخ شستا-1200-1402/11/11 (ضستا1113)</t>
  </si>
  <si>
    <t>اختیارخ خساپا-2000-1403/02/26 (ضسپا2003)</t>
  </si>
  <si>
    <t>اختیارخ وبملت-2486-1402/11/25 (ضملت1158)</t>
  </si>
  <si>
    <t>اختیارخ خساپا-1800-1403/02/26 (ضسپا2001)</t>
  </si>
  <si>
    <t>اختیارخ وتجارت-1467-1402/12/16 (ضجار1205)</t>
  </si>
  <si>
    <t>اختیارخ خساپا-1700-1403/02/26 (ضسپا2000)</t>
  </si>
  <si>
    <t>اختیارخ خساپا-1800-1402/12/23 (ضسپا1216)</t>
  </si>
  <si>
    <t>اختیارخ پترول-1850-1402/10/24 (ضرول1005)</t>
  </si>
  <si>
    <t>اختیارخ فیروزه-34000-02/12/16 (ضروز1207)</t>
  </si>
  <si>
    <t>اختیارخ وبملت-1864-1403/01/29 (ضملت0103)</t>
  </si>
  <si>
    <t>اختیارخ شستا-1000-1403/02/12 (ضستا2024)</t>
  </si>
  <si>
    <t>اختیارخ شستا-900-1403/02/12 (ضستا2023)</t>
  </si>
  <si>
    <t>اختیارخ خساپا-2000-1402/12/23 (ضسپا1218)</t>
  </si>
  <si>
    <t>اختیارخ وتجارت-1333-1403/02/19 (ضجار2036)</t>
  </si>
  <si>
    <t>اختیارخ وتجارت-1333-1402/12/16 (ضجار1204)</t>
  </si>
  <si>
    <t>اختیارخ فصبا-4800-14021118 (ضفصبا1100)</t>
  </si>
  <si>
    <t>اختیارخ فصبا-4100-14030320 (ضفصبا300)</t>
  </si>
  <si>
    <t>اختیارخ فصبا-5800-14021118 (ضفصبا1102)</t>
  </si>
  <si>
    <t>اختیارخ خودرو-2000-1403/01/08 (ضخود0116)</t>
  </si>
  <si>
    <t>اختیارخ خودرو-2200-1403/01/08 (ضخود0117)</t>
  </si>
  <si>
    <t>اختیارخ خودرو-4000-1403/02/05 (ضخود2049)</t>
  </si>
  <si>
    <t>اختیارخ شستا-1900-1403/02/12 (ضستا2033)</t>
  </si>
  <si>
    <t>اختیارخ خودرو-3500-1403/02/05 (ضخود2047)</t>
  </si>
  <si>
    <t>اختیارخ شستا-1100-1403/01/08 (ضستا0111)</t>
  </si>
  <si>
    <t>اختیارخ وبصادر-2353-1403/01/26 (ضصاد0109)</t>
  </si>
  <si>
    <t>اختیارخ خودرو-3000-1403/02/05 (ضخود2045)</t>
  </si>
  <si>
    <t>اختیارخ وبصادر-2172-1403/01/26 (ضصاد0108)</t>
  </si>
  <si>
    <t>اختیارخ خودرو-2400-1403/02/05 (ضخود2042)</t>
  </si>
  <si>
    <t>اختیارخ خودرو-2600-1403/02/05 (ضخود2043)</t>
  </si>
  <si>
    <t>اختیارخ خودرو-2800-1403/02/05 (ضخود2044)</t>
  </si>
  <si>
    <t>اختیارخ خودرو-1800-1403/01/08 (ضخود0114)</t>
  </si>
  <si>
    <t>اختیارخ شتاب-12000-1403/02/05 (ضتاب0208)</t>
  </si>
  <si>
    <t>اختیارخ شتاب-13000-1403/02/05 (ضتاب0209)</t>
  </si>
  <si>
    <t>اختیارخ وبصادر-1445-1402/11/11 (ضصاد1132)</t>
  </si>
  <si>
    <t>اختیارخ وبصادر-1626-1402/11/11 (ضصاد1134)</t>
  </si>
  <si>
    <t>اختیارخ وبصادر-1807-1402/11/11 (ضصاد1136)</t>
  </si>
  <si>
    <t>اختیارخ وبصادر-3391-1402/11/11 (ضصاد1144)</t>
  </si>
  <si>
    <t>اختیارخ وبصادر-2715-1403/01/26 (ضصاد0111)</t>
  </si>
  <si>
    <t>اختیارخ خودرو-3750-1403/02/05 (ضخود2048)</t>
  </si>
  <si>
    <t>اختیارخ شستا-1800-1403/02/12 (ضستا2032)</t>
  </si>
  <si>
    <t>اختیارخ شستا-1400-1403/02/12 (ضستا2028)</t>
  </si>
  <si>
    <t>اختیارخ شستا-1300-1403/02/12 (ضستا2027)</t>
  </si>
  <si>
    <t>اختیارخ دی-800-14021118 (ضدی1100)</t>
  </si>
  <si>
    <t>اختیارخ دی-1100-14021118 (ضدی1105)</t>
  </si>
  <si>
    <t>اختیارخ شستا-1200-1403/03/09 (ضستا3017)</t>
  </si>
  <si>
    <t>اختیارخ فصبا-4600-14030320 (ضفصبا301)</t>
  </si>
  <si>
    <t>اختیارخ شستا-1100-1403/03/09 (ضستا3016)</t>
  </si>
  <si>
    <t>اختیارخ فصبا-5100-14030320 (ضفصبا302)</t>
  </si>
  <si>
    <t>اختیارخ شپنا-4895-1403/02/09 (ضشنا2038)</t>
  </si>
  <si>
    <t>اختیارخ شستا-1300-1403/03/09 (ضستا3018)</t>
  </si>
  <si>
    <t>اختیارخ وبصادر-2200-1403/03/23 (ضصاد3044)</t>
  </si>
  <si>
    <t>اختیارخ وبصادر-1810-1403/01/26 (ضصاد0106)</t>
  </si>
  <si>
    <t>اختیارخ وبصادر-1719-1403/01/26 (ضصاد0105)</t>
  </si>
  <si>
    <t>اختیارخ وبملت-2486-1403/01/29 (ضملت0106)</t>
  </si>
  <si>
    <t>اختیارخ شتاب-11000-1403/02/05 (ضتاب0207)</t>
  </si>
  <si>
    <t>اختیارخ خودرو-3750-1402/12/02 (ضخود1223)</t>
  </si>
  <si>
    <t>اختیارخ خودرو-2400-1403/03/09 (ضخود3081)</t>
  </si>
  <si>
    <t>اختیارخ شستا-1000-1403/03/09 (ضستا3015)</t>
  </si>
  <si>
    <t>اختیارخ خساپا-2800-1403/02/26 (ضسپا2007)</t>
  </si>
  <si>
    <t>اختیارخ خساپا-2400-1403/02/26 (ضسپا2005)</t>
  </si>
  <si>
    <t>اختیارخ خساپا-2600-1403/02/26 (ضسپا2006)</t>
  </si>
  <si>
    <t>اختیارخ خودرو-2800-1403/01/08 (ضخود0120)</t>
  </si>
  <si>
    <t>اختیارخ خودرو-2200-1403/03/09 (ضخود3080)</t>
  </si>
  <si>
    <t>اختیارخ خودرو-2000-1403/04/06 (ضخود4037)</t>
  </si>
  <si>
    <t>اختیارخ خودرو-2600-1403/03/09 (ضخود3082)</t>
  </si>
  <si>
    <t>اختیارخ خساپا-2200-1403/02/26 (ضسپا2004)</t>
  </si>
  <si>
    <t>اختیارخ شتاب-9000-1403/02/05 (ضتاب0205)</t>
  </si>
  <si>
    <t>اختیارخ خودرو-3250-1403/02/05 (ضخود2046)</t>
  </si>
  <si>
    <t>اختیارخ دی-1200-14030410 (ضدی407)</t>
  </si>
  <si>
    <t>اختیارخ خودرو-2200-1403/04/06 (ضخود4038)</t>
  </si>
  <si>
    <t>اختیارخ خساپا-3000-1403/02/26 (ضسپا2008)</t>
  </si>
  <si>
    <t>اختیارخ زاگرس-139000-14021214 (ضزاگرس1211)</t>
  </si>
  <si>
    <t>اختیارخ زاگرس-159000-14021214 (ضزاگرس1213)</t>
  </si>
  <si>
    <t>اختیارخ زاگرس-200000-14021214 (ضزاگرس1216)</t>
  </si>
  <si>
    <t>اختیارخ زاگرس-229000-14021214 (ضزاگرس1218)</t>
  </si>
  <si>
    <t>اختیارخ خودرو-4000-1403/04/06 (ضخود4046)</t>
  </si>
  <si>
    <t>اختیارخ خودرو-3250-1403/04/06 (ضخود4043)</t>
  </si>
  <si>
    <t>اختیارخ شستا-1500-1403/04/13 (ضستا4020)</t>
  </si>
  <si>
    <t>اختیارخ شتاب-8000-1403/02/05 (ضتاب0204)</t>
  </si>
  <si>
    <t>اختیارخ خپارس-1200-14021221 (ضخپارس1200)</t>
  </si>
  <si>
    <t>اختیارخ وبملت-1600-1403/03/23 (ضملت3032)</t>
  </si>
  <si>
    <t>اختیارخ خساپا-3750-1402/12/23 (ضسپا1226)</t>
  </si>
  <si>
    <t>اختیارخ خودرو-3000-1403/03/09 (ضخود3084)</t>
  </si>
  <si>
    <t>اختیارخ وتجارت-1467-1403/02/19 (ضجار2037)</t>
  </si>
  <si>
    <t>اختیارخ وتجارت-1234-1403/04/13 (ضجار4003)</t>
  </si>
  <si>
    <t>اختیارخ وتجارت-2167-1403/02/19 (ضجار2042)</t>
  </si>
  <si>
    <t>اختیارخ فخوز-5000-1403/04/06 (ضخوز4008)</t>
  </si>
  <si>
    <t>اختیارخ فخوز-5000-1403/02/09 (ضخوز2050)</t>
  </si>
  <si>
    <t>اختیارخ وبملت-2237-1403/01/29 (ضملت0105)</t>
  </si>
  <si>
    <t>اختیارخ خساپا-3250-1403/02/26 (ضسپا2009)</t>
  </si>
  <si>
    <t>اختیارخ شستا-1900-1403/01/08 (ضستا0119)</t>
  </si>
  <si>
    <t>اختیارخ وتجارت-2000-1403/02/19 (ضجار2041)</t>
  </si>
  <si>
    <t>اختیارخ شستا-1700-1403/04/13 (ضستا4022)</t>
  </si>
  <si>
    <t>اختیارخ وبصادر-2600-1403/03/23 (ضصاد3046)</t>
  </si>
  <si>
    <t>اختیارخ خساپا-4000-1403/04/20 (ضسپا4010)</t>
  </si>
  <si>
    <t>اختیارخ خساپا-3500-1403/02/26 (ضسپا2010)</t>
  </si>
  <si>
    <t>اختیارخ خودرو-3000-1403/04/06 (ضخود4042)</t>
  </si>
  <si>
    <t>اختیارخ خودرو-2800-1403/03/09 (ضخود3083)</t>
  </si>
  <si>
    <t>اختیارخ فصبا-3900-14030320 (ضفصبا310)</t>
  </si>
  <si>
    <t>اختیارخ خاور-2538-14030115 (ضخاور119)</t>
  </si>
  <si>
    <t>اختیارخ وبملت-2400-1403/03/23 (ضملت3038)</t>
  </si>
  <si>
    <t>اختیارخ وبملت-2200-1403/03/23 (ضملت3037)</t>
  </si>
  <si>
    <t>اختیارخ وبملت-2000-1403/03/23 (ضملت3036)</t>
  </si>
  <si>
    <t>اختیارخ شستا-1100-1403/04/13 (ضستا4016)</t>
  </si>
  <si>
    <t>اختیارخ وبملت-1900-1403/03/23 (ضملت3035)</t>
  </si>
  <si>
    <t>اختیارخ وبملت-1800-1403/03/23 (ضملت3034)</t>
  </si>
  <si>
    <t>اختیارخ ذوب-477-1403/03/23 (ضذوب3031)</t>
  </si>
  <si>
    <t>اختیارخ خساپا-2600-1403/04/20 (ضسپا4004)</t>
  </si>
  <si>
    <t>اختیارخ شپنا-5507-1403/02/09 (ضشنا2039)</t>
  </si>
  <si>
    <t>اختیارخ خساپا-1900-1403/04/20 (ضسپا4000)</t>
  </si>
  <si>
    <t>اختیارخ خودرو-3250-1403/03/09 (ضخود3085)</t>
  </si>
  <si>
    <t>اختیارخ فولاد-3500-1403/03/30 (ضفلا3031)</t>
  </si>
  <si>
    <t>اختیارخ خودرو-2800-1403/04/06 (ضخود4041)</t>
  </si>
  <si>
    <t>اختیارخ خپارس-850-14030410 (ضخپارس400)</t>
  </si>
  <si>
    <t>اختیارخ خپارس-900-14030410 (ضخپارس401)</t>
  </si>
  <si>
    <t>اختیارخ خپارس-950-14030410 (ضخپارس402)</t>
  </si>
  <si>
    <t>اختیارخ شستا-1000-1403/05/03 (ضستا5016)</t>
  </si>
  <si>
    <t>اختیارخ دی-750-14030410 (ضدی400)</t>
  </si>
  <si>
    <t>اختیارخ وبملت-1618-1403/05/24 (ضملت5000)</t>
  </si>
  <si>
    <t>اختیارخ دی-800-14030410 (ضدی401)</t>
  </si>
  <si>
    <t>اختیارخ فولاد-5500-1403/03/30 (ضفلا3036)</t>
  </si>
  <si>
    <t>اختیارخ وبملت-1918-1403/05/24 (ضملت5003)</t>
  </si>
  <si>
    <t>اختیارخ شستا-1200-1403/04/13 (ضستا4017)</t>
  </si>
  <si>
    <t>اختیارخ شتاب-7000-1403/02/05 (ضتاب0202)</t>
  </si>
  <si>
    <t>اختیارخ شتاب-10000-1403/02/05 (ضتاب0206)</t>
  </si>
  <si>
    <t>اختیارخ وکغدیر-16000-03/05/10 (ضغدی5007)</t>
  </si>
  <si>
    <t>اختیارخ خساپا-3250-1403/04/20 (ضسپا4007)</t>
  </si>
  <si>
    <t>اختیارخ شتاب-14000-1403/04/20 (ضتاب4009)</t>
  </si>
  <si>
    <t>اختیارخ کرمان-1298-14030305 (ضکرمان303)</t>
  </si>
  <si>
    <t>اختیارخ وکغدیر-15000-03/05/10 (ضغدی5006)</t>
  </si>
  <si>
    <t>اختیارخ شستا-1000-1403/04/13 (ضستا4015)</t>
  </si>
  <si>
    <t>اختیارخ خساپا-2800-1403/04/20 (ضسپا4005)</t>
  </si>
  <si>
    <t>اختیارخ خساپا-2400-1403/04/20 (ضسپا4003)</t>
  </si>
  <si>
    <t>اختیارخ شستا-1100-1403/05/03 (ضستا5017)</t>
  </si>
  <si>
    <t>اختیارخ وکغدیر-18000-03/05/10 (ضغدی5008)</t>
  </si>
  <si>
    <t>اختیارخ شستا-800-1403/05/03 (ضستا5014)</t>
  </si>
  <si>
    <t>اختیارخ خودرو-3500-1403/04/06 (ضخود4044)</t>
  </si>
  <si>
    <t>اختیارخ شستا-900-1403/05/03 (ضستا5015)</t>
  </si>
  <si>
    <t>اختیارخ خساپا-3500-1403/04/20 (ضسپا4008)</t>
  </si>
  <si>
    <t>اختیارخ خساپا-3000-1403/04/20 (ضسپا4006)</t>
  </si>
  <si>
    <t>اختیارخ شستا-1200-1403/05/03 (ضستا5018)</t>
  </si>
  <si>
    <t>اختیارخ خساپا-3750-1403/04/20 (ضسپا4009)</t>
  </si>
  <si>
    <t>اختیارخ وتجارت-1434-1403/04/13 (ضجار4005)</t>
  </si>
  <si>
    <t>اختیارخ شبندر-11000-1403/04/06 (ضبدر4007)</t>
  </si>
  <si>
    <t>اختیارخ وبملت-2118-1403/05/24 (ضملت5004)</t>
  </si>
  <si>
    <t>اختیارخ وبملت-2318-1403/05/24 (ضملت5005)</t>
  </si>
  <si>
    <t>اختیارخ شستا-800-1403/06/11 (ضستا6016)</t>
  </si>
  <si>
    <t>اختیارخ وتجارت-1534-1403/04/13 (ضجار4006)</t>
  </si>
  <si>
    <t>اختیارخ خساپا-2200-1403/04/20 (ضسپا4002)</t>
  </si>
  <si>
    <t>اختیارخ فولاد-5000-1403/03/30 (ضفلا3035)</t>
  </si>
  <si>
    <t>اختیارخ وبملت-1700-1403/03/23 (ضملت3033)</t>
  </si>
  <si>
    <t>اختیارخ شستا-1200-1403/06/11 (ضستا6020)</t>
  </si>
  <si>
    <t>اختیارخ شتاب-10000-1403/04/20 (ضتاب4005)</t>
  </si>
  <si>
    <t>اختیارخ وتجارت-1034-1403/04/13 (ضجار4001)</t>
  </si>
  <si>
    <t>اختیارخ وبصادر-1783-1403/05/17 (ضصاد5004)</t>
  </si>
  <si>
    <t>اختیارخ کرمان-1200-14030417 (ضکرمان405)</t>
  </si>
  <si>
    <t>اختیارخ شستا-1100-1403/06/11 (ضستا6019)</t>
  </si>
  <si>
    <t>اختیارخ شپنا-5500-1403/04/13 (ضشنا4007)</t>
  </si>
  <si>
    <t>اختیارخ شپنا-6000-1403/04/13 (ضشنا4008)</t>
  </si>
  <si>
    <t>اختیارخ شپنا-6500-1403/04/13 (ضشنا4009)</t>
  </si>
  <si>
    <t>اختیارخ شبندر-12000-1403/04/06 (ضبدر4008)</t>
  </si>
  <si>
    <t>اختیارخ وتجارت-1134-1403/04/13 (ضجار4002)</t>
  </si>
  <si>
    <t>اختیارخ خودرو-1900-1403/04/06 (ضخود4036)</t>
  </si>
  <si>
    <t>اختیارخ شستا-1000-1403/06/11 (ضستا6018)</t>
  </si>
  <si>
    <t>اختیارخ خودرو-2400-1403/04/06 (ضخود4039)</t>
  </si>
  <si>
    <t>اختیارخ خودرو-2600-1403/04/06 (ضخود4040)</t>
  </si>
  <si>
    <t>اختیارخ اهرم-20000-1403/04/27 (ضهرم4004)</t>
  </si>
  <si>
    <t>اختیارخ خودرو-1800-1403/04/06 (ضخود4035)</t>
  </si>
  <si>
    <t>اختیارخ فخوز-3500-1403/04/06 (ضخوز4004)</t>
  </si>
  <si>
    <t>اختیارخ ذوب-400-1403/05/24 (ضذوب5002)</t>
  </si>
  <si>
    <t>اختیارخ فصبا-4000-14030521 (ضفصبا505)</t>
  </si>
  <si>
    <t>اختیارخ شستا-1300-1403/04/13 (ضستا4018)</t>
  </si>
  <si>
    <t>اختیارخ ذوب-300-1403/05/24 (ضذوب5001)</t>
  </si>
  <si>
    <t>اختیارخ اهرم-18000-1403/03/23 (ضهرم3005)</t>
  </si>
  <si>
    <t>اختیارخ وبصادر-1900-1403/03/23 (ضصاد3042)</t>
  </si>
  <si>
    <t>اختیارخ های وب-678-1403/05/28 (ضهای5000)</t>
  </si>
  <si>
    <t>اختیارخ شستا-700-1403/04/13 (ضستا4012)</t>
  </si>
  <si>
    <t>اختیارخ شستا-800-1403/04/13 (ضستا4013)</t>
  </si>
  <si>
    <t>اختیارخ شستا-900-1403/04/13 (ضستا4014)</t>
  </si>
  <si>
    <t>اختیارخ خودرو-2800-1403/05/10 (ضخود5030)</t>
  </si>
  <si>
    <t>اختیارخ ذوب-400-1403/07/22 (ضذوب7017)</t>
  </si>
  <si>
    <t>اختیارخ فولاد-4600-1403/05/31 (ضفلا5004)</t>
  </si>
  <si>
    <t>اختیارخ ذوب-200-1403/05/24 (ضذوب5000)</t>
  </si>
  <si>
    <t>اختیارخ کرمان-1000-14030514 (ضکرمان504)</t>
  </si>
  <si>
    <t>اختیارخ کرمان-1000-14030417 (ضکرمان403)</t>
  </si>
  <si>
    <t>اختیارخ فملی-6630-1403/05/17 (ضملی5005)</t>
  </si>
  <si>
    <t>اختیارخ خودرو-3250-1403/05/10 (ضخود5032)</t>
  </si>
  <si>
    <t>اختیارخ خودرو-2600-1403/05/10 (ضخود5029)</t>
  </si>
  <si>
    <t>اختیارخ خودرو-2800-1403/06/07 (ضخود6030)</t>
  </si>
  <si>
    <t>اختیارخ خودرو-3000-1403/05/10 (ضخود5031)</t>
  </si>
  <si>
    <t>اختیارخ خساپا-2400-1403/05/24 (ضسپا5005)</t>
  </si>
  <si>
    <t>اختیارخ خودرو-2600-1403/06/07 (ضخود6029)</t>
  </si>
  <si>
    <t>اختیارخ موج-12500-14030403 (ضموج406)</t>
  </si>
  <si>
    <t>اختیارخ خپارس-700-14030514 (ضخپارس500)</t>
  </si>
  <si>
    <t>اختیارخ شتاب-11000-1403/04/20 (ضتاب4006)</t>
  </si>
  <si>
    <t>اختیارخ شستا-700-1403/06/11 (ضستا6015)</t>
  </si>
  <si>
    <t>اختیارخ وتجارت-1434-1403/06/21 (ضجار6019)</t>
  </si>
  <si>
    <t>اختیارخ شستا-1000-1403/08/09 (ضستا8025)</t>
  </si>
  <si>
    <t>اختیارخ وبملت-2200-1403/07/25 (ضملت7017)</t>
  </si>
  <si>
    <t>اختیارخ خودرو-3250-1403/06/07 (ضخود6032)</t>
  </si>
  <si>
    <t>اختیارخ دی-700-14030508 (ضدی522)</t>
  </si>
  <si>
    <t>اختیارخ شستا-1300-1403/05/03 (ضستا5019)</t>
  </si>
  <si>
    <t>اختیارخ کرمان-950-14030417 (ضکرمان402)</t>
  </si>
  <si>
    <t>اختیارخ شستا-1200-1403/09/14 (ضستا9027)</t>
  </si>
  <si>
    <t>اختیارخ شستا-1100-1403/09/14 (ضستا9026)</t>
  </si>
  <si>
    <t>اختیارخ شستا-700-1403/07/11 (ضستا7022)</t>
  </si>
  <si>
    <t>اختیارخ خساپا-2600-1403/05/24 (ضسپا5006)</t>
  </si>
  <si>
    <t>اختیارخ شستا-1100-1403/07/11 (ضستا7026)</t>
  </si>
  <si>
    <t>اختیارخ شستا-1000-1403/07/11 (ضستا7025)</t>
  </si>
  <si>
    <t>اختیارخ ذوب-500-1403/05/24 (ضذوب5003)</t>
  </si>
  <si>
    <t>اختیارخ شتاب-8000-1403/04/20 (ضتاب4003)</t>
  </si>
  <si>
    <t>اختیارخ خساپا-2000-1403/08/30 (ضسپا8063)</t>
  </si>
  <si>
    <t>اختیارخ خساپا-1900-1403/06/28 (ضسپا6019)</t>
  </si>
  <si>
    <t>اختیارخ خودرو-2000-1403/08/02 (ضخود8032)</t>
  </si>
  <si>
    <t>اختیارخ شپنا-4890-1403/06/21 (ضشنا6016)</t>
  </si>
  <si>
    <t>اختیارخ فملی-7630-1403/05/17 (ضملی5007)</t>
  </si>
  <si>
    <t>اختیارخ فولاد-5100-1403/05/31 (ضفلا5005)</t>
  </si>
  <si>
    <t>اختیارخ شستا-1300-1403/06/11 (ضستا6021)</t>
  </si>
  <si>
    <t>اختیارخ خساپا-2200-1403/05/24 (ضسپا5004)</t>
  </si>
  <si>
    <t>اختیارخ وبملت-2400-1403/07/25 (ضملت7018)</t>
  </si>
  <si>
    <t>اختیارخ کوثر-1812-14030702 (ضکوثر705)</t>
  </si>
  <si>
    <t>اختیارخ اهرم-22000-1403/04/27 (ضهرم4005)</t>
  </si>
  <si>
    <t>اختیارخ شستا-1200-1403/07/11 (ضستا7027)</t>
  </si>
  <si>
    <t>اختیارخ شستا-1100-1403/08/09 (ضستا8026)</t>
  </si>
  <si>
    <t>اختیارخ شتاب-9000-1403/06/07 (ضتاب6002)</t>
  </si>
  <si>
    <t>اختیارخ خودرو-1900-1403/07/04 (ضخود7105)</t>
  </si>
  <si>
    <t>اختیارخ خودرو-2000-1403/07/04 (ضخود7106)</t>
  </si>
  <si>
    <t>اختیارخ خودرو-2200-1403/06/07 (ضخود6027)</t>
  </si>
  <si>
    <t>اختیارخ شتاب-11000-1403/06/07 (ضتاب6004)</t>
  </si>
  <si>
    <t>اختیارخ دی-650-14030508 (ضدی521)</t>
  </si>
  <si>
    <t>اختیارخ خودرو-2600-1403/07/04 (ضخود7109)</t>
  </si>
  <si>
    <t>اختیارخ شستا-1000-1403/09/14 (ضستا9025)</t>
  </si>
  <si>
    <t>اختیارخ خساپا-2800-1403/05/24 (ضسپا5007)</t>
  </si>
  <si>
    <t>اختیارخ خودرو-2800-1403/07/04 (ضخود7110)</t>
  </si>
  <si>
    <t>اختیارخ خساپا-1700-1403/08/30 (ضسپا8060)</t>
  </si>
  <si>
    <t>اختیارخ خودرو-3000-1403/06/07 (ضخود6031)</t>
  </si>
  <si>
    <t>اختیارخ شستا-1100-1403/10/12 (ضستا1035)</t>
  </si>
  <si>
    <t>اختیارخ خودرو-2200-1403/09/07 (ضخود9026)</t>
  </si>
  <si>
    <t>اختیارخ خودرو-1900-1403/09/07 (ضخود9024)</t>
  </si>
  <si>
    <t>اختیارخ شستا-700-1403/09/14 (ضستا9022)</t>
  </si>
  <si>
    <t>اختیارخ وتجارت-1534-1403/06/21 (ضجار6020)</t>
  </si>
  <si>
    <t>اختیارخ شستا-800-1403/09/14 (ضستا9023)</t>
  </si>
  <si>
    <t>اختیارخ فولاد-4100-1403/05/31 (ضفلا5003)</t>
  </si>
  <si>
    <t>اختیارخ خودرو-2400-1403/06/07 (ضخود6028)</t>
  </si>
  <si>
    <t>اختیارخ خساپا-2400-1403/06/28 (ضسپا6022)</t>
  </si>
  <si>
    <t>اختیارخ خودرو-2400-1403/07/04 (ضخود7108)</t>
  </si>
  <si>
    <t>اختیارخ فصبا-3400-14030521 (ضفصبا502)</t>
  </si>
  <si>
    <t>اختیارخ خودرو-2400-1403/08/02 (ضخود8034)</t>
  </si>
  <si>
    <t>اختیارخ وبملت-2000-1403/07/25 (ضملت7016)</t>
  </si>
  <si>
    <t>اختیارخ خساپا-2200-1403/06/28 (ضسپا6021)</t>
  </si>
  <si>
    <t>اختیارخ خساپا-2600-1403/06/28 (ضسپا6023)</t>
  </si>
  <si>
    <t>اختیارخ خودرو-2800-1403/10/05 (ضخود1086)</t>
  </si>
  <si>
    <t>اختیارخ خساپا-2200-1403/08/30 (ضسپا8064)</t>
  </si>
  <si>
    <t>اختیارخ خساپا-2400-1403/08/30 (ضسپا8065)</t>
  </si>
  <si>
    <t>اختیارخ خودرو-2200-1403/07/04 (ضخود7107)</t>
  </si>
  <si>
    <t>اختیارخ شستا-900-1403/08/09 (ضستا8024)</t>
  </si>
  <si>
    <t>اختیارخ وبملت-1718-1403/05/24 (ضملت5001)</t>
  </si>
  <si>
    <t>اختیارخ خودرو-2600-1403/08/02 (ضخود8035)</t>
  </si>
  <si>
    <t>اختیارخ وتجارت-1300-1403/07/11 (ضجار7063)</t>
  </si>
  <si>
    <t>اختیارخ وبملت-1500-1403/09/28 (ضملت9013)</t>
  </si>
  <si>
    <t>اختیارخ شستا-1200-1403/08/09 (ضستا8027)</t>
  </si>
  <si>
    <t>اختیارخ وتجارت-1634-1403/06/21 (ضجار6021)</t>
  </si>
  <si>
    <t>اختیارخ وتجارت-1734-1403/06/21 (ضجار6022)</t>
  </si>
  <si>
    <t>اختیارخ خساپا-2000-1403/07/25 (ضسپا7003)</t>
  </si>
  <si>
    <t>اختیارخ خساپا-2600-1403/07/25 (ضسپا7006)</t>
  </si>
  <si>
    <t>اختیارخ ذوب-500-1403/07/22 (ضذوب7018)</t>
  </si>
  <si>
    <t>اختیارخ ذوب-200-1403/09/28 (ضذوب9011)</t>
  </si>
  <si>
    <t>اختیارخ وبملت-2200-1403/09/28 (ضملت9019)</t>
  </si>
  <si>
    <t>اختیارخ خساپا-2400-1403/07/25 (ضسپا7005)</t>
  </si>
  <si>
    <t>اختیارخ خساپا-2600-1403/08/30 (ضسپا8066)</t>
  </si>
  <si>
    <t>اختیار خرید شمش طلا-4700000-1403/08/27 (GBAB03C470)</t>
  </si>
  <si>
    <t>اختیارخ خودرو-2800-1403/08/02 (ضخود8036)</t>
  </si>
  <si>
    <t>اختیارخ خودرو-2000-1403/09/07 (ضخود9025)</t>
  </si>
  <si>
    <t>اختیارخ شستا-1000-1403/10/12 (ضستا1034)</t>
  </si>
  <si>
    <t>اختیارخ خودرو-2400-1403/09/07 (ضخود9027)</t>
  </si>
  <si>
    <t>اختیارخ فولاد-4000-1403/09/21 (ضفلا9016)</t>
  </si>
  <si>
    <t>گواهی شمش طلا (شمش طلا)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</si>
  <si>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</si>
  <si>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</si>
  <si>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</si>
  <si>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تامین سرمایه دماوند (حق تقدم) (تماوندح)</t>
  </si>
  <si>
    <t>گسترش سوخت سبز زاگرس (حق تقدم) (شگسترح)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</si>
  <si>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</si>
  <si>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</si>
  <si>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</si>
  <si>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</si>
  <si>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</si>
  <si>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</si>
  <si>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</si>
  <si>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</si>
  <si>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</si>
  <si>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</si>
  <si>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</si>
  <si>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</si>
  <si>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</si>
  <si>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</si>
  <si>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</si>
  <si>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</si>
  <si>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</si>
  <si>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درامد حاصل از بازارگردانی</t>
  </si>
  <si>
    <t>کارمزد ابطال واحدهای سرمایه گذاری</t>
  </si>
  <si>
    <t>تعدیل کارمزد کارگزاری</t>
  </si>
  <si>
    <t>1402/05/21</t>
  </si>
  <si>
    <t>1402/12/08</t>
  </si>
  <si>
    <t>1403/06/20</t>
  </si>
  <si>
    <t>1403/04/10</t>
  </si>
  <si>
    <t>1402/09/22</t>
  </si>
  <si>
    <t>1403/06/28</t>
  </si>
  <si>
    <t xml:space="preserve">یادداشت </t>
  </si>
  <si>
    <t> اختیار خرید شمش طلا/4700000/1403/08/27 (GBAB03C470)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</si>
</sst>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_ ;_ * \(#,##0.00\)_ ;_ * &quot;-&quot;??_)_ ;_ @_ "/>
    <numFmt numFmtId="164" formatCode="#,##0;\(#,##0\);"/>
    <numFmt numFmtId="165" formatCode="#,##0.00;\(#,##0.00\);"/>
    <numFmt numFmtId="166" formatCode="[$-3000401]#,##0"/>
  </numFmts>
  <fonts count="45">
    <font>
      <sz val="11"/>
      <color theme="1"/>
      <name val="B Nazanin"/>
      <family val="2"/>
      <scheme val="minor"/>
    </font>
    <font>
      <sz val="12"/>
      <color theme="1"/>
      <name val="B Nazanin"/>
      <family val="2"/>
      <charset val="178"/>
    </font>
    <font>
      <b/>
      <sz val="12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0"/>
      <color rgb="FF0062AC"/>
      <name val="B Nazanin"/>
      <charset val="178"/>
    </font>
    <font>
      <sz val="12"/>
      <color rgb="FF0062AC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  <scheme val="minor"/>
    </font>
    <font>
      <sz val="11"/>
      <color rgb="FF0062AC"/>
      <name val="B Nazanin"/>
      <charset val="178"/>
      <scheme val="minor"/>
    </font>
    <font>
      <sz val="11"/>
      <color rgb="FF000000"/>
      <name val="B Nazanin"/>
      <charset val="178"/>
      <scheme val="minor"/>
    </font>
    <font>
      <sz val="12"/>
      <color rgb="FF0062AC"/>
      <name val="B Nazanin"/>
      <charset val="178"/>
    </font>
    <font>
      <sz val="10"/>
      <color rgb="FF0062AC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1"/>
      <color rgb="FF000000"/>
      <name val="B Nazanin"/>
      <charset val="178"/>
      <scheme val="minor"/>
    </font>
    <font>
      <sz val="11"/>
      <color theme="1"/>
      <name val="B Nazanin"/>
      <charset val="178"/>
      <scheme val="minor"/>
    </font>
    <font>
      <sz val="11"/>
      <color rgb="FF0062AC"/>
      <name val="B Nazanin"/>
      <charset val="178"/>
      <scheme val="minor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B Nazanin"/>
      <charset val="178"/>
      <scheme val="minor"/>
    </font>
    <font>
      <sz val="8"/>
      <color theme="1"/>
      <name val="B Nazanin"/>
      <charset val="178"/>
    </font>
    <font>
      <sz val="8"/>
      <color rgb="FF000000"/>
      <name val="B Nazanin"/>
      <charset val="178"/>
    </font>
    <font>
      <sz val="8"/>
      <color theme="1"/>
      <name val="B Nazanin"/>
      <family val="2"/>
    </font>
    <font>
      <i/>
      <sz val="8"/>
      <color theme="1"/>
      <name val="B Nazanin"/>
      <charset val="178"/>
    </font>
    <font>
      <sz val="8"/>
      <color rgb="FF0062AC"/>
      <name val="B Nazanin"/>
      <charset val="178"/>
    </font>
    <font>
      <sz val="11"/>
      <name val="Calibri"/>
      <family val="2"/>
    </font>
    <font>
      <sz val="11"/>
      <color theme="1"/>
      <name val="B Nazanin"/>
      <family val="2"/>
      <scheme val="minor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  <scheme val="major"/>
    </font>
    <font>
      <sz val="12"/>
      <color theme="1"/>
      <name val="B Nazanin"/>
      <family val="2"/>
      <charset val="178"/>
      <scheme val="major"/>
    </font>
    <font>
      <sz val="12"/>
      <color rgb="FF0062AC"/>
      <name val="B Nazanin"/>
      <charset val="178"/>
      <scheme val="major"/>
    </font>
    <font>
      <sz val="12"/>
      <color rgb="FF000000"/>
      <name val="B Nazanin"/>
      <charset val="178"/>
      <scheme val="major"/>
    </font>
    <font>
      <sz val="12"/>
      <color theme="1"/>
      <name val="B Nazanin"/>
      <charset val="178"/>
      <scheme val="minor"/>
    </font>
    <font>
      <sz val="12"/>
      <color rgb="FF000000"/>
      <name val="B Nazanin"/>
      <charset val="178"/>
      <scheme val="minor"/>
    </font>
    <font>
      <b/>
      <sz val="12"/>
      <color theme="1"/>
      <name val="B Nazanin"/>
      <charset val="178"/>
      <scheme val="minor"/>
    </font>
    <font>
      <sz val="12"/>
      <color rgb="FF0062AC"/>
      <name val="B Nazanin"/>
      <charset val="178"/>
      <scheme val="minor"/>
    </font>
    <font>
      <sz val="11"/>
      <color theme="1"/>
      <name val="B Nazani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33" fillId="0" borderId="0" applyFont="0" applyFill="0" applyBorder="0" applyAlignment="0" applyProtection="0"/>
  </cellStyleXfs>
  <cellXfs count="182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readingOrder="2"/>
    </xf>
    <xf numFmtId="0" fontId="12" fillId="0" borderId="0" xfId="0" applyFont="1" applyAlignment="1">
      <alignment vertical="center" readingOrder="2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164" fontId="27" fillId="0" borderId="0" xfId="0" applyNumberFormat="1" applyFont="1" applyAlignment="1">
      <alignment horizontal="center" vertical="center" readingOrder="2"/>
    </xf>
    <xf numFmtId="165" fontId="27" fillId="0" borderId="0" xfId="0" applyNumberFormat="1" applyFont="1" applyAlignment="1">
      <alignment horizontal="center" vertical="center" readingOrder="2"/>
    </xf>
    <xf numFmtId="0" fontId="27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readingOrder="2"/>
    </xf>
    <xf numFmtId="0" fontId="27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right" vertical="center"/>
    </xf>
    <xf numFmtId="165" fontId="30" fillId="0" borderId="0" xfId="0" applyNumberFormat="1" applyFont="1" applyAlignment="1">
      <alignment horizontal="center" vertical="center" wrapText="1" readingOrder="2"/>
    </xf>
    <xf numFmtId="165" fontId="30" fillId="0" borderId="0" xfId="0" applyNumberFormat="1" applyFont="1" applyAlignment="1">
      <alignment horizontal="center" vertical="center" readingOrder="2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0" fontId="9" fillId="0" borderId="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readingOrder="2"/>
    </xf>
    <xf numFmtId="0" fontId="27" fillId="0" borderId="0" xfId="0" applyFont="1" applyAlignment="1">
      <alignment horizontal="right" vertical="center" readingOrder="1"/>
    </xf>
    <xf numFmtId="49" fontId="27" fillId="0" borderId="0" xfId="0" applyNumberFormat="1" applyFont="1" applyAlignment="1">
      <alignment horizontal="right" vertical="center" readingOrder="2"/>
    </xf>
    <xf numFmtId="165" fontId="31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28" fillId="0" borderId="0" xfId="0" applyNumberFormat="1" applyFont="1" applyAlignment="1">
      <alignment horizontal="center" vertical="center" readingOrder="2"/>
    </xf>
    <xf numFmtId="0" fontId="19" fillId="0" borderId="1" xfId="0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 readingOrder="2"/>
    </xf>
    <xf numFmtId="0" fontId="28" fillId="0" borderId="0" xfId="0" applyFont="1" applyAlignment="1">
      <alignment horizontal="right" vertical="center" readingOrder="1"/>
    </xf>
    <xf numFmtId="0" fontId="15" fillId="0" borderId="1" xfId="0" applyFont="1" applyBorder="1" applyAlignment="1">
      <alignment horizontal="right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1" xfId="0" applyFont="1" applyBorder="1" applyAlignment="1">
      <alignment vertical="center" readingOrder="2"/>
    </xf>
    <xf numFmtId="0" fontId="13" fillId="0" borderId="1" xfId="0" applyFont="1" applyBorder="1" applyAlignment="1">
      <alignment vertical="center"/>
    </xf>
    <xf numFmtId="0" fontId="20" fillId="0" borderId="3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30" fillId="0" borderId="0" xfId="0" applyFont="1" applyAlignment="1">
      <alignment horizontal="right" vertical="center" wrapText="1" readingOrder="2"/>
    </xf>
    <xf numFmtId="37" fontId="8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 readingOrder="2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37" fontId="34" fillId="0" borderId="0" xfId="0" applyNumberFormat="1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37" fontId="34" fillId="0" borderId="10" xfId="0" applyNumberFormat="1" applyFont="1" applyBorder="1" applyAlignment="1">
      <alignment horizontal="center" vertical="center"/>
    </xf>
    <xf numFmtId="39" fontId="34" fillId="0" borderId="10" xfId="0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center"/>
    </xf>
    <xf numFmtId="0" fontId="34" fillId="0" borderId="0" xfId="0" applyFont="1" applyAlignment="1">
      <alignment horizontal="center"/>
    </xf>
    <xf numFmtId="164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right" vertical="center" readingOrder="2"/>
    </xf>
    <xf numFmtId="0" fontId="34" fillId="0" borderId="0" xfId="0" applyFont="1" applyAlignment="1">
      <alignment horizontal="right" vertical="center" readingOrder="2"/>
    </xf>
    <xf numFmtId="165" fontId="34" fillId="0" borderId="0" xfId="0" applyNumberFormat="1" applyFont="1" applyAlignment="1">
      <alignment horizontal="center" vertical="center" readingOrder="2"/>
    </xf>
    <xf numFmtId="164" fontId="34" fillId="0" borderId="0" xfId="0" applyNumberFormat="1" applyFont="1" applyAlignment="1">
      <alignment horizontal="center" vertical="center" readingOrder="2"/>
    </xf>
    <xf numFmtId="164" fontId="34" fillId="0" borderId="10" xfId="0" applyNumberFormat="1" applyFont="1" applyBorder="1" applyAlignment="1">
      <alignment horizontal="center" vertical="center"/>
    </xf>
    <xf numFmtId="165" fontId="34" fillId="0" borderId="10" xfId="0" applyNumberFormat="1" applyFont="1" applyBorder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1" fontId="34" fillId="0" borderId="0" xfId="2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37" fontId="36" fillId="0" borderId="10" xfId="0" applyNumberFormat="1" applyFont="1" applyBorder="1" applyAlignment="1">
      <alignment horizontal="center" vertical="center"/>
    </xf>
    <xf numFmtId="165" fontId="36" fillId="0" borderId="10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34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1" xfId="0" applyFont="1" applyBorder="1" applyAlignment="1">
      <alignment horizontal="right" vertical="center" readingOrder="2"/>
    </xf>
    <xf numFmtId="0" fontId="41" fillId="0" borderId="1" xfId="0" applyFont="1" applyBorder="1" applyAlignment="1">
      <alignment horizontal="center" vertical="center" readingOrder="2"/>
    </xf>
    <xf numFmtId="0" fontId="41" fillId="0" borderId="2" xfId="0" applyFont="1" applyBorder="1" applyAlignment="1">
      <alignment horizontal="center" vertical="center" readingOrder="2"/>
    </xf>
    <xf numFmtId="0" fontId="41" fillId="0" borderId="0" xfId="0" applyFont="1" applyAlignment="1">
      <alignment horizontal="center" vertical="center" readingOrder="2"/>
    </xf>
    <xf numFmtId="3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0" fontId="40" fillId="0" borderId="0" xfId="0" applyFont="1"/>
    <xf numFmtId="0" fontId="40" fillId="0" borderId="1" xfId="0" applyFont="1" applyBorder="1" applyAlignment="1">
      <alignment vertical="center"/>
    </xf>
    <xf numFmtId="0" fontId="41" fillId="0" borderId="3" xfId="0" applyFont="1" applyBorder="1" applyAlignment="1">
      <alignment horizontal="center" vertical="center" readingOrder="2"/>
    </xf>
    <xf numFmtId="0" fontId="41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readingOrder="1"/>
    </xf>
    <xf numFmtId="165" fontId="35" fillId="0" borderId="0" xfId="0" applyNumberFormat="1" applyFont="1" applyAlignment="1">
      <alignment horizontal="center" vertical="center" readingOrder="2"/>
    </xf>
    <xf numFmtId="2" fontId="34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19" fillId="0" borderId="0" xfId="0" applyFont="1" applyAlignment="1">
      <alignment horizontal="center" vertical="center"/>
    </xf>
    <xf numFmtId="37" fontId="13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28" fillId="3" borderId="0" xfId="0" applyNumberFormat="1" applyFont="1" applyFill="1" applyAlignment="1">
      <alignment horizontal="center" vertical="center" readingOrder="2"/>
    </xf>
    <xf numFmtId="37" fontId="1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vertical="center"/>
    </xf>
    <xf numFmtId="37" fontId="34" fillId="0" borderId="10" xfId="0" applyNumberFormat="1" applyFont="1" applyBorder="1" applyAlignment="1">
      <alignment vertical="center"/>
    </xf>
    <xf numFmtId="0" fontId="13" fillId="2" borderId="0" xfId="0" applyFont="1" applyFill="1" applyAlignment="1">
      <alignment vertical="center"/>
    </xf>
    <xf numFmtId="0" fontId="8" fillId="2" borderId="0" xfId="0" applyFont="1" applyFill="1"/>
    <xf numFmtId="0" fontId="1" fillId="0" borderId="0" xfId="0" applyFont="1" applyAlignment="1">
      <alignment horizontal="right" vertical="center"/>
    </xf>
    <xf numFmtId="0" fontId="34" fillId="0" borderId="10" xfId="0" applyFont="1" applyBorder="1" applyAlignment="1">
      <alignment horizontal="center" vertical="center"/>
    </xf>
    <xf numFmtId="37" fontId="8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readingOrder="2"/>
    </xf>
    <xf numFmtId="0" fontId="34" fillId="0" borderId="1" xfId="0" applyFont="1" applyBorder="1" applyAlignment="1">
      <alignment horizontal="center" vertical="center" readingOrder="2"/>
    </xf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 readingOrder="2"/>
    </xf>
    <xf numFmtId="0" fontId="11" fillId="0" borderId="0" xfId="0" applyFont="1" applyAlignment="1">
      <alignment horizontal="right" vertical="center" readingOrder="2"/>
    </xf>
    <xf numFmtId="0" fontId="3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34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165" fontId="27" fillId="0" borderId="0" xfId="0" applyNumberFormat="1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4" fillId="0" borderId="11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readingOrder="2"/>
    </xf>
    <xf numFmtId="0" fontId="35" fillId="0" borderId="1" xfId="0" applyFont="1" applyBorder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readingOrder="2"/>
    </xf>
    <xf numFmtId="0" fontId="38" fillId="0" borderId="0" xfId="0" applyFont="1" applyAlignment="1">
      <alignment horizontal="right" vertical="center" readingOrder="2"/>
    </xf>
    <xf numFmtId="0" fontId="1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readingOrder="2"/>
    </xf>
    <xf numFmtId="0" fontId="12" fillId="0" borderId="1" xfId="0" applyFont="1" applyBorder="1" applyAlignment="1">
      <alignment horizontal="center" vertical="center" readingOrder="2"/>
    </xf>
    <xf numFmtId="0" fontId="26" fillId="0" borderId="0" xfId="0" applyFont="1" applyAlignment="1">
      <alignment horizontal="center" vertical="center"/>
    </xf>
    <xf numFmtId="0" fontId="41" fillId="0" borderId="2" xfId="0" applyFont="1" applyBorder="1" applyAlignment="1">
      <alignment horizontal="center" vertical="center" readingOrder="2"/>
    </xf>
    <xf numFmtId="0" fontId="41" fillId="0" borderId="0" xfId="0" applyFont="1" applyAlignment="1">
      <alignment horizontal="center" vertical="center" readingOrder="2"/>
    </xf>
    <xf numFmtId="0" fontId="22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41" fillId="0" borderId="1" xfId="0" applyFont="1" applyBorder="1" applyAlignment="1">
      <alignment horizontal="center" vertical="center" readingOrder="2"/>
    </xf>
    <xf numFmtId="0" fontId="40" fillId="0" borderId="2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 readingOrder="2"/>
    </xf>
    <xf numFmtId="0" fontId="15" fillId="0" borderId="2" xfId="0" applyFont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readingOrder="2"/>
    </xf>
    <xf numFmtId="0" fontId="40" fillId="0" borderId="3" xfId="0" applyFont="1" applyBorder="1" applyAlignment="1">
      <alignment horizontal="center" vertical="center"/>
    </xf>
    <xf numFmtId="0" fontId="43" fillId="0" borderId="0" xfId="0" applyFont="1" applyAlignment="1">
      <alignment horizontal="right" vertical="center" readingOrder="2"/>
    </xf>
    <xf numFmtId="0" fontId="42" fillId="0" borderId="0" xfId="0" applyFont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44" fillId="0" borderId="0" xfId="0" applyFont="1" applyAlignment="1">
      <alignment horizontal="right" vertical="center"/>
    </xf>
  </cellXfs>
  <cellStyles count="3">
    <cellStyle name="Comma" xfId="2" builtinId="3"/>
    <cellStyle name="Normal" xfId="0" builtinId="0"/>
    <cellStyle name="Normal 2 2" xfId="1" xr:uid="{526C9F18-DA80-4B73-A3C4-24CE9DDA65A9}"/>
  </cellStyles>
  <dxfs count="152">
    <dxf>
      <font>
        <strike val="0"/>
        <outline val="0"/>
        <shadow val="0"/>
        <u val="none"/>
        <vertAlign val="baseline"/>
        <sz val="11"/>
        <color theme="1"/>
        <name val="B Nazanin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family val="2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ajor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charset val="178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family val="2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family val="2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family val="2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family val="2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257737</xdr:colOff>
      <xdr:row>56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D8DAE2-A237-F146-2AE1-5DA0E847F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7044013" y="0"/>
          <a:ext cx="7083987" cy="98266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63" headerRowCount="0" headerRowDxfId="151" dataDxfId="150" totalsRowDxfId="149">
  <tableColumns count="13">
    <tableColumn id="1" xr3:uid="{00000000-0010-0000-0000-000001000000}" name="بیمه اتکایی ایران معین (معین)" dataDxfId="148"/>
    <tableColumn id="2" xr3:uid="{00000000-0010-0000-0000-000002000000}" name="1563000" dataDxfId="147"/>
    <tableColumn id="3" xr3:uid="{00000000-0010-0000-0000-000003000000}" name="3686553850" dataDxfId="146"/>
    <tableColumn id="4" xr3:uid="{00000000-0010-0000-0000-000004000000}" name="3848515274" dataDxfId="145"/>
    <tableColumn id="5" xr3:uid="{00000000-0010-0000-0000-000005000000}" name="0" dataDxfId="144"/>
    <tableColumn id="6" xr3:uid="{00000000-0010-0000-0000-000006000000}" name="Column6" dataDxfId="143"/>
    <tableColumn id="7" xr3:uid="{00000000-0010-0000-0000-000007000000}" name="Column7" dataDxfId="142"/>
    <tableColumn id="8" xr3:uid="{00000000-0010-0000-0000-000008000000}" name="Column8" dataDxfId="141"/>
    <tableColumn id="9" xr3:uid="{00000000-0010-0000-0000-000009000000}" name="Column9" dataDxfId="140"/>
    <tableColumn id="10" xr3:uid="{00000000-0010-0000-0000-00000A000000}" name="2585" dataDxfId="139"/>
    <tableColumn id="11" xr3:uid="{00000000-0010-0000-0000-00000B000000}" name="Column11" dataDxfId="138"/>
    <tableColumn id="12" xr3:uid="{00000000-0010-0000-0000-00000C000000}" name="4016314891" dataDxfId="137"/>
    <tableColumn id="13" xr3:uid="{00000000-0010-0000-0000-00000D000000}" name="0.03" dataDxfId="13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38" headerRowCount="0">
  <tableColumns count="9">
    <tableColumn id="1" xr3:uid="{00000000-0010-0000-0A00-000001000000}" name="زامیاد (خزامیا)" dataDxfId="50"/>
    <tableColumn id="2" xr3:uid="{00000000-0010-0000-0A00-000002000000}" name="0" dataDxfId="49"/>
    <tableColumn id="3" xr3:uid="{00000000-0010-0000-0A00-000003000000}" name="Column3" dataDxfId="48"/>
    <tableColumn id="4" xr3:uid="{00000000-0010-0000-0A00-000004000000}" name="-4952210" dataDxfId="47"/>
    <tableColumn id="5" xr3:uid="{00000000-0010-0000-0A00-000005000000}" name="Column5" dataDxfId="46"/>
    <tableColumn id="6" xr3:uid="{00000000-0010-0000-0A00-000006000000}" name="Column6" dataDxfId="45"/>
    <tableColumn id="7" xr3:uid="{00000000-0010-0000-0A00-000007000000}" name="Column7" dataDxfId="44"/>
    <tableColumn id="8" xr3:uid="{00000000-0010-0000-0A00-000008000000}" name="Column8" dataDxfId="43"/>
    <tableColumn id="9" xr3:uid="{00000000-0010-0000-0A00-000009000000}" name="Column9" dataDxfId="4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22" headerRowCount="0" headerRowDxfId="41" dataDxfId="40" totalsRowDxfId="39">
  <tableColumns count="9">
    <tableColumn id="1" xr3:uid="{00000000-0010-0000-0B00-000001000000}" name="صکوک اجاره گل گهر054-3ماهه23% (صگل054)" dataDxfId="38"/>
    <tableColumn id="2" xr3:uid="{00000000-0010-0000-0B00-000002000000}" name="89088473361.0000" dataDxfId="37"/>
    <tableColumn id="3" xr3:uid="{00000000-0010-0000-0B00-000003000000}" name="0" dataDxfId="36"/>
    <tableColumn id="4" xr3:uid="{00000000-0010-0000-0B00-000004000000}" name="Column4" dataDxfId="35"/>
    <tableColumn id="5" xr3:uid="{00000000-0010-0000-0B00-000005000000}" name="Column5" dataDxfId="34"/>
    <tableColumn id="6" xr3:uid="{00000000-0010-0000-0B00-000006000000}" name="230494049592.0000" dataDxfId="33"/>
    <tableColumn id="7" xr3:uid="{00000000-0010-0000-0B00-000007000000}" name="-815625000" dataDxfId="32"/>
    <tableColumn id="8" xr3:uid="{00000000-0010-0000-0B00-000008000000}" name="Column8" dataDxfId="31"/>
    <tableColumn id="9" xr3:uid="{00000000-0010-0000-0B00-000009000000}" name="229678424592.0000" dataDxfId="30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554" headerRowCount="0" headerRowDxfId="29" dataDxfId="28" totalsRowDxfId="27">
  <tableColumns count="11">
    <tableColumn id="1" xr3:uid="{00000000-0010-0000-0C00-000001000000}" name="زامیاد (خزامیا)" dataDxfId="26"/>
    <tableColumn id="2" xr3:uid="{00000000-0010-0000-0C00-000002000000}" name="0" dataDxfId="25"/>
    <tableColumn id="3" xr3:uid="{00000000-0010-0000-0C00-000003000000}" name="-4952210" dataDxfId="24"/>
    <tableColumn id="4" xr3:uid="{00000000-0010-0000-0C00-000004000000}" name="5939838.0000" dataDxfId="23"/>
    <tableColumn id="5" xr3:uid="{00000000-0010-0000-0C00-000005000000}" name="987628.0000" dataDxfId="22"/>
    <tableColumn id="6" xr3:uid="{00000000-0010-0000-0C00-000006000000}" name="0.00" dataDxfId="21"/>
    <tableColumn id="7" xr3:uid="{00000000-0010-0000-0C00-000007000000}" name="294065" dataDxfId="20"/>
    <tableColumn id="8" xr3:uid="{00000000-0010-0000-0C00-000008000000}" name="Column8" dataDxfId="19"/>
    <tableColumn id="9" xr3:uid="{00000000-0010-0000-0C00-000009000000}" name="-72654.0000" dataDxfId="18"/>
    <tableColumn id="10" xr3:uid="{00000000-0010-0000-0C00-00000A000000}" name="221411.0000" dataDxfId="17"/>
    <tableColumn id="11" xr3:uid="{00000000-0010-0000-0C00-00000B000000}" name="Column11" dataDxfId="16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E19" headerRowCount="0" headerRowDxfId="15" dataDxfId="14" totalsRowDxfId="13">
  <tableColumns count="5">
    <tableColumn id="1" xr3:uid="{00000000-0010-0000-0D00-000001000000}" name="پاسارگاد - کوتاه مدت - 290.8100.15703888.1 " dataDxfId="12"/>
    <tableColumn id="2" xr3:uid="{00000000-0010-0000-0D00-000002000000}" name="11891087.0000" dataDxfId="11"/>
    <tableColumn id="3" xr3:uid="{00000000-0010-0000-0D00-000003000000}" name="0.12" dataDxfId="10">
      <calculatedColumnFormula>Table14[[#This Row],[11891087.0000]]/$B$19*100</calculatedColumnFormula>
    </tableColumn>
    <tableColumn id="4" xr3:uid="{00000000-0010-0000-0D00-000004000000}" name="62868745.0000" dataDxfId="9"/>
    <tableColumn id="5" xr3:uid="{00000000-0010-0000-0D00-000005000000}" name="0.63" dataDxfId="8">
      <calculatedColumnFormula>Table14[[#This Row],[62868745.0000]]/$D$19*100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12" headerRowCount="0" headerRowDxfId="7" dataDxfId="6" totalsRowDxfId="5">
  <tableColumns count="3">
    <tableColumn id="1" xr3:uid="{00000000-0010-0000-0E00-000001000000}" name="سایر درآمدها" dataDxfId="4"/>
    <tableColumn id="2" xr3:uid="{00000000-0010-0000-0E00-000002000000}" name="0.0000" dataDxfId="3"/>
    <tableColumn id="3" xr3:uid="{00000000-0010-0000-0E00-000003000000}" name="7157119106.0000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8:I16" headerRowCount="0">
  <tableColumns count="9">
    <tableColumn id="1" xr3:uid="{00000000-0010-0000-0100-000001000000}" name="اختیارف ت وبملت-5625-03/02/01 (هملت302)"/>
    <tableColumn id="2" xr3:uid="{00000000-0010-0000-0100-000002000000}" name="0"/>
    <tableColumn id="3" xr3:uid="{00000000-0010-0000-0100-000003000000}" name="5625.0000"/>
    <tableColumn id="4" xr3:uid="{00000000-0010-0000-0100-000004000000}" name="1403/02/01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S19" headerRowCount="0" headerRowDxfId="135" dataDxfId="134" totalsRowDxfId="133">
  <tableColumns count="19">
    <tableColumn id="1" xr3:uid="{00000000-0010-0000-0200-000001000000}" name="صکوک مرابحه فولاد065-بدون ضامن (صفولا065)" dataDxfId="132"/>
    <tableColumn id="2" xr3:uid="{00000000-0010-0000-0200-000002000000}" name="بلی" dataDxfId="131"/>
    <tableColumn id="3" xr3:uid="{00000000-0010-0000-0200-000003000000}" name="Column3" dataDxfId="130"/>
    <tableColumn id="4" xr3:uid="{00000000-0010-0000-0200-000004000000}" name="1402/05/22" dataDxfId="129"/>
    <tableColumn id="5" xr3:uid="{00000000-0010-0000-0200-000005000000}" name="1406/05/22" dataDxfId="128"/>
    <tableColumn id="6" xr3:uid="{00000000-0010-0000-0200-000006000000}" name="1000000.0000" dataDxfId="127"/>
    <tableColumn id="7" xr3:uid="{00000000-0010-0000-0200-000007000000}" name="0.23000000000000" dataDxfId="126"/>
    <tableColumn id="8" xr3:uid="{00000000-0010-0000-0200-000008000000}" name="250000" dataDxfId="125"/>
    <tableColumn id="9" xr3:uid="{00000000-0010-0000-0200-000009000000}" name="250040312500" dataDxfId="124"/>
    <tableColumn id="10" xr3:uid="{00000000-0010-0000-0200-00000A000000}" name="249954687500" dataDxfId="123"/>
    <tableColumn id="11" xr3:uid="{00000000-0010-0000-0200-00000B000000}" name="0" dataDxfId="122"/>
    <tableColumn id="12" xr3:uid="{00000000-0010-0000-0200-00000C000000}" name="Column12" dataDxfId="121"/>
    <tableColumn id="13" xr3:uid="{00000000-0010-0000-0200-00000D000000}" name="Column13" dataDxfId="120"/>
    <tableColumn id="14" xr3:uid="{00000000-0010-0000-0200-00000E000000}" name="Column14" dataDxfId="119"/>
    <tableColumn id="15" xr3:uid="{00000000-0010-0000-0200-00000F000000}" name="Column15" dataDxfId="118"/>
    <tableColumn id="16" xr3:uid="{00000000-0010-0000-0200-000010000000}" name="1000000" dataDxfId="117"/>
    <tableColumn id="17" xr3:uid="{00000000-0010-0000-0200-000011000000}" name="Column17" dataDxfId="116"/>
    <tableColumn id="18" xr3:uid="{00000000-0010-0000-0200-000012000000}" name="Column18" dataDxfId="115"/>
    <tableColumn id="19" xr3:uid="{00000000-0010-0000-0200-000013000000}" name="1.57" dataDxfId="11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9:G19" headerRowCount="0">
  <tableColumns count="7">
    <tableColumn id="1" xr3:uid="{00000000-0010-0000-0300-000001000000}" name="صکوک مرابحه فولاژ612-بدون ضامن" dataDxfId="0"/>
    <tableColumn id="2" xr3:uid="{00000000-0010-0000-0300-000002000000}" name="1513300" dataDxfId="1"/>
    <tableColumn id="3" xr3:uid="{00000000-0010-0000-0300-000003000000}" name="1000000.0000" dataDxfId="113"/>
    <tableColumn id="4" xr3:uid="{00000000-0010-0000-0300-000004000000}" name="Column4" dataDxfId="112"/>
    <tableColumn id="5" xr3:uid="{00000000-0010-0000-0300-000005000000}" name="0" dataDxfId="111"/>
    <tableColumn id="6" xr3:uid="{00000000-0010-0000-0300-000006000000}" name="1513025714375" dataDxfId="110"/>
    <tableColumn id="7" xr3:uid="{00000000-0010-0000-0300-000007000000}" name="Column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17" headerRowCount="0" headerRowDxfId="109" dataDxfId="108" totalsRowDxfId="107">
  <tableColumns count="10">
    <tableColumn id="1" xr3:uid="{00000000-0010-0000-0500-000001000000}" name="پاسارگاد - بلند مدت - 290.307.15703888.3" dataDxfId="106"/>
    <tableColumn id="2" xr3:uid="{00000000-0010-0000-0500-000002000000}" name="290.307.15703888.3" dataDxfId="105"/>
    <tableColumn id="3" xr3:uid="{00000000-0010-0000-0500-000003000000}" name="سپرده سرمایه‌گذاری" dataDxfId="104"/>
    <tableColumn id="4" xr3:uid="{00000000-0010-0000-0500-000004000000}" name="-" dataDxfId="103"/>
    <tableColumn id="5" xr3:uid="{00000000-0010-0000-0500-000005000000}" name="Column5" dataDxfId="102"/>
    <tableColumn id="6" xr3:uid="{00000000-0010-0000-0500-000006000000}" name="0" dataDxfId="101"/>
    <tableColumn id="7" xr3:uid="{00000000-0010-0000-0500-000007000000}" name="Column7" dataDxfId="100"/>
    <tableColumn id="8" xr3:uid="{00000000-0010-0000-0500-000008000000}" name="Column8" dataDxfId="99"/>
    <tableColumn id="9" xr3:uid="{00000000-0010-0000-0500-000009000000}" name="Column9" dataDxfId="98"/>
    <tableColumn id="10" xr3:uid="{00000000-0010-0000-0500-00000A000000}" name="0.00" dataDxfId="9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 headerRowDxfId="96" dataDxfId="95" totalsRowDxfId="94">
  <tableColumns count="5">
    <tableColumn id="1" xr3:uid="{00000000-0010-0000-0600-000001000000}" name="درآمد حاصل از سرمایه­گذاری در سهام و حق تقدم سهام و صندوق‌های سرمایه‌گذاری" dataDxfId="93"/>
    <tableColumn id="2" xr3:uid="{00000000-0010-0000-0600-000002000000}" name="1-2" dataDxfId="92"/>
    <tableColumn id="3" xr3:uid="{00000000-0010-0000-0600-000003000000}" name="802950841230.0000" dataDxfId="91"/>
    <tableColumn id="4" xr3:uid="{00000000-0010-0000-0600-000004000000}" name="37.05" dataDxfId="90"/>
    <tableColumn id="5" xr3:uid="{00000000-0010-0000-0600-000005000000}" name="5.05" dataDxfId="8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29" headerRowCount="0" headerRowDxfId="88" dataDxfId="87" totalsRowDxfId="86">
  <tableColumns count="10">
    <tableColumn id="1" xr3:uid="{00000000-0010-0000-0700-000001000000}" name="تامین سرمایه دماوند (تماوند)" dataDxfId="85"/>
    <tableColumn id="2" xr3:uid="{00000000-0010-0000-0700-000002000000}" name="1402/09/07" dataDxfId="84"/>
    <tableColumn id="3" xr3:uid="{00000000-0010-0000-0700-000003000000}" name="1400000" dataDxfId="83"/>
    <tableColumn id="4" xr3:uid="{00000000-0010-0000-0700-000004000000}" name="774.0000" dataDxfId="82"/>
    <tableColumn id="5" xr3:uid="{00000000-0010-0000-0700-000005000000}" name="0" dataDxfId="81"/>
    <tableColumn id="6" xr3:uid="{00000000-0010-0000-0700-000006000000}" name="Column6" dataDxfId="80"/>
    <tableColumn id="7" xr3:uid="{00000000-0010-0000-0700-000007000000}" name="Column7" dataDxfId="79"/>
    <tableColumn id="8" xr3:uid="{00000000-0010-0000-0700-000008000000}" name="1083600000" dataDxfId="78"/>
    <tableColumn id="9" xr3:uid="{00000000-0010-0000-0700-000009000000}" name="Column9" dataDxfId="77"/>
    <tableColumn id="10" xr3:uid="{00000000-0010-0000-0700-00000A000000}" name="Column10" dataDxfId="7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9" headerRowCount="0" headerRowDxfId="75" dataDxfId="74" totalsRowDxfId="73">
  <tableColumns count="10">
    <tableColumn id="1" xr3:uid="{00000000-0010-0000-0800-000001000000}" name="صکوک مرابحه فولاد065-بدون ضامن (صفولا065)" dataDxfId="72"/>
    <tableColumn id="2" xr3:uid="{00000000-0010-0000-0800-000002000000}" name="1403/08/22" dataDxfId="71"/>
    <tableColumn id="3" xr3:uid="{00000000-0010-0000-0800-000003000000}" name="1406/05/22" dataDxfId="70"/>
    <tableColumn id="4" xr3:uid="{00000000-0010-0000-0800-000004000000}" name="23.00" dataDxfId="69"/>
    <tableColumn id="5" xr3:uid="{00000000-0010-0000-0800-000005000000}" name="5524047235.0000" dataDxfId="68"/>
    <tableColumn id="6" xr3:uid="{00000000-0010-0000-0800-000006000000}" name="0" dataDxfId="67"/>
    <tableColumn id="7" xr3:uid="{00000000-0010-0000-0800-000007000000}" name="Column7" dataDxfId="66"/>
    <tableColumn id="8" xr3:uid="{00000000-0010-0000-0800-000008000000}" name="10216320285.0000" dataDxfId="65"/>
    <tableColumn id="9" xr3:uid="{00000000-0010-0000-0800-000009000000}" name="Column9" dataDxfId="64"/>
    <tableColumn id="10" xr3:uid="{00000000-0010-0000-0800-00000A000000}" name="Column10" dataDxfId="6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543" headerRowCount="0" headerRowDxfId="62" dataDxfId="61" totalsRowDxfId="60">
  <tableColumns count="9">
    <tableColumn id="1" xr3:uid="{00000000-0010-0000-0900-000001000000}" name="ایران خودرو (خودرو)" dataDxfId="59"/>
    <tableColumn id="2" xr3:uid="{00000000-0010-0000-0900-000002000000}" name="2413000" dataDxfId="58"/>
    <tableColumn id="3" xr3:uid="{00000000-0010-0000-0900-000003000000}" name="5279402700" dataDxfId="57"/>
    <tableColumn id="4" xr3:uid="{00000000-0010-0000-0900-000004000000}" name="-5279402700" dataDxfId="56"/>
    <tableColumn id="5" xr3:uid="{00000000-0010-0000-0900-000005000000}" name="0" dataDxfId="55"/>
    <tableColumn id="6" xr3:uid="{00000000-0010-0000-0900-000006000000}" name="246437000" dataDxfId="54"/>
    <tableColumn id="7" xr3:uid="{00000000-0010-0000-0900-000007000000}" name="678724607250" dataDxfId="53"/>
    <tableColumn id="8" xr3:uid="{00000000-0010-0000-0900-000008000000}" name="-619721635419.0000" dataDxfId="52"/>
    <tableColumn id="9" xr3:uid="{00000000-0010-0000-0900-000009000000}" name="59002971831.0000" dataDxfId="5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0AF8-188B-46D5-B199-2A9625B36413}">
  <sheetPr>
    <tabColor rgb="FF92D050"/>
  </sheetPr>
  <dimension ref="A1"/>
  <sheetViews>
    <sheetView rightToLeft="1" view="pageBreakPreview" zoomScale="60" zoomScaleNormal="100" workbookViewId="0">
      <selection activeCell="N34" sqref="N34"/>
    </sheetView>
  </sheetViews>
  <sheetFormatPr defaultRowHeight="14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I565"/>
  <sheetViews>
    <sheetView rightToLeft="1" view="pageBreakPreview" topLeftCell="A505" zoomScale="60" zoomScaleNormal="100" workbookViewId="0">
      <selection activeCell="L545" sqref="L545"/>
    </sheetView>
  </sheetViews>
  <sheetFormatPr defaultColWidth="9" defaultRowHeight="18"/>
  <cols>
    <col min="1" max="1" width="46.375" style="43" bestFit="1" customWidth="1"/>
    <col min="2" max="2" width="16.625" style="43" bestFit="1" customWidth="1"/>
    <col min="3" max="3" width="19.25" style="43" customWidth="1"/>
    <col min="4" max="4" width="25.5" style="43" bestFit="1" customWidth="1"/>
    <col min="5" max="5" width="20.875" style="43" customWidth="1"/>
    <col min="6" max="6" width="16" style="43" customWidth="1"/>
    <col min="7" max="7" width="23.875" style="43" customWidth="1"/>
    <col min="8" max="8" width="24.375" style="43" bestFit="1" customWidth="1"/>
    <col min="9" max="9" width="20.875" style="43" customWidth="1"/>
    <col min="10" max="16384" width="9" style="1"/>
  </cols>
  <sheetData>
    <row r="1" spans="1:9" ht="21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21">
      <c r="A2" s="138" t="s">
        <v>193</v>
      </c>
      <c r="B2" s="138"/>
      <c r="C2" s="138"/>
      <c r="D2" s="138"/>
      <c r="E2" s="138"/>
      <c r="F2" s="138"/>
      <c r="G2" s="138"/>
      <c r="H2" s="138"/>
      <c r="I2" s="138"/>
    </row>
    <row r="3" spans="1:9" ht="21">
      <c r="A3" s="138" t="s">
        <v>194</v>
      </c>
      <c r="B3" s="138"/>
      <c r="C3" s="138"/>
      <c r="D3" s="138"/>
      <c r="E3" s="138"/>
      <c r="F3" s="138"/>
      <c r="G3" s="138"/>
      <c r="H3" s="138"/>
      <c r="I3" s="138"/>
    </row>
    <row r="4" spans="1:9" ht="18.75">
      <c r="A4" s="152" t="s">
        <v>255</v>
      </c>
      <c r="B4" s="152"/>
      <c r="C4" s="152"/>
      <c r="D4" s="152"/>
      <c r="E4" s="152"/>
      <c r="F4" s="152"/>
      <c r="G4" s="152"/>
      <c r="H4" s="152"/>
      <c r="I4" s="152"/>
    </row>
    <row r="5" spans="1:9" ht="16.5" customHeight="1" thickBot="1">
      <c r="A5" s="78"/>
      <c r="B5" s="151" t="s">
        <v>210</v>
      </c>
      <c r="C5" s="151"/>
      <c r="D5" s="151"/>
      <c r="E5" s="151"/>
      <c r="F5" s="151" t="s">
        <v>211</v>
      </c>
      <c r="G5" s="151"/>
      <c r="H5" s="151"/>
      <c r="I5" s="151"/>
    </row>
    <row r="6" spans="1:9" ht="19.5" thickBot="1">
      <c r="A6" s="78" t="s">
        <v>196</v>
      </c>
      <c r="B6" s="84" t="s">
        <v>10</v>
      </c>
      <c r="C6" s="84" t="s">
        <v>256</v>
      </c>
      <c r="D6" s="84" t="s">
        <v>257</v>
      </c>
      <c r="E6" s="84" t="s">
        <v>258</v>
      </c>
      <c r="F6" s="84" t="s">
        <v>10</v>
      </c>
      <c r="G6" s="84" t="s">
        <v>12</v>
      </c>
      <c r="H6" s="84" t="s">
        <v>257</v>
      </c>
      <c r="I6" s="84" t="s">
        <v>258</v>
      </c>
    </row>
    <row r="7" spans="1:9" ht="23.1" customHeight="1">
      <c r="A7" s="78" t="s">
        <v>40</v>
      </c>
      <c r="B7" s="77">
        <v>2413000</v>
      </c>
      <c r="C7" s="77">
        <v>5279402700</v>
      </c>
      <c r="D7" s="77">
        <v>-5279402700</v>
      </c>
      <c r="E7" s="77">
        <v>0</v>
      </c>
      <c r="F7" s="77">
        <v>246437000</v>
      </c>
      <c r="G7" s="77">
        <v>678724607250</v>
      </c>
      <c r="H7" s="77">
        <v>-619721635419</v>
      </c>
      <c r="I7" s="77">
        <v>59002971831</v>
      </c>
    </row>
    <row r="8" spans="1:9" ht="23.1" customHeight="1">
      <c r="A8" s="78" t="s">
        <v>22</v>
      </c>
      <c r="B8" s="77">
        <v>290480000</v>
      </c>
      <c r="C8" s="77">
        <v>371781592650</v>
      </c>
      <c r="D8" s="77">
        <v>-320396507767</v>
      </c>
      <c r="E8" s="77">
        <v>51385084883</v>
      </c>
      <c r="F8" s="77">
        <v>702218000</v>
      </c>
      <c r="G8" s="77">
        <v>769550808120</v>
      </c>
      <c r="H8" s="77">
        <v>-718165723237</v>
      </c>
      <c r="I8" s="77">
        <v>51385084883</v>
      </c>
    </row>
    <row r="9" spans="1:9" ht="23.1" customHeight="1">
      <c r="A9" s="78" t="s">
        <v>33</v>
      </c>
      <c r="B9" s="77">
        <v>7022020</v>
      </c>
      <c r="C9" s="77">
        <v>4606958000</v>
      </c>
      <c r="D9" s="77">
        <v>-6912957314</v>
      </c>
      <c r="E9" s="77">
        <v>-2305999314</v>
      </c>
      <c r="F9" s="77">
        <v>23381020</v>
      </c>
      <c r="G9" s="77">
        <v>18796525126</v>
      </c>
      <c r="H9" s="77">
        <v>-21102524340</v>
      </c>
      <c r="I9" s="77">
        <v>-2305999214</v>
      </c>
    </row>
    <row r="10" spans="1:9" ht="23.1" customHeight="1">
      <c r="A10" s="78" t="s">
        <v>259</v>
      </c>
      <c r="B10" s="77">
        <v>0</v>
      </c>
      <c r="C10" s="77">
        <v>0</v>
      </c>
      <c r="D10" s="77">
        <v>0</v>
      </c>
      <c r="E10" s="77">
        <v>0</v>
      </c>
      <c r="F10" s="77">
        <v>885000</v>
      </c>
      <c r="G10" s="77">
        <v>7443270380</v>
      </c>
      <c r="H10" s="77">
        <v>-4380298680</v>
      </c>
      <c r="I10" s="77">
        <v>3062971700</v>
      </c>
    </row>
    <row r="11" spans="1:9" ht="23.1" customHeight="1">
      <c r="A11" s="78" t="s">
        <v>38</v>
      </c>
      <c r="B11" s="77">
        <v>613027</v>
      </c>
      <c r="C11" s="77">
        <v>3103271911</v>
      </c>
      <c r="D11" s="77">
        <v>-2943517086</v>
      </c>
      <c r="E11" s="77">
        <v>159754825</v>
      </c>
      <c r="F11" s="77">
        <v>1304560</v>
      </c>
      <c r="G11" s="77">
        <v>6097555893</v>
      </c>
      <c r="H11" s="77">
        <v>-6168718661</v>
      </c>
      <c r="I11" s="77">
        <v>-71162768</v>
      </c>
    </row>
    <row r="12" spans="1:9" ht="23.1" customHeight="1">
      <c r="A12" s="78" t="s">
        <v>43</v>
      </c>
      <c r="B12" s="77">
        <v>0</v>
      </c>
      <c r="C12" s="77">
        <v>0</v>
      </c>
      <c r="D12" s="77">
        <v>0</v>
      </c>
      <c r="E12" s="77">
        <v>0</v>
      </c>
      <c r="F12" s="77">
        <v>22104000</v>
      </c>
      <c r="G12" s="77">
        <v>71973230393</v>
      </c>
      <c r="H12" s="77">
        <v>-71512118384</v>
      </c>
      <c r="I12" s="77">
        <v>461112009</v>
      </c>
    </row>
    <row r="13" spans="1:9" ht="23.1" customHeight="1">
      <c r="A13" s="78" t="s">
        <v>30</v>
      </c>
      <c r="B13" s="77">
        <v>0</v>
      </c>
      <c r="C13" s="77">
        <v>0</v>
      </c>
      <c r="D13" s="77">
        <v>0</v>
      </c>
      <c r="E13" s="77">
        <v>0</v>
      </c>
      <c r="F13" s="77">
        <v>200000</v>
      </c>
      <c r="G13" s="77">
        <v>1526860823</v>
      </c>
      <c r="H13" s="77">
        <v>-1403301037</v>
      </c>
      <c r="I13" s="77">
        <v>123559786</v>
      </c>
    </row>
    <row r="14" spans="1:9" ht="23.1" customHeight="1">
      <c r="A14" s="78" t="s">
        <v>32</v>
      </c>
      <c r="B14" s="77">
        <v>0</v>
      </c>
      <c r="C14" s="77">
        <v>0</v>
      </c>
      <c r="D14" s="77">
        <v>0</v>
      </c>
      <c r="E14" s="77">
        <v>0</v>
      </c>
      <c r="F14" s="77">
        <v>1244000</v>
      </c>
      <c r="G14" s="77">
        <v>2316575905</v>
      </c>
      <c r="H14" s="77">
        <v>-2534410597</v>
      </c>
      <c r="I14" s="77">
        <v>-217834692</v>
      </c>
    </row>
    <row r="15" spans="1:9" ht="23.1" customHeight="1">
      <c r="A15" s="78" t="s">
        <v>31</v>
      </c>
      <c r="B15" s="77">
        <v>0</v>
      </c>
      <c r="C15" s="77">
        <v>0</v>
      </c>
      <c r="D15" s="77">
        <v>0</v>
      </c>
      <c r="E15" s="77">
        <v>0</v>
      </c>
      <c r="F15" s="77">
        <v>3984000</v>
      </c>
      <c r="G15" s="77">
        <v>20028584884</v>
      </c>
      <c r="H15" s="77">
        <v>-18656875131</v>
      </c>
      <c r="I15" s="77">
        <v>1371709753</v>
      </c>
    </row>
    <row r="16" spans="1:9" ht="23.1" customHeight="1">
      <c r="A16" s="78" t="s">
        <v>34</v>
      </c>
      <c r="B16" s="77">
        <v>0</v>
      </c>
      <c r="C16" s="77">
        <v>0</v>
      </c>
      <c r="D16" s="77">
        <v>0</v>
      </c>
      <c r="E16" s="77">
        <v>0</v>
      </c>
      <c r="F16" s="77">
        <v>118200751</v>
      </c>
      <c r="G16" s="77">
        <v>277682121763</v>
      </c>
      <c r="H16" s="77">
        <v>-259372389962</v>
      </c>
      <c r="I16" s="77">
        <v>18309731801</v>
      </c>
    </row>
    <row r="17" spans="1:9" ht="23.1" customHeight="1">
      <c r="A17" s="78" t="s">
        <v>28</v>
      </c>
      <c r="B17" s="77">
        <v>0</v>
      </c>
      <c r="C17" s="77">
        <v>0</v>
      </c>
      <c r="D17" s="77">
        <v>0</v>
      </c>
      <c r="E17" s="77">
        <v>0</v>
      </c>
      <c r="F17" s="77">
        <v>18421048</v>
      </c>
      <c r="G17" s="77">
        <v>113557821349</v>
      </c>
      <c r="H17" s="77">
        <v>-101901123320</v>
      </c>
      <c r="I17" s="77">
        <v>11656698029</v>
      </c>
    </row>
    <row r="18" spans="1:9" ht="23.1" customHeight="1">
      <c r="A18" s="78" t="s">
        <v>260</v>
      </c>
      <c r="B18" s="77">
        <v>0</v>
      </c>
      <c r="C18" s="77">
        <v>0</v>
      </c>
      <c r="D18" s="77">
        <v>0</v>
      </c>
      <c r="E18" s="77">
        <v>0</v>
      </c>
      <c r="F18" s="77">
        <v>5400000</v>
      </c>
      <c r="G18" s="77">
        <v>8734172547</v>
      </c>
      <c r="H18" s="77">
        <v>-8222823694</v>
      </c>
      <c r="I18" s="77">
        <v>511348853</v>
      </c>
    </row>
    <row r="19" spans="1:9" ht="23.1" customHeight="1">
      <c r="A19" s="78" t="s">
        <v>25</v>
      </c>
      <c r="B19" s="77">
        <v>97512000</v>
      </c>
      <c r="C19" s="77">
        <v>182502890856</v>
      </c>
      <c r="D19" s="77">
        <v>-149087424412</v>
      </c>
      <c r="E19" s="77">
        <v>33415466444</v>
      </c>
      <c r="F19" s="77">
        <v>165581000</v>
      </c>
      <c r="G19" s="77">
        <v>270990983814</v>
      </c>
      <c r="H19" s="77">
        <v>-237607381515</v>
      </c>
      <c r="I19" s="77">
        <v>33383602299</v>
      </c>
    </row>
    <row r="20" spans="1:9" ht="23.1" customHeight="1">
      <c r="A20" s="78" t="s">
        <v>26</v>
      </c>
      <c r="B20" s="77">
        <v>22579</v>
      </c>
      <c r="C20" s="77">
        <v>78915421</v>
      </c>
      <c r="D20" s="77">
        <v>-139837097</v>
      </c>
      <c r="E20" s="77">
        <v>-60921676</v>
      </c>
      <c r="F20" s="77">
        <v>36579</v>
      </c>
      <c r="G20" s="77">
        <v>155491921</v>
      </c>
      <c r="H20" s="77">
        <v>-216413597</v>
      </c>
      <c r="I20" s="77">
        <v>-60921676</v>
      </c>
    </row>
    <row r="21" spans="1:9" ht="23.1" customHeight="1">
      <c r="A21" s="78" t="s">
        <v>261</v>
      </c>
      <c r="B21" s="77">
        <v>0</v>
      </c>
      <c r="C21" s="77">
        <v>0</v>
      </c>
      <c r="D21" s="77">
        <v>0</v>
      </c>
      <c r="E21" s="77">
        <v>0</v>
      </c>
      <c r="F21" s="77">
        <v>901</v>
      </c>
      <c r="G21" s="77">
        <v>2046540</v>
      </c>
      <c r="H21" s="77">
        <v>-1397842</v>
      </c>
      <c r="I21" s="77">
        <v>648698</v>
      </c>
    </row>
    <row r="22" spans="1:9" ht="23.1" customHeight="1">
      <c r="A22" s="78" t="s">
        <v>50</v>
      </c>
      <c r="B22" s="77">
        <v>118635000</v>
      </c>
      <c r="C22" s="77">
        <v>260338320450</v>
      </c>
      <c r="D22" s="77">
        <v>-260338320450</v>
      </c>
      <c r="E22" s="77">
        <v>0</v>
      </c>
      <c r="F22" s="77">
        <v>374949000</v>
      </c>
      <c r="G22" s="77">
        <v>915229345200</v>
      </c>
      <c r="H22" s="77">
        <v>-854939582743</v>
      </c>
      <c r="I22" s="77">
        <v>60289762457</v>
      </c>
    </row>
    <row r="23" spans="1:9" ht="23.1" customHeight="1">
      <c r="A23" s="78" t="s">
        <v>262</v>
      </c>
      <c r="B23" s="77">
        <v>0</v>
      </c>
      <c r="C23" s="77">
        <v>0</v>
      </c>
      <c r="D23" s="77">
        <v>0</v>
      </c>
      <c r="E23" s="77">
        <v>0</v>
      </c>
      <c r="F23" s="77">
        <v>990000</v>
      </c>
      <c r="G23" s="77">
        <v>5116932166</v>
      </c>
      <c r="H23" s="77">
        <v>-5383078966</v>
      </c>
      <c r="I23" s="77">
        <v>-266146800</v>
      </c>
    </row>
    <row r="24" spans="1:9" ht="23.1" customHeight="1">
      <c r="A24" s="78" t="s">
        <v>27</v>
      </c>
      <c r="B24" s="77">
        <v>119000</v>
      </c>
      <c r="C24" s="77">
        <v>184653743</v>
      </c>
      <c r="D24" s="77">
        <v>-215291349</v>
      </c>
      <c r="E24" s="77">
        <v>-30637606</v>
      </c>
      <c r="F24" s="77">
        <v>3132000</v>
      </c>
      <c r="G24" s="77">
        <v>5755916718</v>
      </c>
      <c r="H24" s="77">
        <v>-5786554324</v>
      </c>
      <c r="I24" s="77">
        <v>-30637606</v>
      </c>
    </row>
    <row r="25" spans="1:9" ht="23.1" customHeight="1">
      <c r="A25" s="78" t="s">
        <v>263</v>
      </c>
      <c r="B25" s="77">
        <v>0</v>
      </c>
      <c r="C25" s="77">
        <v>0</v>
      </c>
      <c r="D25" s="77">
        <v>0</v>
      </c>
      <c r="E25" s="77">
        <v>0</v>
      </c>
      <c r="F25" s="77">
        <v>240000</v>
      </c>
      <c r="G25" s="77">
        <v>21903665588</v>
      </c>
      <c r="H25" s="77">
        <v>-15448414408</v>
      </c>
      <c r="I25" s="77">
        <v>6455251180</v>
      </c>
    </row>
    <row r="26" spans="1:9" ht="23.1" customHeight="1">
      <c r="A26" s="78" t="s">
        <v>44</v>
      </c>
      <c r="B26" s="77">
        <v>77336511</v>
      </c>
      <c r="C26" s="77">
        <v>179126092081</v>
      </c>
      <c r="D26" s="77">
        <v>-152405101659</v>
      </c>
      <c r="E26" s="77">
        <v>26720990422</v>
      </c>
      <c r="F26" s="77">
        <v>82733469</v>
      </c>
      <c r="G26" s="77">
        <v>188091254153</v>
      </c>
      <c r="H26" s="77">
        <v>-162592447189</v>
      </c>
      <c r="I26" s="77">
        <v>25498806964</v>
      </c>
    </row>
    <row r="27" spans="1:9" ht="23.1" customHeight="1">
      <c r="A27" s="78" t="s">
        <v>20</v>
      </c>
      <c r="B27" s="77">
        <v>5761853</v>
      </c>
      <c r="C27" s="77">
        <v>20911462810</v>
      </c>
      <c r="D27" s="77">
        <v>-26417307934</v>
      </c>
      <c r="E27" s="77">
        <v>-5505845124</v>
      </c>
      <c r="F27" s="77">
        <v>13384853</v>
      </c>
      <c r="G27" s="77">
        <v>55277862600</v>
      </c>
      <c r="H27" s="77">
        <v>-63086756091</v>
      </c>
      <c r="I27" s="77">
        <v>-7808893491</v>
      </c>
    </row>
    <row r="28" spans="1:9" ht="23.1" customHeight="1">
      <c r="A28" s="78" t="s">
        <v>42</v>
      </c>
      <c r="B28" s="77">
        <v>679017</v>
      </c>
      <c r="C28" s="77">
        <v>1550188370</v>
      </c>
      <c r="D28" s="77">
        <v>-1977187502</v>
      </c>
      <c r="E28" s="77">
        <v>-426999132</v>
      </c>
      <c r="F28" s="77">
        <v>1588363</v>
      </c>
      <c r="G28" s="77">
        <v>4028466636</v>
      </c>
      <c r="H28" s="77">
        <v>-4927845745</v>
      </c>
      <c r="I28" s="77">
        <v>-899379109</v>
      </c>
    </row>
    <row r="29" spans="1:9" ht="23.1" customHeight="1">
      <c r="A29" s="78" t="s">
        <v>37</v>
      </c>
      <c r="B29" s="77">
        <v>2855</v>
      </c>
      <c r="C29" s="77">
        <v>10957571</v>
      </c>
      <c r="D29" s="77">
        <v>-5017733</v>
      </c>
      <c r="E29" s="77">
        <v>5939838</v>
      </c>
      <c r="F29" s="77">
        <v>14276</v>
      </c>
      <c r="G29" s="77">
        <v>46759572</v>
      </c>
      <c r="H29" s="77">
        <v>-46832226</v>
      </c>
      <c r="I29" s="77">
        <v>-72654</v>
      </c>
    </row>
    <row r="30" spans="1:9" ht="23.1" customHeight="1">
      <c r="A30" s="78" t="s">
        <v>24</v>
      </c>
      <c r="B30" s="77">
        <v>64432</v>
      </c>
      <c r="C30" s="77">
        <v>1258289287</v>
      </c>
      <c r="D30" s="77">
        <v>-1295689333</v>
      </c>
      <c r="E30" s="77">
        <v>-37400046</v>
      </c>
      <c r="F30" s="77">
        <v>128664</v>
      </c>
      <c r="G30" s="77">
        <v>3171126645</v>
      </c>
      <c r="H30" s="77">
        <v>-2585353203</v>
      </c>
      <c r="I30" s="77">
        <v>585773442</v>
      </c>
    </row>
    <row r="31" spans="1:9" ht="23.1" customHeight="1">
      <c r="A31" s="78" t="s">
        <v>49</v>
      </c>
      <c r="B31" s="77">
        <v>0</v>
      </c>
      <c r="C31" s="77">
        <v>0</v>
      </c>
      <c r="D31" s="77">
        <v>0</v>
      </c>
      <c r="E31" s="77">
        <v>0</v>
      </c>
      <c r="F31" s="77">
        <v>4849000</v>
      </c>
      <c r="G31" s="77">
        <v>4300257987</v>
      </c>
      <c r="H31" s="77">
        <v>-4300257987</v>
      </c>
      <c r="I31" s="77">
        <v>0</v>
      </c>
    </row>
    <row r="32" spans="1:9" ht="23.1" customHeight="1">
      <c r="A32" s="78" t="s">
        <v>23</v>
      </c>
      <c r="B32" s="77">
        <v>3482000</v>
      </c>
      <c r="C32" s="77">
        <v>2640958381</v>
      </c>
      <c r="D32" s="77">
        <v>-3767709579</v>
      </c>
      <c r="E32" s="77">
        <v>-1126751198</v>
      </c>
      <c r="F32" s="77">
        <v>3633000</v>
      </c>
      <c r="G32" s="77">
        <v>2750552281</v>
      </c>
      <c r="H32" s="77">
        <v>-3877303479</v>
      </c>
      <c r="I32" s="77">
        <v>-1126751198</v>
      </c>
    </row>
    <row r="33" spans="1:9" ht="23.1" customHeight="1">
      <c r="A33" s="78" t="s">
        <v>264</v>
      </c>
      <c r="B33" s="77">
        <v>0</v>
      </c>
      <c r="C33" s="77">
        <v>0</v>
      </c>
      <c r="D33" s="77">
        <v>0</v>
      </c>
      <c r="E33" s="77">
        <v>0</v>
      </c>
      <c r="F33" s="77">
        <v>31169123</v>
      </c>
      <c r="G33" s="77">
        <v>74910712101</v>
      </c>
      <c r="H33" s="77">
        <v>-75603777423</v>
      </c>
      <c r="I33" s="77">
        <v>-693065322</v>
      </c>
    </row>
    <row r="34" spans="1:9" ht="23.1" customHeight="1">
      <c r="A34" s="78" t="s">
        <v>21</v>
      </c>
      <c r="B34" s="77">
        <v>486656</v>
      </c>
      <c r="C34" s="77">
        <v>3992323905</v>
      </c>
      <c r="D34" s="77">
        <v>-7314162297</v>
      </c>
      <c r="E34" s="77">
        <v>-3321838392</v>
      </c>
      <c r="F34" s="77">
        <v>20505000</v>
      </c>
      <c r="G34" s="77">
        <v>338778489649</v>
      </c>
      <c r="H34" s="77">
        <v>-308178462556</v>
      </c>
      <c r="I34" s="77">
        <v>30600027093</v>
      </c>
    </row>
    <row r="35" spans="1:9" ht="23.1" customHeight="1">
      <c r="A35" s="78" t="s">
        <v>48</v>
      </c>
      <c r="B35" s="77">
        <v>0</v>
      </c>
      <c r="C35" s="77">
        <v>0</v>
      </c>
      <c r="D35" s="77">
        <v>0</v>
      </c>
      <c r="E35" s="77">
        <v>0</v>
      </c>
      <c r="F35" s="77">
        <v>414</v>
      </c>
      <c r="G35" s="77">
        <v>44775203</v>
      </c>
      <c r="H35" s="77">
        <v>-54340516</v>
      </c>
      <c r="I35" s="77">
        <v>-9565313</v>
      </c>
    </row>
    <row r="36" spans="1:9" ht="23.1" customHeight="1">
      <c r="A36" s="77" t="s">
        <v>19</v>
      </c>
      <c r="B36" s="77">
        <v>0</v>
      </c>
      <c r="C36" s="77">
        <v>0</v>
      </c>
      <c r="D36" s="77">
        <v>0</v>
      </c>
      <c r="E36" s="77">
        <v>0</v>
      </c>
      <c r="F36" s="77">
        <v>1562000</v>
      </c>
      <c r="G36" s="77">
        <v>5318205300</v>
      </c>
      <c r="H36" s="77">
        <v>-3684195210</v>
      </c>
      <c r="I36" s="77">
        <v>1634010090</v>
      </c>
    </row>
    <row r="37" spans="1:9" ht="23.1" customHeight="1">
      <c r="A37" s="77" t="s">
        <v>41</v>
      </c>
      <c r="B37" s="77">
        <v>172852</v>
      </c>
      <c r="C37" s="77">
        <v>957223250</v>
      </c>
      <c r="D37" s="77">
        <v>-960554509</v>
      </c>
      <c r="E37" s="77">
        <v>-3331259</v>
      </c>
      <c r="F37" s="77">
        <v>629004</v>
      </c>
      <c r="G37" s="77">
        <v>3618457034</v>
      </c>
      <c r="H37" s="77">
        <v>-3623015038</v>
      </c>
      <c r="I37" s="77">
        <v>-4558004</v>
      </c>
    </row>
    <row r="38" spans="1:9" ht="23.1" customHeight="1">
      <c r="A38" s="77" t="s">
        <v>45</v>
      </c>
      <c r="B38" s="77">
        <v>0</v>
      </c>
      <c r="C38" s="77">
        <v>0</v>
      </c>
      <c r="D38" s="77">
        <v>0</v>
      </c>
      <c r="E38" s="77">
        <v>0</v>
      </c>
      <c r="F38" s="77">
        <v>99000</v>
      </c>
      <c r="G38" s="77">
        <v>2658196786</v>
      </c>
      <c r="H38" s="77">
        <v>-1884392455</v>
      </c>
      <c r="I38" s="77">
        <v>773804331</v>
      </c>
    </row>
    <row r="39" spans="1:9" ht="23.1" customHeight="1">
      <c r="A39" s="77" t="s">
        <v>29</v>
      </c>
      <c r="B39" s="77">
        <v>0</v>
      </c>
      <c r="C39" s="77">
        <v>0</v>
      </c>
      <c r="D39" s="77">
        <v>0</v>
      </c>
      <c r="E39" s="77">
        <v>0</v>
      </c>
      <c r="F39" s="77">
        <v>100000</v>
      </c>
      <c r="G39" s="77">
        <v>794245950</v>
      </c>
      <c r="H39" s="77">
        <v>-837016106</v>
      </c>
      <c r="I39" s="77">
        <v>-42770156</v>
      </c>
    </row>
    <row r="40" spans="1:9" ht="23.1" customHeight="1">
      <c r="A40" s="77" t="s">
        <v>265</v>
      </c>
      <c r="B40" s="77">
        <v>0</v>
      </c>
      <c r="C40" s="77">
        <v>0</v>
      </c>
      <c r="D40" s="77">
        <v>0</v>
      </c>
      <c r="E40" s="77">
        <v>0</v>
      </c>
      <c r="F40" s="77">
        <v>96000</v>
      </c>
      <c r="G40" s="77">
        <v>96805441</v>
      </c>
      <c r="H40" s="77">
        <v>-168960000</v>
      </c>
      <c r="I40" s="77">
        <v>-72154559</v>
      </c>
    </row>
    <row r="41" spans="1:9" s="110" customFormat="1" ht="23.1" customHeight="1">
      <c r="A41" s="77" t="s">
        <v>242</v>
      </c>
      <c r="B41" s="77">
        <v>0</v>
      </c>
      <c r="C41" s="77">
        <v>0</v>
      </c>
      <c r="D41" s="77">
        <v>0</v>
      </c>
      <c r="E41" s="77">
        <v>0</v>
      </c>
      <c r="F41" s="77">
        <v>100000</v>
      </c>
      <c r="G41" s="77">
        <v>99984375000</v>
      </c>
      <c r="H41" s="77">
        <v>-100000000000</v>
      </c>
      <c r="I41" s="77">
        <v>-15625000</v>
      </c>
    </row>
    <row r="42" spans="1:9" s="110" customFormat="1" ht="23.1" customHeight="1">
      <c r="A42" s="77" t="s">
        <v>99</v>
      </c>
      <c r="B42" s="77">
        <v>0</v>
      </c>
      <c r="C42" s="77">
        <v>0</v>
      </c>
      <c r="D42" s="77">
        <v>0</v>
      </c>
      <c r="E42" s="77">
        <v>0</v>
      </c>
      <c r="F42" s="77">
        <v>50000</v>
      </c>
      <c r="G42" s="77">
        <v>49990937500</v>
      </c>
      <c r="H42" s="77">
        <v>-50001695016</v>
      </c>
      <c r="I42" s="77">
        <v>-10757516</v>
      </c>
    </row>
    <row r="43" spans="1:9" s="110" customFormat="1" ht="23.1" customHeight="1">
      <c r="A43" s="77" t="s">
        <v>245</v>
      </c>
      <c r="B43" s="77">
        <v>0</v>
      </c>
      <c r="C43" s="77">
        <v>0</v>
      </c>
      <c r="D43" s="77">
        <v>0</v>
      </c>
      <c r="E43" s="77">
        <v>0</v>
      </c>
      <c r="F43" s="77">
        <v>2600000</v>
      </c>
      <c r="G43" s="77">
        <v>2599921250000</v>
      </c>
      <c r="H43" s="77">
        <v>-2600040000000</v>
      </c>
      <c r="I43" s="77">
        <v>-118750000</v>
      </c>
    </row>
    <row r="44" spans="1:9" s="110" customFormat="1" ht="23.1" customHeight="1">
      <c r="A44" s="77" t="s">
        <v>102</v>
      </c>
      <c r="B44" s="77">
        <v>2300000</v>
      </c>
      <c r="C44" s="77">
        <v>2231087050000</v>
      </c>
      <c r="D44" s="77">
        <v>-2225591938089</v>
      </c>
      <c r="E44" s="77">
        <v>5495111911</v>
      </c>
      <c r="F44" s="77">
        <v>4730000</v>
      </c>
      <c r="G44" s="77">
        <v>4660686612500</v>
      </c>
      <c r="H44" s="77">
        <v>-4655950220724</v>
      </c>
      <c r="I44" s="77">
        <v>4736391776</v>
      </c>
    </row>
    <row r="45" spans="1:9" s="110" customFormat="1" ht="23.1" customHeight="1">
      <c r="A45" s="77" t="s">
        <v>105</v>
      </c>
      <c r="B45" s="77">
        <v>0</v>
      </c>
      <c r="C45" s="77">
        <v>0</v>
      </c>
      <c r="D45" s="77">
        <v>0</v>
      </c>
      <c r="E45" s="77">
        <v>0</v>
      </c>
      <c r="F45" s="77">
        <v>125000</v>
      </c>
      <c r="G45" s="77">
        <v>120917592580</v>
      </c>
      <c r="H45" s="77">
        <v>-125003846154</v>
      </c>
      <c r="I45" s="77">
        <v>-4086253574</v>
      </c>
    </row>
    <row r="46" spans="1:9" s="110" customFormat="1" ht="23.1" customHeight="1">
      <c r="A46" s="77" t="s">
        <v>108</v>
      </c>
      <c r="B46" s="77">
        <v>782700</v>
      </c>
      <c r="C46" s="77">
        <v>782558135625</v>
      </c>
      <c r="D46" s="77">
        <v>-782760246907</v>
      </c>
      <c r="E46" s="77">
        <v>-202111282</v>
      </c>
      <c r="F46" s="77">
        <v>782700</v>
      </c>
      <c r="G46" s="77">
        <v>782558135625</v>
      </c>
      <c r="H46" s="77">
        <v>-782760246907</v>
      </c>
      <c r="I46" s="77">
        <v>-202111282</v>
      </c>
    </row>
    <row r="47" spans="1:9" s="110" customFormat="1" ht="23.1" customHeight="1">
      <c r="A47" s="77" t="s">
        <v>115</v>
      </c>
      <c r="B47" s="77">
        <v>1000000</v>
      </c>
      <c r="C47" s="77">
        <v>999980000000</v>
      </c>
      <c r="D47" s="77">
        <v>-1000029629630</v>
      </c>
      <c r="E47" s="77">
        <v>-49629630</v>
      </c>
      <c r="F47" s="77">
        <v>1000000</v>
      </c>
      <c r="G47" s="77">
        <v>999980000000</v>
      </c>
      <c r="H47" s="77">
        <v>-1000029629630</v>
      </c>
      <c r="I47" s="77">
        <v>-49629630</v>
      </c>
    </row>
    <row r="48" spans="1:9" ht="23.1" customHeight="1">
      <c r="A48" s="77" t="s">
        <v>266</v>
      </c>
      <c r="B48" s="77">
        <v>0</v>
      </c>
      <c r="C48" s="77">
        <v>0</v>
      </c>
      <c r="D48" s="77">
        <v>0</v>
      </c>
      <c r="E48" s="77">
        <v>0</v>
      </c>
      <c r="F48" s="77">
        <v>2100000</v>
      </c>
      <c r="G48" s="77">
        <v>-3599436525</v>
      </c>
      <c r="H48" s="77">
        <v>798000000</v>
      </c>
      <c r="I48" s="77">
        <v>-2801436525</v>
      </c>
    </row>
    <row r="49" spans="1:9" ht="23.1" customHeight="1">
      <c r="A49" s="77" t="s">
        <v>267</v>
      </c>
      <c r="B49" s="77">
        <v>0</v>
      </c>
      <c r="C49" s="77">
        <v>0</v>
      </c>
      <c r="D49" s="77">
        <v>0</v>
      </c>
      <c r="E49" s="77">
        <v>0</v>
      </c>
      <c r="F49" s="77">
        <v>5910000</v>
      </c>
      <c r="G49" s="77">
        <v>-9582385888</v>
      </c>
      <c r="H49" s="77">
        <v>9497623892</v>
      </c>
      <c r="I49" s="77">
        <v>-84761996</v>
      </c>
    </row>
    <row r="50" spans="1:9" ht="23.1" customHeight="1">
      <c r="A50" s="77" t="s">
        <v>268</v>
      </c>
      <c r="B50" s="77">
        <v>0</v>
      </c>
      <c r="C50" s="77">
        <v>0</v>
      </c>
      <c r="D50" s="77">
        <v>0</v>
      </c>
      <c r="E50" s="77">
        <v>0</v>
      </c>
      <c r="F50" s="77">
        <v>2000000</v>
      </c>
      <c r="G50" s="77">
        <v>-1884317101</v>
      </c>
      <c r="H50" s="77">
        <v>1992111279</v>
      </c>
      <c r="I50" s="77">
        <v>107794178</v>
      </c>
    </row>
    <row r="51" spans="1:9" ht="23.1" customHeight="1">
      <c r="A51" s="77" t="s">
        <v>269</v>
      </c>
      <c r="B51" s="77">
        <v>0</v>
      </c>
      <c r="C51" s="77">
        <v>0</v>
      </c>
      <c r="D51" s="77">
        <v>0</v>
      </c>
      <c r="E51" s="77">
        <v>0</v>
      </c>
      <c r="F51" s="77">
        <v>1731000</v>
      </c>
      <c r="G51" s="77">
        <v>566822819</v>
      </c>
      <c r="H51" s="77">
        <v>178293000</v>
      </c>
      <c r="I51" s="77">
        <v>745115819</v>
      </c>
    </row>
    <row r="52" spans="1:9" ht="23.1" customHeight="1">
      <c r="A52" s="78" t="s">
        <v>270</v>
      </c>
      <c r="B52" s="77">
        <v>0</v>
      </c>
      <c r="C52" s="77">
        <v>0</v>
      </c>
      <c r="D52" s="77">
        <v>0</v>
      </c>
      <c r="E52" s="77">
        <v>0</v>
      </c>
      <c r="F52" s="77">
        <v>1176000</v>
      </c>
      <c r="G52" s="77">
        <v>974948889</v>
      </c>
      <c r="H52" s="77">
        <v>-822988026</v>
      </c>
      <c r="I52" s="77">
        <v>151960863</v>
      </c>
    </row>
    <row r="53" spans="1:9" ht="23.1" customHeight="1">
      <c r="A53" s="78" t="s">
        <v>271</v>
      </c>
      <c r="B53" s="77">
        <v>0</v>
      </c>
      <c r="C53" s="77">
        <v>0</v>
      </c>
      <c r="D53" s="77">
        <v>0</v>
      </c>
      <c r="E53" s="77">
        <v>0</v>
      </c>
      <c r="F53" s="77">
        <v>37000000</v>
      </c>
      <c r="G53" s="77">
        <v>19600640504</v>
      </c>
      <c r="H53" s="77">
        <v>10175000000</v>
      </c>
      <c r="I53" s="77">
        <v>29775640504</v>
      </c>
    </row>
    <row r="54" spans="1:9" ht="23.1" customHeight="1">
      <c r="A54" s="78" t="s">
        <v>272</v>
      </c>
      <c r="B54" s="77">
        <v>0</v>
      </c>
      <c r="C54" s="77">
        <v>0</v>
      </c>
      <c r="D54" s="77">
        <v>0</v>
      </c>
      <c r="E54" s="77">
        <v>0</v>
      </c>
      <c r="F54" s="77">
        <v>37713000</v>
      </c>
      <c r="G54" s="77">
        <v>-38148055500</v>
      </c>
      <c r="H54" s="77">
        <v>38621423818</v>
      </c>
      <c r="I54" s="77">
        <v>473368318</v>
      </c>
    </row>
    <row r="55" spans="1:9" ht="23.1" customHeight="1">
      <c r="A55" s="78" t="s">
        <v>273</v>
      </c>
      <c r="B55" s="77">
        <v>0</v>
      </c>
      <c r="C55" s="77">
        <v>0</v>
      </c>
      <c r="D55" s="77">
        <v>0</v>
      </c>
      <c r="E55" s="77">
        <v>0</v>
      </c>
      <c r="F55" s="77">
        <v>37707000</v>
      </c>
      <c r="G55" s="77">
        <v>28563580627</v>
      </c>
      <c r="H55" s="77">
        <v>7737142719</v>
      </c>
      <c r="I55" s="77">
        <v>36300723346</v>
      </c>
    </row>
    <row r="56" spans="1:9" ht="23.1" customHeight="1">
      <c r="A56" s="78" t="s">
        <v>274</v>
      </c>
      <c r="B56" s="77">
        <v>0</v>
      </c>
      <c r="C56" s="77">
        <v>0</v>
      </c>
      <c r="D56" s="77">
        <v>0</v>
      </c>
      <c r="E56" s="77">
        <v>0</v>
      </c>
      <c r="F56" s="77">
        <v>2000000</v>
      </c>
      <c r="G56" s="77">
        <v>345710963</v>
      </c>
      <c r="H56" s="77">
        <v>-57985065</v>
      </c>
      <c r="I56" s="77">
        <v>287725898</v>
      </c>
    </row>
    <row r="57" spans="1:9" ht="23.1" customHeight="1">
      <c r="A57" s="78" t="s">
        <v>275</v>
      </c>
      <c r="B57" s="77">
        <v>0</v>
      </c>
      <c r="C57" s="77">
        <v>0</v>
      </c>
      <c r="D57" s="77">
        <v>0</v>
      </c>
      <c r="E57" s="77">
        <v>0</v>
      </c>
      <c r="F57" s="77">
        <v>12929000</v>
      </c>
      <c r="G57" s="77">
        <v>34753252879</v>
      </c>
      <c r="H57" s="77">
        <v>-35265518056</v>
      </c>
      <c r="I57" s="77">
        <v>-512265177</v>
      </c>
    </row>
    <row r="58" spans="1:9" ht="23.1" customHeight="1">
      <c r="A58" s="78" t="s">
        <v>276</v>
      </c>
      <c r="B58" s="77">
        <v>0</v>
      </c>
      <c r="C58" s="77">
        <v>0</v>
      </c>
      <c r="D58" s="77">
        <v>0</v>
      </c>
      <c r="E58" s="77">
        <v>0</v>
      </c>
      <c r="F58" s="77">
        <v>756000</v>
      </c>
      <c r="G58" s="77">
        <v>591174165</v>
      </c>
      <c r="H58" s="77">
        <v>-573401827</v>
      </c>
      <c r="I58" s="77">
        <v>17772338</v>
      </c>
    </row>
    <row r="59" spans="1:9" ht="23.1" customHeight="1">
      <c r="A59" s="78" t="s">
        <v>277</v>
      </c>
      <c r="B59" s="77">
        <v>0</v>
      </c>
      <c r="C59" s="77">
        <v>0</v>
      </c>
      <c r="D59" s="77">
        <v>0</v>
      </c>
      <c r="E59" s="77">
        <v>0</v>
      </c>
      <c r="F59" s="77">
        <v>611000</v>
      </c>
      <c r="G59" s="77">
        <v>2917322244</v>
      </c>
      <c r="H59" s="77">
        <v>-4271970308</v>
      </c>
      <c r="I59" s="77">
        <v>-1354648064</v>
      </c>
    </row>
    <row r="60" spans="1:9" ht="23.1" customHeight="1">
      <c r="A60" s="78" t="s">
        <v>278</v>
      </c>
      <c r="B60" s="77">
        <v>0</v>
      </c>
      <c r="C60" s="77">
        <v>0</v>
      </c>
      <c r="D60" s="77">
        <v>0</v>
      </c>
      <c r="E60" s="77">
        <v>0</v>
      </c>
      <c r="F60" s="77">
        <v>43569000</v>
      </c>
      <c r="G60" s="77">
        <v>7757100</v>
      </c>
      <c r="H60" s="77">
        <v>2954247845</v>
      </c>
      <c r="I60" s="77">
        <v>2962004945</v>
      </c>
    </row>
    <row r="61" spans="1:9" ht="23.1" customHeight="1">
      <c r="A61" s="78" t="s">
        <v>279</v>
      </c>
      <c r="B61" s="77">
        <v>0</v>
      </c>
      <c r="C61" s="77">
        <v>0</v>
      </c>
      <c r="D61" s="77">
        <v>0</v>
      </c>
      <c r="E61" s="77">
        <v>0</v>
      </c>
      <c r="F61" s="77">
        <v>200000</v>
      </c>
      <c r="G61" s="77">
        <v>112800168</v>
      </c>
      <c r="H61" s="77">
        <v>-125007642</v>
      </c>
      <c r="I61" s="77">
        <v>-12207474</v>
      </c>
    </row>
    <row r="62" spans="1:9" ht="23.1" customHeight="1">
      <c r="A62" s="78" t="s">
        <v>280</v>
      </c>
      <c r="B62" s="77">
        <v>0</v>
      </c>
      <c r="C62" s="77">
        <v>0</v>
      </c>
      <c r="D62" s="77">
        <v>0</v>
      </c>
      <c r="E62" s="77">
        <v>0</v>
      </c>
      <c r="F62" s="77">
        <v>2000000</v>
      </c>
      <c r="G62" s="77">
        <v>2010855132</v>
      </c>
      <c r="H62" s="77">
        <v>-2371361461</v>
      </c>
      <c r="I62" s="77">
        <v>-360506329</v>
      </c>
    </row>
    <row r="63" spans="1:9" ht="23.1" customHeight="1">
      <c r="A63" s="78" t="s">
        <v>281</v>
      </c>
      <c r="B63" s="77">
        <v>0</v>
      </c>
      <c r="C63" s="77">
        <v>0</v>
      </c>
      <c r="D63" s="77">
        <v>0</v>
      </c>
      <c r="E63" s="77">
        <v>0</v>
      </c>
      <c r="F63" s="77">
        <v>2022000</v>
      </c>
      <c r="G63" s="77">
        <v>35502502288</v>
      </c>
      <c r="H63" s="77">
        <v>-34497961972</v>
      </c>
      <c r="I63" s="77">
        <v>1004540316</v>
      </c>
    </row>
    <row r="64" spans="1:9" ht="23.1" customHeight="1">
      <c r="A64" s="85" t="s">
        <v>282</v>
      </c>
      <c r="B64" s="77">
        <v>0</v>
      </c>
      <c r="C64" s="77">
        <v>0</v>
      </c>
      <c r="D64" s="77">
        <v>0</v>
      </c>
      <c r="E64" s="77">
        <v>0</v>
      </c>
      <c r="F64" s="77">
        <v>9915000</v>
      </c>
      <c r="G64" s="77">
        <v>2123109090</v>
      </c>
      <c r="H64" s="77">
        <v>0</v>
      </c>
      <c r="I64" s="77">
        <v>2123109090</v>
      </c>
    </row>
    <row r="65" spans="1:9" ht="23.1" customHeight="1">
      <c r="A65" s="78" t="s">
        <v>283</v>
      </c>
      <c r="B65" s="77">
        <v>0</v>
      </c>
      <c r="C65" s="77">
        <v>0</v>
      </c>
      <c r="D65" s="77">
        <v>0</v>
      </c>
      <c r="E65" s="77">
        <v>0</v>
      </c>
      <c r="F65" s="77">
        <v>12929000</v>
      </c>
      <c r="G65" s="77">
        <v>-2131465707</v>
      </c>
      <c r="H65" s="77">
        <v>0</v>
      </c>
      <c r="I65" s="77">
        <v>-2131465707</v>
      </c>
    </row>
    <row r="66" spans="1:9" ht="23.1" customHeight="1">
      <c r="A66" s="78" t="s">
        <v>284</v>
      </c>
      <c r="B66" s="77">
        <v>0</v>
      </c>
      <c r="C66" s="77">
        <v>0</v>
      </c>
      <c r="D66" s="77">
        <v>0</v>
      </c>
      <c r="E66" s="77">
        <v>0</v>
      </c>
      <c r="F66" s="77">
        <v>5497000</v>
      </c>
      <c r="G66" s="77">
        <v>5085098779</v>
      </c>
      <c r="H66" s="77">
        <v>-4398097857</v>
      </c>
      <c r="I66" s="77">
        <v>687000922</v>
      </c>
    </row>
    <row r="67" spans="1:9" ht="23.1" customHeight="1">
      <c r="A67" s="78" t="s">
        <v>285</v>
      </c>
      <c r="B67" s="77">
        <v>0</v>
      </c>
      <c r="C67" s="77">
        <v>0</v>
      </c>
      <c r="D67" s="77">
        <v>0</v>
      </c>
      <c r="E67" s="77">
        <v>0</v>
      </c>
      <c r="F67" s="77">
        <v>9000</v>
      </c>
      <c r="G67" s="77">
        <v>0</v>
      </c>
      <c r="H67" s="77">
        <v>18000</v>
      </c>
      <c r="I67" s="77">
        <v>18000</v>
      </c>
    </row>
    <row r="68" spans="1:9" ht="23.1" customHeight="1">
      <c r="A68" s="78" t="s">
        <v>286</v>
      </c>
      <c r="B68" s="77">
        <v>0</v>
      </c>
      <c r="C68" s="77">
        <v>0</v>
      </c>
      <c r="D68" s="77">
        <v>0</v>
      </c>
      <c r="E68" s="77">
        <v>0</v>
      </c>
      <c r="F68" s="77">
        <v>110000</v>
      </c>
      <c r="G68" s="77">
        <v>6314644735</v>
      </c>
      <c r="H68" s="77">
        <v>-6295418708</v>
      </c>
      <c r="I68" s="77">
        <v>19226027</v>
      </c>
    </row>
    <row r="69" spans="1:9" ht="23.1" customHeight="1">
      <c r="A69" s="78" t="s">
        <v>287</v>
      </c>
      <c r="B69" s="77">
        <v>0</v>
      </c>
      <c r="C69" s="77">
        <v>0</v>
      </c>
      <c r="D69" s="77">
        <v>0</v>
      </c>
      <c r="E69" s="77">
        <v>0</v>
      </c>
      <c r="F69" s="77">
        <v>5351000</v>
      </c>
      <c r="G69" s="77">
        <v>-394483255</v>
      </c>
      <c r="H69" s="77">
        <v>577908000</v>
      </c>
      <c r="I69" s="77">
        <v>183424745</v>
      </c>
    </row>
    <row r="70" spans="1:9" ht="23.1" customHeight="1">
      <c r="A70" s="78" t="s">
        <v>288</v>
      </c>
      <c r="B70" s="77">
        <v>0</v>
      </c>
      <c r="C70" s="77">
        <v>0</v>
      </c>
      <c r="D70" s="77">
        <v>0</v>
      </c>
      <c r="E70" s="77">
        <v>0</v>
      </c>
      <c r="F70" s="77">
        <v>22537000</v>
      </c>
      <c r="G70" s="77">
        <v>93473408798</v>
      </c>
      <c r="H70" s="77">
        <v>-82094549273</v>
      </c>
      <c r="I70" s="77">
        <v>11378859525</v>
      </c>
    </row>
    <row r="71" spans="1:9" ht="23.1" customHeight="1">
      <c r="A71" s="78" t="s">
        <v>289</v>
      </c>
      <c r="B71" s="77">
        <v>0</v>
      </c>
      <c r="C71" s="77">
        <v>0</v>
      </c>
      <c r="D71" s="77">
        <v>0</v>
      </c>
      <c r="E71" s="77">
        <v>0</v>
      </c>
      <c r="F71" s="77">
        <v>176449000</v>
      </c>
      <c r="G71" s="77">
        <v>59078709</v>
      </c>
      <c r="H71" s="77">
        <v>8991758779</v>
      </c>
      <c r="I71" s="77">
        <v>9050837488</v>
      </c>
    </row>
    <row r="72" spans="1:9" ht="23.1" customHeight="1">
      <c r="A72" s="78" t="s">
        <v>290</v>
      </c>
      <c r="B72" s="77">
        <v>0</v>
      </c>
      <c r="C72" s="77">
        <v>0</v>
      </c>
      <c r="D72" s="77">
        <v>0</v>
      </c>
      <c r="E72" s="77">
        <v>0</v>
      </c>
      <c r="F72" s="77">
        <v>1200000</v>
      </c>
      <c r="G72" s="77">
        <v>868998044</v>
      </c>
      <c r="H72" s="77">
        <v>241200000</v>
      </c>
      <c r="I72" s="77">
        <v>1110198044</v>
      </c>
    </row>
    <row r="73" spans="1:9" ht="23.1" customHeight="1">
      <c r="A73" s="78" t="s">
        <v>291</v>
      </c>
      <c r="B73" s="77">
        <v>0</v>
      </c>
      <c r="C73" s="77">
        <v>0</v>
      </c>
      <c r="D73" s="77">
        <v>0</v>
      </c>
      <c r="E73" s="77">
        <v>0</v>
      </c>
      <c r="F73" s="77">
        <v>11902000</v>
      </c>
      <c r="G73" s="77">
        <v>3019773329</v>
      </c>
      <c r="H73" s="77">
        <v>2594636000</v>
      </c>
      <c r="I73" s="77">
        <v>5614409329</v>
      </c>
    </row>
    <row r="74" spans="1:9" ht="23.1" customHeight="1">
      <c r="A74" s="78" t="s">
        <v>292</v>
      </c>
      <c r="B74" s="77">
        <v>0</v>
      </c>
      <c r="C74" s="77">
        <v>0</v>
      </c>
      <c r="D74" s="77">
        <v>0</v>
      </c>
      <c r="E74" s="77">
        <v>0</v>
      </c>
      <c r="F74" s="77">
        <v>1475000</v>
      </c>
      <c r="G74" s="77">
        <v>-7331242</v>
      </c>
      <c r="H74" s="77">
        <v>125375000</v>
      </c>
      <c r="I74" s="77">
        <v>118043758</v>
      </c>
    </row>
    <row r="75" spans="1:9" ht="23.1" customHeight="1">
      <c r="A75" s="78" t="s">
        <v>293</v>
      </c>
      <c r="B75" s="77">
        <v>0</v>
      </c>
      <c r="C75" s="77">
        <v>0</v>
      </c>
      <c r="D75" s="77">
        <v>0</v>
      </c>
      <c r="E75" s="77">
        <v>0</v>
      </c>
      <c r="F75" s="77">
        <v>1617000</v>
      </c>
      <c r="G75" s="77">
        <v>538297731</v>
      </c>
      <c r="H75" s="77">
        <v>323400000</v>
      </c>
      <c r="I75" s="77">
        <v>861697731</v>
      </c>
    </row>
    <row r="76" spans="1:9" ht="23.1" customHeight="1">
      <c r="A76" s="78" t="s">
        <v>294</v>
      </c>
      <c r="B76" s="77">
        <v>0</v>
      </c>
      <c r="C76" s="77">
        <v>0</v>
      </c>
      <c r="D76" s="77">
        <v>0</v>
      </c>
      <c r="E76" s="77">
        <v>0</v>
      </c>
      <c r="F76" s="77">
        <v>49000</v>
      </c>
      <c r="G76" s="77">
        <v>96018902</v>
      </c>
      <c r="H76" s="77">
        <v>16709000</v>
      </c>
      <c r="I76" s="77">
        <v>112727902</v>
      </c>
    </row>
    <row r="77" spans="1:9" ht="23.1" customHeight="1">
      <c r="A77" s="78" t="s">
        <v>295</v>
      </c>
      <c r="B77" s="77">
        <v>0</v>
      </c>
      <c r="C77" s="77">
        <v>0</v>
      </c>
      <c r="D77" s="77">
        <v>0</v>
      </c>
      <c r="E77" s="77">
        <v>0</v>
      </c>
      <c r="F77" s="77">
        <v>11194000</v>
      </c>
      <c r="G77" s="77">
        <v>4645710238</v>
      </c>
      <c r="H77" s="77">
        <v>73552364</v>
      </c>
      <c r="I77" s="77">
        <v>4719262602</v>
      </c>
    </row>
    <row r="78" spans="1:9" ht="23.1" customHeight="1">
      <c r="A78" s="85" t="s">
        <v>296</v>
      </c>
      <c r="B78" s="77">
        <v>0</v>
      </c>
      <c r="C78" s="77">
        <v>0</v>
      </c>
      <c r="D78" s="77">
        <v>0</v>
      </c>
      <c r="E78" s="77">
        <v>0</v>
      </c>
      <c r="F78" s="77">
        <v>10000</v>
      </c>
      <c r="G78" s="77">
        <v>1039735</v>
      </c>
      <c r="H78" s="77">
        <v>0</v>
      </c>
      <c r="I78" s="77">
        <v>1039735</v>
      </c>
    </row>
    <row r="79" spans="1:9" ht="23.1" customHeight="1">
      <c r="A79" s="85" t="s">
        <v>297</v>
      </c>
      <c r="B79" s="77">
        <v>0</v>
      </c>
      <c r="C79" s="77">
        <v>0</v>
      </c>
      <c r="D79" s="77">
        <v>0</v>
      </c>
      <c r="E79" s="77">
        <v>0</v>
      </c>
      <c r="F79" s="77">
        <v>3711000</v>
      </c>
      <c r="G79" s="77">
        <v>4364180488</v>
      </c>
      <c r="H79" s="77">
        <v>-4306743469</v>
      </c>
      <c r="I79" s="77">
        <v>57437019</v>
      </c>
    </row>
    <row r="80" spans="1:9" ht="23.1" customHeight="1">
      <c r="A80" s="78" t="s">
        <v>298</v>
      </c>
      <c r="B80" s="77">
        <v>0</v>
      </c>
      <c r="C80" s="77">
        <v>0</v>
      </c>
      <c r="D80" s="77">
        <v>0</v>
      </c>
      <c r="E80" s="77">
        <v>0</v>
      </c>
      <c r="F80" s="77">
        <v>1272000</v>
      </c>
      <c r="G80" s="77">
        <v>-237856146</v>
      </c>
      <c r="H80" s="77">
        <v>385416000</v>
      </c>
      <c r="I80" s="77">
        <v>147559854</v>
      </c>
    </row>
    <row r="81" spans="1:9" ht="23.1" customHeight="1">
      <c r="A81" s="85" t="s">
        <v>299</v>
      </c>
      <c r="B81" s="77">
        <v>0</v>
      </c>
      <c r="C81" s="77">
        <v>0</v>
      </c>
      <c r="D81" s="77">
        <v>0</v>
      </c>
      <c r="E81" s="77">
        <v>0</v>
      </c>
      <c r="F81" s="77">
        <v>1000000</v>
      </c>
      <c r="G81" s="77">
        <v>-197263745</v>
      </c>
      <c r="H81" s="77">
        <v>0</v>
      </c>
      <c r="I81" s="77">
        <v>-197263745</v>
      </c>
    </row>
    <row r="82" spans="1:9" ht="23.1" customHeight="1">
      <c r="A82" s="85" t="s">
        <v>300</v>
      </c>
      <c r="B82" s="77">
        <v>0</v>
      </c>
      <c r="C82" s="77">
        <v>0</v>
      </c>
      <c r="D82" s="77">
        <v>0</v>
      </c>
      <c r="E82" s="77">
        <v>0</v>
      </c>
      <c r="F82" s="77">
        <v>5351000</v>
      </c>
      <c r="G82" s="77">
        <v>6392218920</v>
      </c>
      <c r="H82" s="77">
        <v>-6132535024</v>
      </c>
      <c r="I82" s="77">
        <v>259683896</v>
      </c>
    </row>
    <row r="83" spans="1:9" ht="23.1" customHeight="1">
      <c r="A83" s="78" t="s">
        <v>301</v>
      </c>
      <c r="B83" s="77">
        <v>0</v>
      </c>
      <c r="C83" s="77">
        <v>0</v>
      </c>
      <c r="D83" s="77">
        <v>0</v>
      </c>
      <c r="E83" s="77">
        <v>0</v>
      </c>
      <c r="F83" s="77">
        <v>1425000</v>
      </c>
      <c r="G83" s="77">
        <v>-21085017</v>
      </c>
      <c r="H83" s="77">
        <v>188100000</v>
      </c>
      <c r="I83" s="77">
        <v>167014983</v>
      </c>
    </row>
    <row r="84" spans="1:9" ht="23.1" customHeight="1">
      <c r="A84" s="78" t="s">
        <v>302</v>
      </c>
      <c r="B84" s="77">
        <v>0</v>
      </c>
      <c r="C84" s="77">
        <v>0</v>
      </c>
      <c r="D84" s="77">
        <v>0</v>
      </c>
      <c r="E84" s="77">
        <v>0</v>
      </c>
      <c r="F84" s="77">
        <v>19000</v>
      </c>
      <c r="G84" s="77">
        <v>-22736499</v>
      </c>
      <c r="H84" s="77">
        <v>-20491679</v>
      </c>
      <c r="I84" s="77">
        <v>-43228178</v>
      </c>
    </row>
    <row r="85" spans="1:9" ht="23.1" customHeight="1">
      <c r="A85" s="78" t="s">
        <v>303</v>
      </c>
      <c r="B85" s="77">
        <v>0</v>
      </c>
      <c r="C85" s="77">
        <v>0</v>
      </c>
      <c r="D85" s="77">
        <v>0</v>
      </c>
      <c r="E85" s="77">
        <v>0</v>
      </c>
      <c r="F85" s="77">
        <v>46828</v>
      </c>
      <c r="G85" s="77">
        <v>0</v>
      </c>
      <c r="H85" s="77">
        <v>234140</v>
      </c>
      <c r="I85" s="77">
        <v>234140</v>
      </c>
    </row>
    <row r="86" spans="1:9" ht="23.1" customHeight="1">
      <c r="A86" s="78" t="s">
        <v>304</v>
      </c>
      <c r="B86" s="77">
        <v>0</v>
      </c>
      <c r="C86" s="77">
        <v>0</v>
      </c>
      <c r="D86" s="77">
        <v>0</v>
      </c>
      <c r="E86" s="77">
        <v>0</v>
      </c>
      <c r="F86" s="77">
        <v>30000</v>
      </c>
      <c r="G86" s="77">
        <v>0</v>
      </c>
      <c r="H86" s="77">
        <v>30000</v>
      </c>
      <c r="I86" s="77">
        <v>30000</v>
      </c>
    </row>
    <row r="87" spans="1:9" ht="23.1" customHeight="1">
      <c r="A87" s="78" t="s">
        <v>305</v>
      </c>
      <c r="B87" s="77">
        <v>0</v>
      </c>
      <c r="C87" s="77">
        <v>0</v>
      </c>
      <c r="D87" s="77">
        <v>0</v>
      </c>
      <c r="E87" s="77">
        <v>0</v>
      </c>
      <c r="F87" s="77">
        <v>120000</v>
      </c>
      <c r="G87" s="77">
        <v>0</v>
      </c>
      <c r="H87" s="77">
        <v>600000</v>
      </c>
      <c r="I87" s="77">
        <v>600000</v>
      </c>
    </row>
    <row r="88" spans="1:9" ht="23.1" customHeight="1">
      <c r="A88" s="78" t="s">
        <v>306</v>
      </c>
      <c r="B88" s="77">
        <v>0</v>
      </c>
      <c r="C88" s="77">
        <v>0</v>
      </c>
      <c r="D88" s="77">
        <v>0</v>
      </c>
      <c r="E88" s="77">
        <v>0</v>
      </c>
      <c r="F88" s="77">
        <v>7000</v>
      </c>
      <c r="G88" s="77">
        <v>0</v>
      </c>
      <c r="H88" s="77">
        <v>7000</v>
      </c>
      <c r="I88" s="77">
        <v>7000</v>
      </c>
    </row>
    <row r="89" spans="1:9" ht="23.1" customHeight="1">
      <c r="A89" s="78" t="s">
        <v>307</v>
      </c>
      <c r="B89" s="77">
        <v>0</v>
      </c>
      <c r="C89" s="77">
        <v>0</v>
      </c>
      <c r="D89" s="77">
        <v>0</v>
      </c>
      <c r="E89" s="77">
        <v>0</v>
      </c>
      <c r="F89" s="77">
        <v>800000</v>
      </c>
      <c r="G89" s="77">
        <v>0</v>
      </c>
      <c r="H89" s="77">
        <v>800000</v>
      </c>
      <c r="I89" s="77">
        <v>800000</v>
      </c>
    </row>
    <row r="90" spans="1:9" ht="23.1" customHeight="1">
      <c r="A90" s="78" t="s">
        <v>308</v>
      </c>
      <c r="B90" s="77">
        <v>0</v>
      </c>
      <c r="C90" s="77">
        <v>0</v>
      </c>
      <c r="D90" s="77">
        <v>0</v>
      </c>
      <c r="E90" s="77">
        <v>0</v>
      </c>
      <c r="F90" s="77">
        <v>20000</v>
      </c>
      <c r="G90" s="77">
        <v>0</v>
      </c>
      <c r="H90" s="77">
        <v>20000</v>
      </c>
      <c r="I90" s="77">
        <v>20000</v>
      </c>
    </row>
    <row r="91" spans="1:9" ht="23.1" customHeight="1">
      <c r="A91" s="78" t="s">
        <v>309</v>
      </c>
      <c r="B91" s="77">
        <v>0</v>
      </c>
      <c r="C91" s="77">
        <v>0</v>
      </c>
      <c r="D91" s="77">
        <v>0</v>
      </c>
      <c r="E91" s="77">
        <v>0</v>
      </c>
      <c r="F91" s="77">
        <v>598000</v>
      </c>
      <c r="G91" s="77">
        <v>0</v>
      </c>
      <c r="H91" s="77">
        <v>598000</v>
      </c>
      <c r="I91" s="77">
        <v>598000</v>
      </c>
    </row>
    <row r="92" spans="1:9" ht="23.1" customHeight="1">
      <c r="A92" s="78" t="s">
        <v>310</v>
      </c>
      <c r="B92" s="77">
        <v>0</v>
      </c>
      <c r="C92" s="77">
        <v>0</v>
      </c>
      <c r="D92" s="77">
        <v>0</v>
      </c>
      <c r="E92" s="77">
        <v>0</v>
      </c>
      <c r="F92" s="77">
        <v>1273000</v>
      </c>
      <c r="G92" s="77">
        <v>0</v>
      </c>
      <c r="H92" s="77">
        <v>7638000</v>
      </c>
      <c r="I92" s="77">
        <v>7638000</v>
      </c>
    </row>
    <row r="93" spans="1:9" ht="23.1" customHeight="1">
      <c r="A93" s="78" t="s">
        <v>311</v>
      </c>
      <c r="B93" s="77">
        <v>0</v>
      </c>
      <c r="C93" s="77">
        <v>0</v>
      </c>
      <c r="D93" s="77">
        <v>0</v>
      </c>
      <c r="E93" s="77">
        <v>0</v>
      </c>
      <c r="F93" s="77">
        <v>1100000</v>
      </c>
      <c r="G93" s="77">
        <v>0</v>
      </c>
      <c r="H93" s="77">
        <v>2200000</v>
      </c>
      <c r="I93" s="77">
        <v>2200000</v>
      </c>
    </row>
    <row r="94" spans="1:9" ht="23.1" customHeight="1">
      <c r="A94" s="78" t="s">
        <v>312</v>
      </c>
      <c r="B94" s="77">
        <v>0</v>
      </c>
      <c r="C94" s="77">
        <v>0</v>
      </c>
      <c r="D94" s="77">
        <v>0</v>
      </c>
      <c r="E94" s="77">
        <v>0</v>
      </c>
      <c r="F94" s="77">
        <v>25000</v>
      </c>
      <c r="G94" s="77">
        <v>0</v>
      </c>
      <c r="H94" s="77">
        <v>75000</v>
      </c>
      <c r="I94" s="77">
        <v>75000</v>
      </c>
    </row>
    <row r="95" spans="1:9" ht="23.1" customHeight="1">
      <c r="A95" s="78" t="s">
        <v>313</v>
      </c>
      <c r="B95" s="77">
        <v>0</v>
      </c>
      <c r="C95" s="77">
        <v>0</v>
      </c>
      <c r="D95" s="77">
        <v>0</v>
      </c>
      <c r="E95" s="77">
        <v>0</v>
      </c>
      <c r="F95" s="77">
        <v>689000</v>
      </c>
      <c r="G95" s="77">
        <v>0</v>
      </c>
      <c r="H95" s="77">
        <v>689000</v>
      </c>
      <c r="I95" s="77">
        <v>689000</v>
      </c>
    </row>
    <row r="96" spans="1:9" ht="23.1" customHeight="1">
      <c r="A96" s="78" t="s">
        <v>314</v>
      </c>
      <c r="B96" s="77">
        <v>0</v>
      </c>
      <c r="C96" s="77">
        <v>0</v>
      </c>
      <c r="D96" s="77">
        <v>0</v>
      </c>
      <c r="E96" s="77">
        <v>0</v>
      </c>
      <c r="F96" s="77">
        <v>2800000</v>
      </c>
      <c r="G96" s="77">
        <v>0</v>
      </c>
      <c r="H96" s="77">
        <v>2800000</v>
      </c>
      <c r="I96" s="77">
        <v>2800000</v>
      </c>
    </row>
    <row r="97" spans="1:9" ht="23.1" customHeight="1">
      <c r="A97" s="78" t="s">
        <v>315</v>
      </c>
      <c r="B97" s="77">
        <v>0</v>
      </c>
      <c r="C97" s="77">
        <v>0</v>
      </c>
      <c r="D97" s="77">
        <v>0</v>
      </c>
      <c r="E97" s="77">
        <v>0</v>
      </c>
      <c r="F97" s="77">
        <v>703000</v>
      </c>
      <c r="G97" s="77">
        <v>0</v>
      </c>
      <c r="H97" s="77">
        <v>703000</v>
      </c>
      <c r="I97" s="77">
        <v>703000</v>
      </c>
    </row>
    <row r="98" spans="1:9" ht="23.1" customHeight="1">
      <c r="A98" s="78" t="s">
        <v>316</v>
      </c>
      <c r="B98" s="77">
        <v>0</v>
      </c>
      <c r="C98" s="77">
        <v>0</v>
      </c>
      <c r="D98" s="77">
        <v>0</v>
      </c>
      <c r="E98" s="77">
        <v>0</v>
      </c>
      <c r="F98" s="77">
        <v>100000</v>
      </c>
      <c r="G98" s="77">
        <v>0</v>
      </c>
      <c r="H98" s="77">
        <v>100000</v>
      </c>
      <c r="I98" s="77">
        <v>100000</v>
      </c>
    </row>
    <row r="99" spans="1:9" ht="23.1" customHeight="1">
      <c r="A99" s="78" t="s">
        <v>317</v>
      </c>
      <c r="B99" s="77">
        <v>0</v>
      </c>
      <c r="C99" s="77">
        <v>0</v>
      </c>
      <c r="D99" s="77">
        <v>0</v>
      </c>
      <c r="E99" s="77">
        <v>0</v>
      </c>
      <c r="F99" s="77">
        <v>802000</v>
      </c>
      <c r="G99" s="77">
        <v>0</v>
      </c>
      <c r="H99" s="77">
        <v>802000</v>
      </c>
      <c r="I99" s="77">
        <v>802000</v>
      </c>
    </row>
    <row r="100" spans="1:9" ht="23.1" customHeight="1">
      <c r="A100" s="78" t="s">
        <v>318</v>
      </c>
      <c r="B100" s="77">
        <v>0</v>
      </c>
      <c r="C100" s="77">
        <v>0</v>
      </c>
      <c r="D100" s="77">
        <v>0</v>
      </c>
      <c r="E100" s="77">
        <v>0</v>
      </c>
      <c r="F100" s="77">
        <v>5200000</v>
      </c>
      <c r="G100" s="77">
        <v>0</v>
      </c>
      <c r="H100" s="77">
        <v>5200000</v>
      </c>
      <c r="I100" s="77">
        <v>5200000</v>
      </c>
    </row>
    <row r="101" spans="1:9" ht="23.1" customHeight="1">
      <c r="A101" s="78" t="s">
        <v>319</v>
      </c>
      <c r="B101" s="77">
        <v>0</v>
      </c>
      <c r="C101" s="77">
        <v>0</v>
      </c>
      <c r="D101" s="77">
        <v>0</v>
      </c>
      <c r="E101" s="77">
        <v>0</v>
      </c>
      <c r="F101" s="77">
        <v>8661000</v>
      </c>
      <c r="G101" s="77">
        <v>0</v>
      </c>
      <c r="H101" s="77">
        <v>8661000</v>
      </c>
      <c r="I101" s="77">
        <v>8661000</v>
      </c>
    </row>
    <row r="102" spans="1:9" ht="23.1" customHeight="1">
      <c r="A102" s="78" t="s">
        <v>320</v>
      </c>
      <c r="B102" s="77">
        <v>0</v>
      </c>
      <c r="C102" s="77">
        <v>0</v>
      </c>
      <c r="D102" s="77">
        <v>0</v>
      </c>
      <c r="E102" s="77">
        <v>0</v>
      </c>
      <c r="F102" s="77">
        <v>698000</v>
      </c>
      <c r="G102" s="77">
        <v>0</v>
      </c>
      <c r="H102" s="77">
        <v>698000</v>
      </c>
      <c r="I102" s="77">
        <v>698000</v>
      </c>
    </row>
    <row r="103" spans="1:9" ht="23.1" customHeight="1">
      <c r="A103" s="78" t="s">
        <v>321</v>
      </c>
      <c r="B103" s="77">
        <v>0</v>
      </c>
      <c r="C103" s="77">
        <v>0</v>
      </c>
      <c r="D103" s="77">
        <v>0</v>
      </c>
      <c r="E103" s="77">
        <v>0</v>
      </c>
      <c r="F103" s="77">
        <v>5595000</v>
      </c>
      <c r="G103" s="77">
        <v>0</v>
      </c>
      <c r="H103" s="77">
        <v>5595000</v>
      </c>
      <c r="I103" s="77">
        <v>5595000</v>
      </c>
    </row>
    <row r="104" spans="1:9" ht="23.1" customHeight="1">
      <c r="A104" s="78" t="s">
        <v>322</v>
      </c>
      <c r="B104" s="77">
        <v>0</v>
      </c>
      <c r="C104" s="77">
        <v>0</v>
      </c>
      <c r="D104" s="77">
        <v>0</v>
      </c>
      <c r="E104" s="77">
        <v>0</v>
      </c>
      <c r="F104" s="77">
        <v>3799000</v>
      </c>
      <c r="G104" s="77">
        <v>0</v>
      </c>
      <c r="H104" s="77">
        <v>3799000</v>
      </c>
      <c r="I104" s="77">
        <v>3799000</v>
      </c>
    </row>
    <row r="105" spans="1:9" ht="23.1" customHeight="1">
      <c r="A105" s="78" t="s">
        <v>323</v>
      </c>
      <c r="B105" s="77">
        <v>0</v>
      </c>
      <c r="C105" s="77">
        <v>0</v>
      </c>
      <c r="D105" s="77">
        <v>0</v>
      </c>
      <c r="E105" s="77">
        <v>0</v>
      </c>
      <c r="F105" s="77">
        <v>444000</v>
      </c>
      <c r="G105" s="77">
        <v>0</v>
      </c>
      <c r="H105" s="77">
        <v>444000</v>
      </c>
      <c r="I105" s="77">
        <v>444000</v>
      </c>
    </row>
    <row r="106" spans="1:9" ht="23.1" customHeight="1">
      <c r="A106" s="78" t="s">
        <v>324</v>
      </c>
      <c r="B106" s="77">
        <v>0</v>
      </c>
      <c r="C106" s="77">
        <v>0</v>
      </c>
      <c r="D106" s="77">
        <v>0</v>
      </c>
      <c r="E106" s="77">
        <v>0</v>
      </c>
      <c r="F106" s="77">
        <v>500000</v>
      </c>
      <c r="G106" s="77">
        <v>0</v>
      </c>
      <c r="H106" s="77">
        <v>500000</v>
      </c>
      <c r="I106" s="77">
        <v>500000</v>
      </c>
    </row>
    <row r="107" spans="1:9" ht="23.1" customHeight="1">
      <c r="A107" s="78" t="s">
        <v>325</v>
      </c>
      <c r="B107" s="77">
        <v>0</v>
      </c>
      <c r="C107" s="77">
        <v>0</v>
      </c>
      <c r="D107" s="77">
        <v>0</v>
      </c>
      <c r="E107" s="77">
        <v>0</v>
      </c>
      <c r="F107" s="77">
        <v>2602000</v>
      </c>
      <c r="G107" s="77">
        <v>0</v>
      </c>
      <c r="H107" s="77">
        <v>2602000</v>
      </c>
      <c r="I107" s="77">
        <v>2602000</v>
      </c>
    </row>
    <row r="108" spans="1:9" ht="23.1" customHeight="1">
      <c r="A108" s="78" t="s">
        <v>326</v>
      </c>
      <c r="B108" s="77">
        <v>0</v>
      </c>
      <c r="C108" s="77">
        <v>0</v>
      </c>
      <c r="D108" s="77">
        <v>0</v>
      </c>
      <c r="E108" s="77">
        <v>0</v>
      </c>
      <c r="F108" s="77">
        <v>2353000</v>
      </c>
      <c r="G108" s="77">
        <v>0</v>
      </c>
      <c r="H108" s="77">
        <v>2353000</v>
      </c>
      <c r="I108" s="77">
        <v>2353000</v>
      </c>
    </row>
    <row r="109" spans="1:9" ht="23.1" customHeight="1">
      <c r="A109" s="78" t="s">
        <v>327</v>
      </c>
      <c r="B109" s="77">
        <v>0</v>
      </c>
      <c r="C109" s="77">
        <v>0</v>
      </c>
      <c r="D109" s="77">
        <v>0</v>
      </c>
      <c r="E109" s="77">
        <v>0</v>
      </c>
      <c r="F109" s="77">
        <v>4598000</v>
      </c>
      <c r="G109" s="77">
        <v>0</v>
      </c>
      <c r="H109" s="77">
        <v>4598000</v>
      </c>
      <c r="I109" s="77">
        <v>4598000</v>
      </c>
    </row>
    <row r="110" spans="1:9" ht="23.1" customHeight="1">
      <c r="A110" s="78" t="s">
        <v>328</v>
      </c>
      <c r="B110" s="77">
        <v>0</v>
      </c>
      <c r="C110" s="77">
        <v>0</v>
      </c>
      <c r="D110" s="77">
        <v>0</v>
      </c>
      <c r="E110" s="77">
        <v>0</v>
      </c>
      <c r="F110" s="77">
        <v>4847000</v>
      </c>
      <c r="G110" s="77">
        <v>0</v>
      </c>
      <c r="H110" s="77">
        <v>14541000</v>
      </c>
      <c r="I110" s="77">
        <v>14541000</v>
      </c>
    </row>
    <row r="111" spans="1:9" ht="23.1" customHeight="1">
      <c r="A111" s="78" t="s">
        <v>329</v>
      </c>
      <c r="B111" s="77">
        <v>0</v>
      </c>
      <c r="C111" s="77">
        <v>0</v>
      </c>
      <c r="D111" s="77">
        <v>0</v>
      </c>
      <c r="E111" s="77">
        <v>0</v>
      </c>
      <c r="F111" s="77">
        <v>13707000</v>
      </c>
      <c r="G111" s="77">
        <v>0</v>
      </c>
      <c r="H111" s="77">
        <v>13707000</v>
      </c>
      <c r="I111" s="77">
        <v>13707000</v>
      </c>
    </row>
    <row r="112" spans="1:9" ht="23.1" customHeight="1">
      <c r="A112" s="78" t="s">
        <v>330</v>
      </c>
      <c r="B112" s="77">
        <v>0</v>
      </c>
      <c r="C112" s="77">
        <v>0</v>
      </c>
      <c r="D112" s="77">
        <v>0</v>
      </c>
      <c r="E112" s="77">
        <v>0</v>
      </c>
      <c r="F112" s="77">
        <v>15238000</v>
      </c>
      <c r="G112" s="77">
        <v>0</v>
      </c>
      <c r="H112" s="77">
        <v>15238000</v>
      </c>
      <c r="I112" s="77">
        <v>15238000</v>
      </c>
    </row>
    <row r="113" spans="1:9" ht="23.1" customHeight="1">
      <c r="A113" s="78" t="s">
        <v>331</v>
      </c>
      <c r="B113" s="77">
        <v>0</v>
      </c>
      <c r="C113" s="77">
        <v>0</v>
      </c>
      <c r="D113" s="77">
        <v>0</v>
      </c>
      <c r="E113" s="77">
        <v>0</v>
      </c>
      <c r="F113" s="77">
        <v>1000000</v>
      </c>
      <c r="G113" s="77">
        <v>0</v>
      </c>
      <c r="H113" s="77">
        <v>1000000</v>
      </c>
      <c r="I113" s="77">
        <v>1000000</v>
      </c>
    </row>
    <row r="114" spans="1:9" ht="23.1" customHeight="1">
      <c r="A114" s="78" t="s">
        <v>332</v>
      </c>
      <c r="B114" s="77">
        <v>0</v>
      </c>
      <c r="C114" s="77">
        <v>0</v>
      </c>
      <c r="D114" s="77">
        <v>0</v>
      </c>
      <c r="E114" s="77">
        <v>0</v>
      </c>
      <c r="F114" s="77">
        <v>55000</v>
      </c>
      <c r="G114" s="77">
        <v>302888160</v>
      </c>
      <c r="H114" s="77">
        <v>-288978989</v>
      </c>
      <c r="I114" s="77">
        <v>13909171</v>
      </c>
    </row>
    <row r="115" spans="1:9" ht="23.1" customHeight="1">
      <c r="A115" s="78" t="s">
        <v>333</v>
      </c>
      <c r="B115" s="77">
        <v>0</v>
      </c>
      <c r="C115" s="77">
        <v>0</v>
      </c>
      <c r="D115" s="77">
        <v>0</v>
      </c>
      <c r="E115" s="77">
        <v>0</v>
      </c>
      <c r="F115" s="77">
        <v>150000</v>
      </c>
      <c r="G115" s="77">
        <v>552157783</v>
      </c>
      <c r="H115" s="77">
        <v>-779799150</v>
      </c>
      <c r="I115" s="77">
        <v>-227641367</v>
      </c>
    </row>
    <row r="116" spans="1:9" ht="23.1" customHeight="1">
      <c r="A116" s="78" t="s">
        <v>334</v>
      </c>
      <c r="B116" s="77">
        <v>0</v>
      </c>
      <c r="C116" s="77">
        <v>0</v>
      </c>
      <c r="D116" s="77">
        <v>0</v>
      </c>
      <c r="E116" s="77">
        <v>0</v>
      </c>
      <c r="F116" s="77">
        <v>2000000</v>
      </c>
      <c r="G116" s="77">
        <v>4282246928</v>
      </c>
      <c r="H116" s="77">
        <v>-7997940000</v>
      </c>
      <c r="I116" s="77">
        <v>-3715693072</v>
      </c>
    </row>
    <row r="117" spans="1:9" ht="23.1" customHeight="1">
      <c r="A117" s="78" t="s">
        <v>335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v>2871614398</v>
      </c>
      <c r="H117" s="77">
        <v>-2901414420</v>
      </c>
      <c r="I117" s="77">
        <v>-29800022</v>
      </c>
    </row>
    <row r="118" spans="1:9" ht="23.1" customHeight="1">
      <c r="A118" s="78" t="s">
        <v>336</v>
      </c>
      <c r="B118" s="77">
        <v>0</v>
      </c>
      <c r="C118" s="77">
        <v>0</v>
      </c>
      <c r="D118" s="77">
        <v>0</v>
      </c>
      <c r="E118" s="77">
        <v>0</v>
      </c>
      <c r="F118" s="77">
        <v>868000</v>
      </c>
      <c r="G118" s="77">
        <v>130066500</v>
      </c>
      <c r="H118" s="77">
        <v>-1657453098</v>
      </c>
      <c r="I118" s="77">
        <v>-1527386598</v>
      </c>
    </row>
    <row r="119" spans="1:9" ht="23.1" customHeight="1">
      <c r="A119" s="78" t="s">
        <v>337</v>
      </c>
      <c r="B119" s="77">
        <v>0</v>
      </c>
      <c r="C119" s="77">
        <v>0</v>
      </c>
      <c r="D119" s="77">
        <v>0</v>
      </c>
      <c r="E119" s="77">
        <v>0</v>
      </c>
      <c r="F119" s="77">
        <v>70000</v>
      </c>
      <c r="G119" s="77">
        <v>905393</v>
      </c>
      <c r="H119" s="77">
        <v>-1355976</v>
      </c>
      <c r="I119" s="77">
        <v>-450583</v>
      </c>
    </row>
    <row r="120" spans="1:9" ht="23.1" customHeight="1">
      <c r="A120" s="85" t="s">
        <v>338</v>
      </c>
      <c r="B120" s="77">
        <v>0</v>
      </c>
      <c r="C120" s="77">
        <v>0</v>
      </c>
      <c r="D120" s="77">
        <v>0</v>
      </c>
      <c r="E120" s="77">
        <v>0</v>
      </c>
      <c r="F120" s="77">
        <v>9540000</v>
      </c>
      <c r="G120" s="77">
        <v>141396467</v>
      </c>
      <c r="H120" s="77">
        <v>0</v>
      </c>
      <c r="I120" s="77">
        <v>141396467</v>
      </c>
    </row>
    <row r="121" spans="1:9" ht="23.1" customHeight="1">
      <c r="A121" s="85" t="s">
        <v>339</v>
      </c>
      <c r="B121" s="77">
        <v>0</v>
      </c>
      <c r="C121" s="77">
        <v>0</v>
      </c>
      <c r="D121" s="77">
        <v>0</v>
      </c>
      <c r="E121" s="77">
        <v>0</v>
      </c>
      <c r="F121" s="77">
        <v>2230000</v>
      </c>
      <c r="G121" s="77">
        <v>204152833</v>
      </c>
      <c r="H121" s="77">
        <v>0</v>
      </c>
      <c r="I121" s="77">
        <v>204152833</v>
      </c>
    </row>
    <row r="122" spans="1:9" ht="23.1" customHeight="1">
      <c r="A122" s="85" t="s">
        <v>340</v>
      </c>
      <c r="B122" s="77">
        <v>0</v>
      </c>
      <c r="C122" s="77">
        <v>0</v>
      </c>
      <c r="D122" s="77">
        <v>0</v>
      </c>
      <c r="E122" s="77">
        <v>0</v>
      </c>
      <c r="F122" s="77">
        <v>4517000</v>
      </c>
      <c r="G122" s="77">
        <v>433482720</v>
      </c>
      <c r="H122" s="77">
        <v>0</v>
      </c>
      <c r="I122" s="77">
        <v>433482720</v>
      </c>
    </row>
    <row r="123" spans="1:9" ht="23.1" customHeight="1">
      <c r="A123" s="78" t="s">
        <v>341</v>
      </c>
      <c r="B123" s="77">
        <v>0</v>
      </c>
      <c r="C123" s="77">
        <v>0</v>
      </c>
      <c r="D123" s="77">
        <v>0</v>
      </c>
      <c r="E123" s="77">
        <v>0</v>
      </c>
      <c r="F123" s="77">
        <v>34440000</v>
      </c>
      <c r="G123" s="77">
        <v>-9303400854</v>
      </c>
      <c r="H123" s="77">
        <v>12915000000</v>
      </c>
      <c r="I123" s="77">
        <v>3611599146</v>
      </c>
    </row>
    <row r="124" spans="1:9" ht="23.1" customHeight="1">
      <c r="A124" s="85" t="s">
        <v>342</v>
      </c>
      <c r="B124" s="77">
        <v>0</v>
      </c>
      <c r="C124" s="77">
        <v>0</v>
      </c>
      <c r="D124" s="77">
        <v>0</v>
      </c>
      <c r="E124" s="77">
        <v>0</v>
      </c>
      <c r="F124" s="77">
        <v>1849000</v>
      </c>
      <c r="G124" s="77">
        <v>106802758</v>
      </c>
      <c r="H124" s="77">
        <v>0</v>
      </c>
      <c r="I124" s="77">
        <v>106802758</v>
      </c>
    </row>
    <row r="125" spans="1:9" ht="23.1" customHeight="1">
      <c r="A125" s="78" t="s">
        <v>343</v>
      </c>
      <c r="B125" s="77">
        <v>0</v>
      </c>
      <c r="C125" s="77">
        <v>0</v>
      </c>
      <c r="D125" s="77">
        <v>0</v>
      </c>
      <c r="E125" s="77">
        <v>0</v>
      </c>
      <c r="F125" s="77">
        <v>2301000</v>
      </c>
      <c r="G125" s="77">
        <v>-10069695</v>
      </c>
      <c r="H125" s="77">
        <v>-95154384</v>
      </c>
      <c r="I125" s="77">
        <v>-105224079</v>
      </c>
    </row>
    <row r="126" spans="1:9" ht="23.1" customHeight="1">
      <c r="A126" s="78" t="s">
        <v>344</v>
      </c>
      <c r="B126" s="77">
        <v>0</v>
      </c>
      <c r="C126" s="77">
        <v>0</v>
      </c>
      <c r="D126" s="77">
        <v>0</v>
      </c>
      <c r="E126" s="77">
        <v>0</v>
      </c>
      <c r="F126" s="77">
        <v>6694000</v>
      </c>
      <c r="G126" s="77">
        <v>-337738926</v>
      </c>
      <c r="H126" s="77">
        <v>448498000</v>
      </c>
      <c r="I126" s="77">
        <v>110759074</v>
      </c>
    </row>
    <row r="127" spans="1:9" ht="23.1" customHeight="1">
      <c r="A127" s="78" t="s">
        <v>345</v>
      </c>
      <c r="B127" s="77">
        <v>0</v>
      </c>
      <c r="C127" s="77">
        <v>0</v>
      </c>
      <c r="D127" s="77">
        <v>0</v>
      </c>
      <c r="E127" s="77">
        <v>0</v>
      </c>
      <c r="F127" s="77">
        <v>24328000</v>
      </c>
      <c r="G127" s="77">
        <v>-1817821626</v>
      </c>
      <c r="H127" s="77">
        <v>2099851517</v>
      </c>
      <c r="I127" s="77">
        <v>282029891</v>
      </c>
    </row>
    <row r="128" spans="1:9" ht="23.1" customHeight="1">
      <c r="A128" s="85" t="s">
        <v>346</v>
      </c>
      <c r="B128" s="77">
        <v>0</v>
      </c>
      <c r="C128" s="77">
        <v>0</v>
      </c>
      <c r="D128" s="77">
        <v>0</v>
      </c>
      <c r="E128" s="77">
        <v>0</v>
      </c>
      <c r="F128" s="77">
        <v>18035000</v>
      </c>
      <c r="G128" s="77">
        <v>65664807617</v>
      </c>
      <c r="H128" s="77">
        <v>-63583706935</v>
      </c>
      <c r="I128" s="77">
        <v>2081100682</v>
      </c>
    </row>
    <row r="129" spans="1:9" ht="23.1" customHeight="1">
      <c r="A129" s="78" t="s">
        <v>347</v>
      </c>
      <c r="B129" s="77">
        <v>0</v>
      </c>
      <c r="C129" s="77">
        <v>0</v>
      </c>
      <c r="D129" s="77">
        <v>0</v>
      </c>
      <c r="E129" s="77">
        <v>0</v>
      </c>
      <c r="F129" s="77">
        <v>1059000</v>
      </c>
      <c r="G129" s="77">
        <v>5469750</v>
      </c>
      <c r="H129" s="77">
        <v>31811446</v>
      </c>
      <c r="I129" s="77">
        <v>37281196</v>
      </c>
    </row>
    <row r="130" spans="1:9" ht="23.1" customHeight="1">
      <c r="A130" s="78" t="s">
        <v>348</v>
      </c>
      <c r="B130" s="77">
        <v>0</v>
      </c>
      <c r="C130" s="77">
        <v>0</v>
      </c>
      <c r="D130" s="77">
        <v>0</v>
      </c>
      <c r="E130" s="77">
        <v>0</v>
      </c>
      <c r="F130" s="77">
        <v>4621000</v>
      </c>
      <c r="G130" s="77">
        <v>3607001775</v>
      </c>
      <c r="H130" s="77">
        <v>-3485247198</v>
      </c>
      <c r="I130" s="77">
        <v>121754577</v>
      </c>
    </row>
    <row r="131" spans="1:9" ht="23.1" customHeight="1">
      <c r="A131" s="78" t="s">
        <v>349</v>
      </c>
      <c r="B131" s="77">
        <v>0</v>
      </c>
      <c r="C131" s="77">
        <v>0</v>
      </c>
      <c r="D131" s="77">
        <v>0</v>
      </c>
      <c r="E131" s="77">
        <v>0</v>
      </c>
      <c r="F131" s="77">
        <v>1113000</v>
      </c>
      <c r="G131" s="77">
        <v>586357200</v>
      </c>
      <c r="H131" s="77">
        <v>-486106897</v>
      </c>
      <c r="I131" s="77">
        <v>100250303</v>
      </c>
    </row>
    <row r="132" spans="1:9" ht="23.1" customHeight="1">
      <c r="A132" s="78" t="s">
        <v>350</v>
      </c>
      <c r="B132" s="77">
        <v>0</v>
      </c>
      <c r="C132" s="77">
        <v>0</v>
      </c>
      <c r="D132" s="77">
        <v>0</v>
      </c>
      <c r="E132" s="77">
        <v>0</v>
      </c>
      <c r="F132" s="77">
        <v>988000</v>
      </c>
      <c r="G132" s="77">
        <v>78565500</v>
      </c>
      <c r="H132" s="77">
        <v>3937842</v>
      </c>
      <c r="I132" s="77">
        <v>82503342</v>
      </c>
    </row>
    <row r="133" spans="1:9" ht="23.1" customHeight="1">
      <c r="A133" s="78" t="s">
        <v>351</v>
      </c>
      <c r="B133" s="77">
        <v>0</v>
      </c>
      <c r="C133" s="77">
        <v>0</v>
      </c>
      <c r="D133" s="77">
        <v>0</v>
      </c>
      <c r="E133" s="77">
        <v>0</v>
      </c>
      <c r="F133" s="77">
        <v>1256000</v>
      </c>
      <c r="G133" s="77">
        <v>17511692</v>
      </c>
      <c r="H133" s="77">
        <v>37680000</v>
      </c>
      <c r="I133" s="77">
        <v>55191692</v>
      </c>
    </row>
    <row r="134" spans="1:9" ht="23.1" customHeight="1">
      <c r="A134" s="78" t="s">
        <v>352</v>
      </c>
      <c r="B134" s="77">
        <v>0</v>
      </c>
      <c r="C134" s="77">
        <v>0</v>
      </c>
      <c r="D134" s="77">
        <v>0</v>
      </c>
      <c r="E134" s="77">
        <v>0</v>
      </c>
      <c r="F134" s="77">
        <v>1862000</v>
      </c>
      <c r="G134" s="77">
        <v>33621344</v>
      </c>
      <c r="H134" s="77">
        <v>65170000</v>
      </c>
      <c r="I134" s="77">
        <v>98791344</v>
      </c>
    </row>
    <row r="135" spans="1:9" ht="23.1" customHeight="1">
      <c r="A135" s="78" t="s">
        <v>353</v>
      </c>
      <c r="B135" s="77">
        <v>0</v>
      </c>
      <c r="C135" s="77">
        <v>0</v>
      </c>
      <c r="D135" s="77">
        <v>0</v>
      </c>
      <c r="E135" s="77">
        <v>0</v>
      </c>
      <c r="F135" s="77">
        <v>5975000</v>
      </c>
      <c r="G135" s="77">
        <v>28132756</v>
      </c>
      <c r="H135" s="77">
        <v>239000000</v>
      </c>
      <c r="I135" s="77">
        <v>267132756</v>
      </c>
    </row>
    <row r="136" spans="1:9" ht="23.1" customHeight="1">
      <c r="A136" s="78" t="s">
        <v>354</v>
      </c>
      <c r="B136" s="77">
        <v>0</v>
      </c>
      <c r="C136" s="77">
        <v>0</v>
      </c>
      <c r="D136" s="77">
        <v>0</v>
      </c>
      <c r="E136" s="77">
        <v>0</v>
      </c>
      <c r="F136" s="77">
        <v>41359224</v>
      </c>
      <c r="G136" s="77">
        <v>175461029</v>
      </c>
      <c r="H136" s="77">
        <v>292620000</v>
      </c>
      <c r="I136" s="77">
        <v>468081029</v>
      </c>
    </row>
    <row r="137" spans="1:9" ht="23.1" customHeight="1">
      <c r="A137" s="78" t="s">
        <v>355</v>
      </c>
      <c r="B137" s="77">
        <v>0</v>
      </c>
      <c r="C137" s="77">
        <v>0</v>
      </c>
      <c r="D137" s="77">
        <v>0</v>
      </c>
      <c r="E137" s="77">
        <v>0</v>
      </c>
      <c r="F137" s="77">
        <v>21921000</v>
      </c>
      <c r="G137" s="77">
        <v>-48167694</v>
      </c>
      <c r="H137" s="77">
        <v>789156000</v>
      </c>
      <c r="I137" s="77">
        <v>740988306</v>
      </c>
    </row>
    <row r="138" spans="1:9" ht="23.1" customHeight="1">
      <c r="A138" s="78" t="s">
        <v>356</v>
      </c>
      <c r="B138" s="77">
        <v>0</v>
      </c>
      <c r="C138" s="77">
        <v>0</v>
      </c>
      <c r="D138" s="77">
        <v>0</v>
      </c>
      <c r="E138" s="77">
        <v>0</v>
      </c>
      <c r="F138" s="77">
        <v>825132</v>
      </c>
      <c r="G138" s="77">
        <v>36180697</v>
      </c>
      <c r="H138" s="77">
        <v>0</v>
      </c>
      <c r="I138" s="77">
        <v>36180697</v>
      </c>
    </row>
    <row r="139" spans="1:9" ht="23.1" customHeight="1">
      <c r="A139" s="78" t="s">
        <v>357</v>
      </c>
      <c r="B139" s="77">
        <v>0</v>
      </c>
      <c r="C139" s="77">
        <v>0</v>
      </c>
      <c r="D139" s="77">
        <v>0</v>
      </c>
      <c r="E139" s="77">
        <v>0</v>
      </c>
      <c r="F139" s="77">
        <v>6120000</v>
      </c>
      <c r="G139" s="77">
        <v>-4458754</v>
      </c>
      <c r="H139" s="77">
        <v>397800000</v>
      </c>
      <c r="I139" s="77">
        <v>393341246</v>
      </c>
    </row>
    <row r="140" spans="1:9" ht="23.1" customHeight="1">
      <c r="A140" s="78" t="s">
        <v>358</v>
      </c>
      <c r="B140" s="77">
        <v>0</v>
      </c>
      <c r="C140" s="77">
        <v>0</v>
      </c>
      <c r="D140" s="77">
        <v>0</v>
      </c>
      <c r="E140" s="77">
        <v>0</v>
      </c>
      <c r="F140" s="77">
        <v>68000</v>
      </c>
      <c r="G140" s="77">
        <v>349831</v>
      </c>
      <c r="H140" s="77">
        <v>4760000</v>
      </c>
      <c r="I140" s="77">
        <v>5109831</v>
      </c>
    </row>
    <row r="141" spans="1:9" ht="23.1" customHeight="1">
      <c r="A141" s="78" t="s">
        <v>359</v>
      </c>
      <c r="B141" s="77">
        <v>0</v>
      </c>
      <c r="C141" s="77">
        <v>0</v>
      </c>
      <c r="D141" s="77">
        <v>0</v>
      </c>
      <c r="E141" s="77">
        <v>0</v>
      </c>
      <c r="F141" s="77">
        <v>587000</v>
      </c>
      <c r="G141" s="77">
        <v>2290025275</v>
      </c>
      <c r="H141" s="77">
        <v>58700000</v>
      </c>
      <c r="I141" s="77">
        <v>2348725275</v>
      </c>
    </row>
    <row r="142" spans="1:9" ht="23.1" customHeight="1">
      <c r="A142" s="78" t="s">
        <v>360</v>
      </c>
      <c r="B142" s="77">
        <v>0</v>
      </c>
      <c r="C142" s="77">
        <v>0</v>
      </c>
      <c r="D142" s="77">
        <v>0</v>
      </c>
      <c r="E142" s="77">
        <v>0</v>
      </c>
      <c r="F142" s="77">
        <v>1254000</v>
      </c>
      <c r="G142" s="77">
        <v>-15986091</v>
      </c>
      <c r="H142" s="77">
        <v>37620000</v>
      </c>
      <c r="I142" s="77">
        <v>21633909</v>
      </c>
    </row>
    <row r="143" spans="1:9" ht="23.1" customHeight="1">
      <c r="A143" s="85" t="s">
        <v>361</v>
      </c>
      <c r="B143" s="77">
        <v>0</v>
      </c>
      <c r="C143" s="77">
        <v>0</v>
      </c>
      <c r="D143" s="77">
        <v>0</v>
      </c>
      <c r="E143" s="77">
        <v>0</v>
      </c>
      <c r="F143" s="77">
        <v>331000</v>
      </c>
      <c r="G143" s="77">
        <v>28947334</v>
      </c>
      <c r="H143" s="77">
        <v>0</v>
      </c>
      <c r="I143" s="77">
        <v>28947334</v>
      </c>
    </row>
    <row r="144" spans="1:9" ht="23.1" customHeight="1">
      <c r="A144" s="85" t="s">
        <v>362</v>
      </c>
      <c r="B144" s="77">
        <v>0</v>
      </c>
      <c r="C144" s="77">
        <v>0</v>
      </c>
      <c r="D144" s="77">
        <v>0</v>
      </c>
      <c r="E144" s="77">
        <v>0</v>
      </c>
      <c r="F144" s="77">
        <v>5120000</v>
      </c>
      <c r="G144" s="77">
        <v>6382707952</v>
      </c>
      <c r="H144" s="77">
        <v>-6090608751</v>
      </c>
      <c r="I144" s="77">
        <v>292099201</v>
      </c>
    </row>
    <row r="145" spans="1:9" ht="23.1" customHeight="1">
      <c r="A145" s="85" t="s">
        <v>363</v>
      </c>
      <c r="B145" s="77">
        <v>0</v>
      </c>
      <c r="C145" s="77">
        <v>0</v>
      </c>
      <c r="D145" s="77">
        <v>0</v>
      </c>
      <c r="E145" s="77">
        <v>0</v>
      </c>
      <c r="F145" s="77">
        <v>862000</v>
      </c>
      <c r="G145" s="77">
        <v>64546981</v>
      </c>
      <c r="H145" s="77">
        <v>0</v>
      </c>
      <c r="I145" s="77">
        <v>64546981</v>
      </c>
    </row>
    <row r="146" spans="1:9" ht="23.1" customHeight="1">
      <c r="A146" s="85" t="s">
        <v>364</v>
      </c>
      <c r="B146" s="77">
        <v>0</v>
      </c>
      <c r="C146" s="77">
        <v>0</v>
      </c>
      <c r="D146" s="77">
        <v>0</v>
      </c>
      <c r="E146" s="77">
        <v>0</v>
      </c>
      <c r="F146" s="77">
        <v>3989000</v>
      </c>
      <c r="G146" s="77">
        <v>-702291420</v>
      </c>
      <c r="H146" s="77">
        <v>0</v>
      </c>
      <c r="I146" s="77">
        <v>-702291420</v>
      </c>
    </row>
    <row r="147" spans="1:9" ht="23.1" customHeight="1">
      <c r="A147" s="85" t="s">
        <v>365</v>
      </c>
      <c r="B147" s="77">
        <v>0</v>
      </c>
      <c r="C147" s="77">
        <v>0</v>
      </c>
      <c r="D147" s="77">
        <v>0</v>
      </c>
      <c r="E147" s="77">
        <v>0</v>
      </c>
      <c r="F147" s="77">
        <v>19000000</v>
      </c>
      <c r="G147" s="77">
        <v>10171738118</v>
      </c>
      <c r="H147" s="77">
        <v>0</v>
      </c>
      <c r="I147" s="77">
        <v>10171738118</v>
      </c>
    </row>
    <row r="148" spans="1:9" ht="23.1" customHeight="1">
      <c r="A148" s="78" t="s">
        <v>366</v>
      </c>
      <c r="B148" s="77">
        <v>0</v>
      </c>
      <c r="C148" s="77">
        <v>0</v>
      </c>
      <c r="D148" s="77">
        <v>0</v>
      </c>
      <c r="E148" s="77">
        <v>0</v>
      </c>
      <c r="F148" s="77">
        <v>20000</v>
      </c>
      <c r="G148" s="77">
        <v>409157701</v>
      </c>
      <c r="H148" s="77">
        <v>4020000</v>
      </c>
      <c r="I148" s="77">
        <v>413177701</v>
      </c>
    </row>
    <row r="149" spans="1:9" ht="23.1" customHeight="1">
      <c r="A149" s="78" t="s">
        <v>367</v>
      </c>
      <c r="B149" s="77">
        <v>0</v>
      </c>
      <c r="C149" s="77">
        <v>0</v>
      </c>
      <c r="D149" s="77">
        <v>0</v>
      </c>
      <c r="E149" s="77">
        <v>0</v>
      </c>
      <c r="F149" s="77">
        <v>1001000</v>
      </c>
      <c r="G149" s="77">
        <v>3791386198</v>
      </c>
      <c r="H149" s="77">
        <v>220220000</v>
      </c>
      <c r="I149" s="77">
        <v>4011606198</v>
      </c>
    </row>
    <row r="150" spans="1:9" ht="23.1" customHeight="1">
      <c r="A150" s="85" t="s">
        <v>368</v>
      </c>
      <c r="B150" s="77">
        <v>0</v>
      </c>
      <c r="C150" s="77">
        <v>0</v>
      </c>
      <c r="D150" s="77">
        <v>0</v>
      </c>
      <c r="E150" s="77">
        <v>0</v>
      </c>
      <c r="F150" s="77">
        <v>5000</v>
      </c>
      <c r="G150" s="77">
        <v>299923</v>
      </c>
      <c r="H150" s="77">
        <v>0</v>
      </c>
      <c r="I150" s="77">
        <v>299923</v>
      </c>
    </row>
    <row r="151" spans="1:9" ht="23.1" customHeight="1">
      <c r="A151" s="85" t="s">
        <v>369</v>
      </c>
      <c r="B151" s="77">
        <v>0</v>
      </c>
      <c r="C151" s="77">
        <v>0</v>
      </c>
      <c r="D151" s="77">
        <v>0</v>
      </c>
      <c r="E151" s="77">
        <v>0</v>
      </c>
      <c r="F151" s="77">
        <v>4096000</v>
      </c>
      <c r="G151" s="77">
        <v>4400289482</v>
      </c>
      <c r="H151" s="77">
        <v>-3993136876</v>
      </c>
      <c r="I151" s="77">
        <v>407152606</v>
      </c>
    </row>
    <row r="152" spans="1:9" ht="23.1" customHeight="1">
      <c r="A152" s="78" t="s">
        <v>370</v>
      </c>
      <c r="B152" s="77">
        <v>0</v>
      </c>
      <c r="C152" s="77">
        <v>0</v>
      </c>
      <c r="D152" s="77">
        <v>0</v>
      </c>
      <c r="E152" s="77">
        <v>0</v>
      </c>
      <c r="F152" s="77">
        <v>151000</v>
      </c>
      <c r="G152" s="77">
        <v>815542641</v>
      </c>
      <c r="H152" s="77">
        <v>-820044741</v>
      </c>
      <c r="I152" s="77">
        <v>-4502100</v>
      </c>
    </row>
    <row r="153" spans="1:9" ht="23.1" customHeight="1">
      <c r="A153" s="78" t="s">
        <v>371</v>
      </c>
      <c r="B153" s="77">
        <v>0</v>
      </c>
      <c r="C153" s="77">
        <v>0</v>
      </c>
      <c r="D153" s="77">
        <v>0</v>
      </c>
      <c r="E153" s="77">
        <v>0</v>
      </c>
      <c r="F153" s="77">
        <v>12567000</v>
      </c>
      <c r="G153" s="77">
        <v>13637544</v>
      </c>
      <c r="H153" s="77">
        <v>-473034747</v>
      </c>
      <c r="I153" s="77">
        <v>-459397203</v>
      </c>
    </row>
    <row r="154" spans="1:9" ht="23.1" customHeight="1">
      <c r="A154" s="78" t="s">
        <v>372</v>
      </c>
      <c r="B154" s="77">
        <v>0</v>
      </c>
      <c r="C154" s="77">
        <v>0</v>
      </c>
      <c r="D154" s="77">
        <v>0</v>
      </c>
      <c r="E154" s="77">
        <v>0</v>
      </c>
      <c r="F154" s="77">
        <v>100000</v>
      </c>
      <c r="G154" s="77">
        <v>179010000</v>
      </c>
      <c r="H154" s="77">
        <v>-170293566</v>
      </c>
      <c r="I154" s="77">
        <v>8716434</v>
      </c>
    </row>
    <row r="155" spans="1:9" ht="23.1" customHeight="1">
      <c r="A155" s="78" t="s">
        <v>373</v>
      </c>
      <c r="B155" s="77">
        <v>0</v>
      </c>
      <c r="C155" s="77">
        <v>0</v>
      </c>
      <c r="D155" s="77">
        <v>0</v>
      </c>
      <c r="E155" s="77">
        <v>0</v>
      </c>
      <c r="F155" s="77">
        <v>1009000</v>
      </c>
      <c r="G155" s="77">
        <v>211832914027</v>
      </c>
      <c r="H155" s="77">
        <v>-202237610355</v>
      </c>
      <c r="I155" s="77">
        <v>9595303672</v>
      </c>
    </row>
    <row r="156" spans="1:9" ht="23.1" customHeight="1">
      <c r="A156" s="78" t="s">
        <v>374</v>
      </c>
      <c r="B156" s="77">
        <v>0</v>
      </c>
      <c r="C156" s="77">
        <v>0</v>
      </c>
      <c r="D156" s="77">
        <v>0</v>
      </c>
      <c r="E156" s="77">
        <v>0</v>
      </c>
      <c r="F156" s="77">
        <v>70000</v>
      </c>
      <c r="G156" s="77">
        <v>-2037925435</v>
      </c>
      <c r="H156" s="77">
        <v>31500000</v>
      </c>
      <c r="I156" s="77">
        <v>-2006425435</v>
      </c>
    </row>
    <row r="157" spans="1:9" ht="23.1" customHeight="1">
      <c r="A157" s="78" t="s">
        <v>375</v>
      </c>
      <c r="B157" s="77">
        <v>0</v>
      </c>
      <c r="C157" s="77">
        <v>0</v>
      </c>
      <c r="D157" s="77">
        <v>0</v>
      </c>
      <c r="E157" s="77">
        <v>0</v>
      </c>
      <c r="F157" s="77">
        <v>400000</v>
      </c>
      <c r="G157" s="77">
        <v>0</v>
      </c>
      <c r="H157" s="77">
        <v>1600000</v>
      </c>
      <c r="I157" s="77">
        <v>1600000</v>
      </c>
    </row>
    <row r="158" spans="1:9" ht="23.1" customHeight="1">
      <c r="A158" s="78" t="s">
        <v>376</v>
      </c>
      <c r="B158" s="77">
        <v>0</v>
      </c>
      <c r="C158" s="77">
        <v>0</v>
      </c>
      <c r="D158" s="77">
        <v>0</v>
      </c>
      <c r="E158" s="77">
        <v>0</v>
      </c>
      <c r="F158" s="77">
        <v>1254000</v>
      </c>
      <c r="G158" s="77">
        <v>0</v>
      </c>
      <c r="H158" s="77">
        <v>1254000</v>
      </c>
      <c r="I158" s="77">
        <v>1254000</v>
      </c>
    </row>
    <row r="159" spans="1:9" ht="23.1" customHeight="1">
      <c r="A159" s="78" t="s">
        <v>377</v>
      </c>
      <c r="B159" s="77">
        <v>0</v>
      </c>
      <c r="C159" s="77">
        <v>0</v>
      </c>
      <c r="D159" s="77">
        <v>0</v>
      </c>
      <c r="E159" s="77">
        <v>0</v>
      </c>
      <c r="F159" s="77">
        <v>268000</v>
      </c>
      <c r="G159" s="77">
        <v>-1028622</v>
      </c>
      <c r="H159" s="77">
        <v>24120000</v>
      </c>
      <c r="I159" s="77">
        <v>23091378</v>
      </c>
    </row>
    <row r="160" spans="1:9" ht="23.1" customHeight="1">
      <c r="A160" s="78" t="s">
        <v>378</v>
      </c>
      <c r="B160" s="77">
        <v>0</v>
      </c>
      <c r="C160" s="77">
        <v>0</v>
      </c>
      <c r="D160" s="77">
        <v>0</v>
      </c>
      <c r="E160" s="77">
        <v>0</v>
      </c>
      <c r="F160" s="77">
        <v>500000</v>
      </c>
      <c r="G160" s="77">
        <v>1149703875</v>
      </c>
      <c r="H160" s="77">
        <v>-1199691000</v>
      </c>
      <c r="I160" s="77">
        <v>-49987125</v>
      </c>
    </row>
    <row r="161" spans="1:9" ht="23.1" customHeight="1">
      <c r="A161" s="85" t="s">
        <v>379</v>
      </c>
      <c r="B161" s="77">
        <v>0</v>
      </c>
      <c r="C161" s="77">
        <v>0</v>
      </c>
      <c r="D161" s="77">
        <v>0</v>
      </c>
      <c r="E161" s="77">
        <v>0</v>
      </c>
      <c r="F161" s="77">
        <v>48000</v>
      </c>
      <c r="G161" s="77">
        <v>265040844</v>
      </c>
      <c r="H161" s="77">
        <v>-256655254</v>
      </c>
      <c r="I161" s="77">
        <v>8385590</v>
      </c>
    </row>
    <row r="162" spans="1:9" ht="23.1" customHeight="1">
      <c r="A162" s="78" t="s">
        <v>380</v>
      </c>
      <c r="B162" s="77">
        <v>0</v>
      </c>
      <c r="C162" s="77">
        <v>0</v>
      </c>
      <c r="D162" s="77">
        <v>0</v>
      </c>
      <c r="E162" s="77">
        <v>0</v>
      </c>
      <c r="F162" s="77">
        <v>4280</v>
      </c>
      <c r="G162" s="77">
        <v>49298524</v>
      </c>
      <c r="H162" s="77">
        <v>-44120906</v>
      </c>
      <c r="I162" s="77">
        <v>5177618</v>
      </c>
    </row>
    <row r="163" spans="1:9" ht="23.1" customHeight="1">
      <c r="A163" s="78" t="s">
        <v>381</v>
      </c>
      <c r="B163" s="77">
        <v>0</v>
      </c>
      <c r="C163" s="77">
        <v>0</v>
      </c>
      <c r="D163" s="77">
        <v>0</v>
      </c>
      <c r="E163" s="77">
        <v>0</v>
      </c>
      <c r="F163" s="77">
        <v>15709364</v>
      </c>
      <c r="G163" s="77">
        <v>66842971722</v>
      </c>
      <c r="H163" s="77">
        <v>-56300616009</v>
      </c>
      <c r="I163" s="77">
        <v>10542355713</v>
      </c>
    </row>
    <row r="164" spans="1:9" ht="23.1" customHeight="1">
      <c r="A164" s="78" t="s">
        <v>382</v>
      </c>
      <c r="B164" s="77">
        <v>0</v>
      </c>
      <c r="C164" s="77">
        <v>0</v>
      </c>
      <c r="D164" s="77">
        <v>0</v>
      </c>
      <c r="E164" s="77">
        <v>0</v>
      </c>
      <c r="F164" s="77">
        <v>11808000</v>
      </c>
      <c r="G164" s="77">
        <v>-155121563</v>
      </c>
      <c r="H164" s="77">
        <v>637632000</v>
      </c>
      <c r="I164" s="77">
        <v>482510437</v>
      </c>
    </row>
    <row r="165" spans="1:9" ht="23.1" customHeight="1">
      <c r="A165" s="78" t="s">
        <v>383</v>
      </c>
      <c r="B165" s="77">
        <v>0</v>
      </c>
      <c r="C165" s="77">
        <v>0</v>
      </c>
      <c r="D165" s="77">
        <v>0</v>
      </c>
      <c r="E165" s="77">
        <v>0</v>
      </c>
      <c r="F165" s="77">
        <v>6623000</v>
      </c>
      <c r="G165" s="77">
        <v>-16252171</v>
      </c>
      <c r="H165" s="77">
        <v>99345000</v>
      </c>
      <c r="I165" s="77">
        <v>83092829</v>
      </c>
    </row>
    <row r="166" spans="1:9" ht="23.1" customHeight="1">
      <c r="A166" s="78" t="s">
        <v>384</v>
      </c>
      <c r="B166" s="77">
        <v>0</v>
      </c>
      <c r="C166" s="77">
        <v>0</v>
      </c>
      <c r="D166" s="77">
        <v>0</v>
      </c>
      <c r="E166" s="77">
        <v>0</v>
      </c>
      <c r="F166" s="77">
        <v>2000</v>
      </c>
      <c r="G166" s="77">
        <v>0</v>
      </c>
      <c r="H166" s="77">
        <v>76000</v>
      </c>
      <c r="I166" s="77">
        <v>76000</v>
      </c>
    </row>
    <row r="167" spans="1:9" ht="23.1" customHeight="1">
      <c r="A167" s="78" t="s">
        <v>385</v>
      </c>
      <c r="B167" s="77">
        <v>0</v>
      </c>
      <c r="C167" s="77">
        <v>0</v>
      </c>
      <c r="D167" s="77">
        <v>0</v>
      </c>
      <c r="E167" s="77">
        <v>0</v>
      </c>
      <c r="F167" s="77">
        <v>200000</v>
      </c>
      <c r="G167" s="77">
        <v>0</v>
      </c>
      <c r="H167" s="77">
        <v>3800000</v>
      </c>
      <c r="I167" s="77">
        <v>3800000</v>
      </c>
    </row>
    <row r="168" spans="1:9" ht="23.1" customHeight="1">
      <c r="A168" s="78" t="s">
        <v>386</v>
      </c>
      <c r="B168" s="77">
        <v>0</v>
      </c>
      <c r="C168" s="77">
        <v>0</v>
      </c>
      <c r="D168" s="77">
        <v>0</v>
      </c>
      <c r="E168" s="77">
        <v>0</v>
      </c>
      <c r="F168" s="77">
        <v>600000</v>
      </c>
      <c r="G168" s="77">
        <v>0</v>
      </c>
      <c r="H168" s="77">
        <v>6000000</v>
      </c>
      <c r="I168" s="77">
        <v>6000000</v>
      </c>
    </row>
    <row r="169" spans="1:9" ht="23.1" customHeight="1">
      <c r="A169" s="78" t="s">
        <v>387</v>
      </c>
      <c r="B169" s="77">
        <v>0</v>
      </c>
      <c r="C169" s="77">
        <v>0</v>
      </c>
      <c r="D169" s="77">
        <v>0</v>
      </c>
      <c r="E169" s="77">
        <v>0</v>
      </c>
      <c r="F169" s="77">
        <v>1447000</v>
      </c>
      <c r="G169" s="77">
        <v>0</v>
      </c>
      <c r="H169" s="77">
        <v>89714000</v>
      </c>
      <c r="I169" s="77">
        <v>89714000</v>
      </c>
    </row>
    <row r="170" spans="1:9" ht="23.1" customHeight="1">
      <c r="A170" s="85" t="s">
        <v>388</v>
      </c>
      <c r="B170" s="77">
        <v>0</v>
      </c>
      <c r="C170" s="77">
        <v>0</v>
      </c>
      <c r="D170" s="77">
        <v>0</v>
      </c>
      <c r="E170" s="77">
        <v>0</v>
      </c>
      <c r="F170" s="77">
        <v>94550000</v>
      </c>
      <c r="G170" s="77">
        <v>48488223456</v>
      </c>
      <c r="H170" s="77">
        <v>-21534887219</v>
      </c>
      <c r="I170" s="77">
        <v>26953336237</v>
      </c>
    </row>
    <row r="171" spans="1:9" ht="23.1" customHeight="1">
      <c r="A171" s="85" t="s">
        <v>389</v>
      </c>
      <c r="B171" s="77">
        <v>0</v>
      </c>
      <c r="C171" s="77">
        <v>0</v>
      </c>
      <c r="D171" s="77">
        <v>0</v>
      </c>
      <c r="E171" s="77">
        <v>0</v>
      </c>
      <c r="F171" s="77">
        <v>28000000</v>
      </c>
      <c r="G171" s="77">
        <v>8880487368</v>
      </c>
      <c r="H171" s="77">
        <v>0</v>
      </c>
      <c r="I171" s="77">
        <v>8880487368</v>
      </c>
    </row>
    <row r="172" spans="1:9" ht="23.1" customHeight="1">
      <c r="A172" s="78" t="s">
        <v>390</v>
      </c>
      <c r="B172" s="77">
        <v>0</v>
      </c>
      <c r="C172" s="77">
        <v>0</v>
      </c>
      <c r="D172" s="77">
        <v>0</v>
      </c>
      <c r="E172" s="77">
        <v>0</v>
      </c>
      <c r="F172" s="77">
        <v>49711000</v>
      </c>
      <c r="G172" s="77">
        <v>-3822699460</v>
      </c>
      <c r="H172" s="77">
        <v>13345208288</v>
      </c>
      <c r="I172" s="77">
        <v>9522508828</v>
      </c>
    </row>
    <row r="173" spans="1:9" ht="23.1" customHeight="1">
      <c r="A173" s="85" t="s">
        <v>391</v>
      </c>
      <c r="B173" s="77">
        <v>0</v>
      </c>
      <c r="C173" s="77">
        <v>0</v>
      </c>
      <c r="D173" s="77">
        <v>0</v>
      </c>
      <c r="E173" s="77">
        <v>0</v>
      </c>
      <c r="F173" s="77">
        <v>65400000</v>
      </c>
      <c r="G173" s="77">
        <v>12849789522</v>
      </c>
      <c r="H173" s="77">
        <v>0</v>
      </c>
      <c r="I173" s="77">
        <v>12849789522</v>
      </c>
    </row>
    <row r="174" spans="1:9" ht="23.1" customHeight="1">
      <c r="A174" s="78" t="s">
        <v>392</v>
      </c>
      <c r="B174" s="77">
        <v>0</v>
      </c>
      <c r="C174" s="77">
        <v>0</v>
      </c>
      <c r="D174" s="77">
        <v>0</v>
      </c>
      <c r="E174" s="77">
        <v>0</v>
      </c>
      <c r="F174" s="77">
        <v>29759000</v>
      </c>
      <c r="G174" s="77">
        <v>-8163234</v>
      </c>
      <c r="H174" s="77">
        <v>178554000</v>
      </c>
      <c r="I174" s="77">
        <v>170390766</v>
      </c>
    </row>
    <row r="175" spans="1:9" ht="23.1" customHeight="1">
      <c r="A175" s="78" t="s">
        <v>393</v>
      </c>
      <c r="B175" s="77">
        <v>0</v>
      </c>
      <c r="C175" s="77">
        <v>0</v>
      </c>
      <c r="D175" s="77">
        <v>0</v>
      </c>
      <c r="E175" s="77">
        <v>0</v>
      </c>
      <c r="F175" s="77">
        <v>795036</v>
      </c>
      <c r="G175" s="77">
        <v>27364962</v>
      </c>
      <c r="H175" s="77">
        <v>0</v>
      </c>
      <c r="I175" s="77">
        <v>27364962</v>
      </c>
    </row>
    <row r="176" spans="1:9" ht="23.1" customHeight="1">
      <c r="A176" s="78" t="s">
        <v>394</v>
      </c>
      <c r="B176" s="77">
        <v>0</v>
      </c>
      <c r="C176" s="77">
        <v>0</v>
      </c>
      <c r="D176" s="77">
        <v>0</v>
      </c>
      <c r="E176" s="77">
        <v>0</v>
      </c>
      <c r="F176" s="77">
        <v>2861130</v>
      </c>
      <c r="G176" s="77">
        <v>121558699</v>
      </c>
      <c r="H176" s="77">
        <v>0</v>
      </c>
      <c r="I176" s="77">
        <v>121558699</v>
      </c>
    </row>
    <row r="177" spans="1:9" ht="23.1" customHeight="1">
      <c r="A177" s="78" t="s">
        <v>395</v>
      </c>
      <c r="B177" s="77">
        <v>0</v>
      </c>
      <c r="C177" s="77">
        <v>0</v>
      </c>
      <c r="D177" s="77">
        <v>0</v>
      </c>
      <c r="E177" s="77">
        <v>0</v>
      </c>
      <c r="F177" s="77">
        <v>2086656</v>
      </c>
      <c r="G177" s="77">
        <v>342879754</v>
      </c>
      <c r="H177" s="77">
        <v>0</v>
      </c>
      <c r="I177" s="77">
        <v>342879754</v>
      </c>
    </row>
    <row r="178" spans="1:9" ht="23.1" customHeight="1">
      <c r="A178" s="78" t="s">
        <v>396</v>
      </c>
      <c r="B178" s="77">
        <v>0</v>
      </c>
      <c r="C178" s="77">
        <v>0</v>
      </c>
      <c r="D178" s="77">
        <v>0</v>
      </c>
      <c r="E178" s="77">
        <v>0</v>
      </c>
      <c r="F178" s="77">
        <v>144552</v>
      </c>
      <c r="G178" s="77">
        <v>94655630</v>
      </c>
      <c r="H178" s="77">
        <v>0</v>
      </c>
      <c r="I178" s="77">
        <v>94655630</v>
      </c>
    </row>
    <row r="179" spans="1:9" ht="23.1" customHeight="1">
      <c r="A179" s="78" t="s">
        <v>397</v>
      </c>
      <c r="B179" s="77">
        <v>0</v>
      </c>
      <c r="C179" s="77">
        <v>0</v>
      </c>
      <c r="D179" s="77">
        <v>0</v>
      </c>
      <c r="E179" s="77">
        <v>0</v>
      </c>
      <c r="F179" s="77">
        <v>312000</v>
      </c>
      <c r="G179" s="77">
        <v>1189326</v>
      </c>
      <c r="H179" s="77">
        <v>31200000</v>
      </c>
      <c r="I179" s="77">
        <v>32389326</v>
      </c>
    </row>
    <row r="180" spans="1:9" ht="23.1" customHeight="1">
      <c r="A180" s="85" t="s">
        <v>398</v>
      </c>
      <c r="B180" s="77">
        <v>0</v>
      </c>
      <c r="C180" s="77">
        <v>0</v>
      </c>
      <c r="D180" s="77">
        <v>0</v>
      </c>
      <c r="E180" s="77">
        <v>0</v>
      </c>
      <c r="F180" s="77">
        <v>100000</v>
      </c>
      <c r="G180" s="77">
        <v>443808156</v>
      </c>
      <c r="H180" s="77">
        <v>-421145992</v>
      </c>
      <c r="I180" s="77">
        <v>22662164</v>
      </c>
    </row>
    <row r="181" spans="1:9" ht="23.1" customHeight="1">
      <c r="A181" s="78" t="s">
        <v>399</v>
      </c>
      <c r="B181" s="77">
        <v>0</v>
      </c>
      <c r="C181" s="77">
        <v>0</v>
      </c>
      <c r="D181" s="77">
        <v>0</v>
      </c>
      <c r="E181" s="77">
        <v>0</v>
      </c>
      <c r="F181" s="77">
        <v>11371000</v>
      </c>
      <c r="G181" s="77">
        <v>-67024212</v>
      </c>
      <c r="H181" s="77">
        <v>170565000</v>
      </c>
      <c r="I181" s="77">
        <v>103540788</v>
      </c>
    </row>
    <row r="182" spans="1:9" ht="23.1" customHeight="1">
      <c r="A182" s="78" t="s">
        <v>400</v>
      </c>
      <c r="B182" s="77">
        <v>0</v>
      </c>
      <c r="C182" s="77">
        <v>0</v>
      </c>
      <c r="D182" s="77">
        <v>0</v>
      </c>
      <c r="E182" s="77">
        <v>0</v>
      </c>
      <c r="F182" s="77">
        <v>4907000</v>
      </c>
      <c r="G182" s="77">
        <v>-71054271</v>
      </c>
      <c r="H182" s="77">
        <v>122675000</v>
      </c>
      <c r="I182" s="77">
        <v>51620729</v>
      </c>
    </row>
    <row r="183" spans="1:9" ht="23.1" customHeight="1">
      <c r="A183" s="85" t="s">
        <v>401</v>
      </c>
      <c r="B183" s="77">
        <v>0</v>
      </c>
      <c r="C183" s="77">
        <v>0</v>
      </c>
      <c r="D183" s="77">
        <v>0</v>
      </c>
      <c r="E183" s="77">
        <v>0</v>
      </c>
      <c r="F183" s="77">
        <v>15000000</v>
      </c>
      <c r="G183" s="77">
        <v>2139246965</v>
      </c>
      <c r="H183" s="77">
        <v>0</v>
      </c>
      <c r="I183" s="77">
        <v>2139246965</v>
      </c>
    </row>
    <row r="184" spans="1:9" ht="23.1" customHeight="1">
      <c r="A184" s="78" t="s">
        <v>402</v>
      </c>
      <c r="B184" s="77">
        <v>0</v>
      </c>
      <c r="C184" s="77">
        <v>0</v>
      </c>
      <c r="D184" s="77">
        <v>0</v>
      </c>
      <c r="E184" s="77">
        <v>0</v>
      </c>
      <c r="F184" s="77">
        <v>233000</v>
      </c>
      <c r="G184" s="77">
        <v>-800206</v>
      </c>
      <c r="H184" s="77">
        <v>11650000</v>
      </c>
      <c r="I184" s="77">
        <v>10849794</v>
      </c>
    </row>
    <row r="185" spans="1:9" ht="23.1" customHeight="1">
      <c r="A185" s="78" t="s">
        <v>403</v>
      </c>
      <c r="B185" s="77">
        <v>0</v>
      </c>
      <c r="C185" s="77">
        <v>0</v>
      </c>
      <c r="D185" s="77">
        <v>0</v>
      </c>
      <c r="E185" s="77">
        <v>0</v>
      </c>
      <c r="F185" s="77">
        <v>10000</v>
      </c>
      <c r="G185" s="77">
        <v>49012379</v>
      </c>
      <c r="H185" s="77">
        <v>1000000</v>
      </c>
      <c r="I185" s="77">
        <v>50012379</v>
      </c>
    </row>
    <row r="186" spans="1:9" ht="23.1" customHeight="1">
      <c r="A186" s="78" t="s">
        <v>404</v>
      </c>
      <c r="B186" s="77">
        <v>0</v>
      </c>
      <c r="C186" s="77">
        <v>0</v>
      </c>
      <c r="D186" s="77">
        <v>0</v>
      </c>
      <c r="E186" s="77">
        <v>0</v>
      </c>
      <c r="F186" s="77">
        <v>416000</v>
      </c>
      <c r="G186" s="77">
        <v>1557355888</v>
      </c>
      <c r="H186" s="77">
        <v>-2638427</v>
      </c>
      <c r="I186" s="77">
        <v>1554717461</v>
      </c>
    </row>
    <row r="187" spans="1:9" ht="23.1" customHeight="1">
      <c r="A187" s="78" t="s">
        <v>405</v>
      </c>
      <c r="B187" s="77">
        <v>0</v>
      </c>
      <c r="C187" s="77">
        <v>0</v>
      </c>
      <c r="D187" s="77">
        <v>0</v>
      </c>
      <c r="E187" s="77">
        <v>0</v>
      </c>
      <c r="F187" s="77">
        <v>38000</v>
      </c>
      <c r="G187" s="77">
        <v>529753563</v>
      </c>
      <c r="H187" s="77">
        <v>3800000</v>
      </c>
      <c r="I187" s="77">
        <v>533553563</v>
      </c>
    </row>
    <row r="188" spans="1:9" ht="23.1" customHeight="1">
      <c r="A188" s="78" t="s">
        <v>406</v>
      </c>
      <c r="B188" s="77">
        <v>0</v>
      </c>
      <c r="C188" s="77">
        <v>0</v>
      </c>
      <c r="D188" s="77">
        <v>0</v>
      </c>
      <c r="E188" s="77">
        <v>0</v>
      </c>
      <c r="F188" s="77">
        <v>1764000</v>
      </c>
      <c r="G188" s="77">
        <v>5821870914</v>
      </c>
      <c r="H188" s="77">
        <v>-6034597887</v>
      </c>
      <c r="I188" s="77">
        <v>-212726973</v>
      </c>
    </row>
    <row r="189" spans="1:9" ht="23.1" customHeight="1">
      <c r="A189" s="78" t="s">
        <v>407</v>
      </c>
      <c r="B189" s="77">
        <v>0</v>
      </c>
      <c r="C189" s="77">
        <v>0</v>
      </c>
      <c r="D189" s="77">
        <v>0</v>
      </c>
      <c r="E189" s="77">
        <v>0</v>
      </c>
      <c r="F189" s="77">
        <v>20000</v>
      </c>
      <c r="G189" s="77">
        <v>37791000</v>
      </c>
      <c r="H189" s="77">
        <v>-35300819</v>
      </c>
      <c r="I189" s="77">
        <v>2490181</v>
      </c>
    </row>
    <row r="190" spans="1:9" ht="23.1" customHeight="1">
      <c r="A190" s="85" t="s">
        <v>408</v>
      </c>
      <c r="B190" s="77">
        <v>0</v>
      </c>
      <c r="C190" s="77">
        <v>0</v>
      </c>
      <c r="D190" s="77">
        <v>0</v>
      </c>
      <c r="E190" s="77">
        <v>0</v>
      </c>
      <c r="F190" s="77">
        <v>1168000</v>
      </c>
      <c r="G190" s="77">
        <v>230429690</v>
      </c>
      <c r="H190" s="77">
        <v>-4208323</v>
      </c>
      <c r="I190" s="77">
        <v>226221367</v>
      </c>
    </row>
    <row r="191" spans="1:9" ht="23.1" customHeight="1">
      <c r="A191" s="85" t="s">
        <v>409</v>
      </c>
      <c r="B191" s="77">
        <v>0</v>
      </c>
      <c r="C191" s="77">
        <v>0</v>
      </c>
      <c r="D191" s="77">
        <v>0</v>
      </c>
      <c r="E191" s="77">
        <v>0</v>
      </c>
      <c r="F191" s="77">
        <v>908000</v>
      </c>
      <c r="G191" s="77">
        <v>4031415682</v>
      </c>
      <c r="H191" s="77">
        <v>-3815582684</v>
      </c>
      <c r="I191" s="77">
        <v>215832998</v>
      </c>
    </row>
    <row r="192" spans="1:9" ht="23.1" customHeight="1">
      <c r="A192" s="78" t="s">
        <v>410</v>
      </c>
      <c r="B192" s="77">
        <v>0</v>
      </c>
      <c r="C192" s="77">
        <v>0</v>
      </c>
      <c r="D192" s="77">
        <v>0</v>
      </c>
      <c r="E192" s="77">
        <v>0</v>
      </c>
      <c r="F192" s="77">
        <v>39000</v>
      </c>
      <c r="G192" s="77">
        <v>18595211</v>
      </c>
      <c r="H192" s="77">
        <v>2730000</v>
      </c>
      <c r="I192" s="77">
        <v>21325211</v>
      </c>
    </row>
    <row r="193" spans="1:9" ht="23.1" customHeight="1">
      <c r="A193" s="78" t="s">
        <v>411</v>
      </c>
      <c r="B193" s="77">
        <v>0</v>
      </c>
      <c r="C193" s="77">
        <v>0</v>
      </c>
      <c r="D193" s="77">
        <v>0</v>
      </c>
      <c r="E193" s="77">
        <v>0</v>
      </c>
      <c r="F193" s="77">
        <v>2020000</v>
      </c>
      <c r="G193" s="77">
        <v>704826</v>
      </c>
      <c r="H193" s="77">
        <v>137360000</v>
      </c>
      <c r="I193" s="77">
        <v>138064826</v>
      </c>
    </row>
    <row r="194" spans="1:9" ht="23.1" customHeight="1">
      <c r="A194" s="85" t="s">
        <v>412</v>
      </c>
      <c r="B194" s="77">
        <v>0</v>
      </c>
      <c r="C194" s="77">
        <v>0</v>
      </c>
      <c r="D194" s="77">
        <v>0</v>
      </c>
      <c r="E194" s="77">
        <v>0</v>
      </c>
      <c r="F194" s="77">
        <v>23139000</v>
      </c>
      <c r="G194" s="77">
        <v>5459252778</v>
      </c>
      <c r="H194" s="77">
        <v>0</v>
      </c>
      <c r="I194" s="77">
        <v>5459252778</v>
      </c>
    </row>
    <row r="195" spans="1:9" ht="23.1" customHeight="1">
      <c r="A195" s="78" t="s">
        <v>413</v>
      </c>
      <c r="B195" s="77">
        <v>0</v>
      </c>
      <c r="C195" s="77">
        <v>0</v>
      </c>
      <c r="D195" s="77">
        <v>0</v>
      </c>
      <c r="E195" s="77">
        <v>0</v>
      </c>
      <c r="F195" s="77">
        <v>5000</v>
      </c>
      <c r="G195" s="77">
        <v>35951254</v>
      </c>
      <c r="H195" s="77">
        <v>-34412275</v>
      </c>
      <c r="I195" s="77">
        <v>1538979</v>
      </c>
    </row>
    <row r="196" spans="1:9" ht="23.1" customHeight="1">
      <c r="A196" s="78" t="s">
        <v>414</v>
      </c>
      <c r="B196" s="77">
        <v>0</v>
      </c>
      <c r="C196" s="77">
        <v>0</v>
      </c>
      <c r="D196" s="77">
        <v>0</v>
      </c>
      <c r="E196" s="77">
        <v>0</v>
      </c>
      <c r="F196" s="77">
        <v>623392</v>
      </c>
      <c r="G196" s="77">
        <v>3310049571</v>
      </c>
      <c r="H196" s="77">
        <v>-3286448956</v>
      </c>
      <c r="I196" s="77">
        <v>23600615</v>
      </c>
    </row>
    <row r="197" spans="1:9" ht="23.1" customHeight="1">
      <c r="A197" s="78" t="s">
        <v>415</v>
      </c>
      <c r="B197" s="77">
        <v>0</v>
      </c>
      <c r="C197" s="77">
        <v>0</v>
      </c>
      <c r="D197" s="77">
        <v>0</v>
      </c>
      <c r="E197" s="77">
        <v>0</v>
      </c>
      <c r="F197" s="77">
        <v>2462000</v>
      </c>
      <c r="G197" s="77">
        <v>-4035032</v>
      </c>
      <c r="H197" s="77">
        <v>120638000</v>
      </c>
      <c r="I197" s="77">
        <v>116602968</v>
      </c>
    </row>
    <row r="198" spans="1:9" ht="23.1" customHeight="1">
      <c r="A198" s="78" t="s">
        <v>416</v>
      </c>
      <c r="B198" s="77">
        <v>0</v>
      </c>
      <c r="C198" s="77">
        <v>0</v>
      </c>
      <c r="D198" s="77">
        <v>0</v>
      </c>
      <c r="E198" s="77">
        <v>0</v>
      </c>
      <c r="F198" s="77">
        <v>592000</v>
      </c>
      <c r="G198" s="77">
        <v>-1276326</v>
      </c>
      <c r="H198" s="77">
        <v>76960000</v>
      </c>
      <c r="I198" s="77">
        <v>75683674</v>
      </c>
    </row>
    <row r="199" spans="1:9" ht="23.1" customHeight="1">
      <c r="A199" s="78" t="s">
        <v>417</v>
      </c>
      <c r="B199" s="77">
        <v>0</v>
      </c>
      <c r="C199" s="77">
        <v>0</v>
      </c>
      <c r="D199" s="77">
        <v>0</v>
      </c>
      <c r="E199" s="77">
        <v>0</v>
      </c>
      <c r="F199" s="77">
        <v>1212000</v>
      </c>
      <c r="G199" s="77">
        <v>192338394</v>
      </c>
      <c r="H199" s="77">
        <v>133320000</v>
      </c>
      <c r="I199" s="77">
        <v>325658394</v>
      </c>
    </row>
    <row r="200" spans="1:9" ht="23.1" customHeight="1">
      <c r="A200" s="78" t="s">
        <v>418</v>
      </c>
      <c r="B200" s="77">
        <v>0</v>
      </c>
      <c r="C200" s="77">
        <v>0</v>
      </c>
      <c r="D200" s="77">
        <v>0</v>
      </c>
      <c r="E200" s="77">
        <v>0</v>
      </c>
      <c r="F200" s="77">
        <v>15000000</v>
      </c>
      <c r="G200" s="77">
        <v>5560789629</v>
      </c>
      <c r="H200" s="77">
        <v>0</v>
      </c>
      <c r="I200" s="77">
        <v>5560789629</v>
      </c>
    </row>
    <row r="201" spans="1:9" ht="23.1" customHeight="1">
      <c r="A201" s="85" t="s">
        <v>419</v>
      </c>
      <c r="B201" s="77">
        <v>0</v>
      </c>
      <c r="C201" s="77">
        <v>0</v>
      </c>
      <c r="D201" s="77">
        <v>0</v>
      </c>
      <c r="E201" s="77">
        <v>0</v>
      </c>
      <c r="F201" s="77">
        <v>7549000</v>
      </c>
      <c r="G201" s="77">
        <v>997953774</v>
      </c>
      <c r="H201" s="77">
        <v>0</v>
      </c>
      <c r="I201" s="77">
        <v>997953774</v>
      </c>
    </row>
    <row r="202" spans="1:9" ht="23.1" customHeight="1">
      <c r="A202" s="78" t="s">
        <v>420</v>
      </c>
      <c r="B202" s="77">
        <v>0</v>
      </c>
      <c r="C202" s="77">
        <v>0</v>
      </c>
      <c r="D202" s="77">
        <v>0</v>
      </c>
      <c r="E202" s="77">
        <v>0</v>
      </c>
      <c r="F202" s="77">
        <v>4279000</v>
      </c>
      <c r="G202" s="77">
        <v>-14335685</v>
      </c>
      <c r="H202" s="77">
        <v>81301000</v>
      </c>
      <c r="I202" s="77">
        <v>66965315</v>
      </c>
    </row>
    <row r="203" spans="1:9" ht="23.1" customHeight="1">
      <c r="A203" s="78" t="s">
        <v>421</v>
      </c>
      <c r="B203" s="77">
        <v>0</v>
      </c>
      <c r="C203" s="77">
        <v>0</v>
      </c>
      <c r="D203" s="77">
        <v>0</v>
      </c>
      <c r="E203" s="77">
        <v>0</v>
      </c>
      <c r="F203" s="77">
        <v>100000</v>
      </c>
      <c r="G203" s="77">
        <v>681408</v>
      </c>
      <c r="H203" s="77">
        <v>6500000</v>
      </c>
      <c r="I203" s="77">
        <v>7181408</v>
      </c>
    </row>
    <row r="204" spans="1:9" ht="23.1" customHeight="1">
      <c r="A204" s="78" t="s">
        <v>422</v>
      </c>
      <c r="B204" s="77">
        <v>0</v>
      </c>
      <c r="C204" s="77">
        <v>0</v>
      </c>
      <c r="D204" s="77">
        <v>0</v>
      </c>
      <c r="E204" s="77">
        <v>0</v>
      </c>
      <c r="F204" s="77">
        <v>468160</v>
      </c>
      <c r="G204" s="77">
        <v>2085856753</v>
      </c>
      <c r="H204" s="77">
        <v>-1290261510</v>
      </c>
      <c r="I204" s="77">
        <v>795595243</v>
      </c>
    </row>
    <row r="205" spans="1:9" ht="23.1" customHeight="1">
      <c r="A205" s="85" t="s">
        <v>423</v>
      </c>
      <c r="B205" s="77">
        <v>0</v>
      </c>
      <c r="C205" s="77">
        <v>0</v>
      </c>
      <c r="D205" s="77">
        <v>0</v>
      </c>
      <c r="E205" s="77">
        <v>0</v>
      </c>
      <c r="F205" s="77">
        <v>22000</v>
      </c>
      <c r="G205" s="77">
        <v>5628553</v>
      </c>
      <c r="H205" s="77">
        <v>0</v>
      </c>
      <c r="I205" s="77">
        <v>5628553</v>
      </c>
    </row>
    <row r="206" spans="1:9" ht="23.1" customHeight="1">
      <c r="A206" s="78" t="s">
        <v>424</v>
      </c>
      <c r="B206" s="77">
        <v>0</v>
      </c>
      <c r="C206" s="77">
        <v>0</v>
      </c>
      <c r="D206" s="77">
        <v>0</v>
      </c>
      <c r="E206" s="77">
        <v>0</v>
      </c>
      <c r="F206" s="77">
        <v>700000</v>
      </c>
      <c r="G206" s="77">
        <v>-875225312</v>
      </c>
      <c r="H206" s="77">
        <v>735000000</v>
      </c>
      <c r="I206" s="77">
        <v>-140225312</v>
      </c>
    </row>
    <row r="207" spans="1:9" ht="23.1" customHeight="1">
      <c r="A207" s="78" t="s">
        <v>425</v>
      </c>
      <c r="B207" s="77">
        <v>0</v>
      </c>
      <c r="C207" s="77">
        <v>0</v>
      </c>
      <c r="D207" s="77">
        <v>0</v>
      </c>
      <c r="E207" s="77">
        <v>0</v>
      </c>
      <c r="F207" s="77">
        <v>1150076</v>
      </c>
      <c r="G207" s="77">
        <v>349725940</v>
      </c>
      <c r="H207" s="77">
        <v>0</v>
      </c>
      <c r="I207" s="77">
        <v>349725940</v>
      </c>
    </row>
    <row r="208" spans="1:9" ht="23.1" customHeight="1">
      <c r="A208" s="78" t="s">
        <v>426</v>
      </c>
      <c r="B208" s="77">
        <v>0</v>
      </c>
      <c r="C208" s="77">
        <v>0</v>
      </c>
      <c r="D208" s="77">
        <v>0</v>
      </c>
      <c r="E208" s="77">
        <v>0</v>
      </c>
      <c r="F208" s="77">
        <v>1016055</v>
      </c>
      <c r="G208" s="77">
        <v>4923035327</v>
      </c>
      <c r="H208" s="77">
        <v>-4900417212</v>
      </c>
      <c r="I208" s="77">
        <v>22618115</v>
      </c>
    </row>
    <row r="209" spans="1:9" ht="23.1" customHeight="1">
      <c r="A209" s="78" t="s">
        <v>427</v>
      </c>
      <c r="B209" s="77">
        <v>0</v>
      </c>
      <c r="C209" s="77">
        <v>0</v>
      </c>
      <c r="D209" s="77">
        <v>0</v>
      </c>
      <c r="E209" s="77">
        <v>0</v>
      </c>
      <c r="F209" s="77">
        <v>433000</v>
      </c>
      <c r="G209" s="77">
        <v>999743</v>
      </c>
      <c r="H209" s="77">
        <v>216500000</v>
      </c>
      <c r="I209" s="77">
        <v>217499743</v>
      </c>
    </row>
    <row r="210" spans="1:9" ht="23.1" customHeight="1">
      <c r="A210" s="78" t="s">
        <v>428</v>
      </c>
      <c r="B210" s="77">
        <v>0</v>
      </c>
      <c r="C210" s="77">
        <v>0</v>
      </c>
      <c r="D210" s="77">
        <v>0</v>
      </c>
      <c r="E210" s="77">
        <v>0</v>
      </c>
      <c r="F210" s="77">
        <v>1021000</v>
      </c>
      <c r="G210" s="77">
        <v>-173816466</v>
      </c>
      <c r="H210" s="77">
        <v>59243928</v>
      </c>
      <c r="I210" s="77">
        <v>-114572538</v>
      </c>
    </row>
    <row r="211" spans="1:9" ht="23.1" customHeight="1">
      <c r="A211" s="78" t="s">
        <v>429</v>
      </c>
      <c r="B211" s="77">
        <v>0</v>
      </c>
      <c r="C211" s="77">
        <v>0</v>
      </c>
      <c r="D211" s="77">
        <v>0</v>
      </c>
      <c r="E211" s="77">
        <v>0</v>
      </c>
      <c r="F211" s="77">
        <v>7060000</v>
      </c>
      <c r="G211" s="77">
        <v>27901692000</v>
      </c>
      <c r="H211" s="77">
        <v>-28688938556</v>
      </c>
      <c r="I211" s="77">
        <v>-787246556</v>
      </c>
    </row>
    <row r="212" spans="1:9" ht="23.1" customHeight="1">
      <c r="A212" s="78" t="s">
        <v>430</v>
      </c>
      <c r="B212" s="77">
        <v>0</v>
      </c>
      <c r="C212" s="77">
        <v>0</v>
      </c>
      <c r="D212" s="77">
        <v>0</v>
      </c>
      <c r="E212" s="77">
        <v>0</v>
      </c>
      <c r="F212" s="77">
        <v>2564000</v>
      </c>
      <c r="G212" s="77">
        <v>0</v>
      </c>
      <c r="H212" s="77">
        <v>125636000</v>
      </c>
      <c r="I212" s="77">
        <v>125636000</v>
      </c>
    </row>
    <row r="213" spans="1:9" ht="23.1" customHeight="1">
      <c r="A213" s="85" t="s">
        <v>431</v>
      </c>
      <c r="B213" s="77">
        <v>0</v>
      </c>
      <c r="C213" s="77">
        <v>0</v>
      </c>
      <c r="D213" s="77">
        <v>0</v>
      </c>
      <c r="E213" s="77">
        <v>0</v>
      </c>
      <c r="F213" s="77">
        <v>8321000</v>
      </c>
      <c r="G213" s="77">
        <v>211500533</v>
      </c>
      <c r="H213" s="77">
        <v>0</v>
      </c>
      <c r="I213" s="77">
        <v>211500533</v>
      </c>
    </row>
    <row r="214" spans="1:9" ht="23.1" customHeight="1">
      <c r="A214" s="78" t="s">
        <v>432</v>
      </c>
      <c r="B214" s="77">
        <v>0</v>
      </c>
      <c r="C214" s="77">
        <v>0</v>
      </c>
      <c r="D214" s="77">
        <v>0</v>
      </c>
      <c r="E214" s="77">
        <v>0</v>
      </c>
      <c r="F214" s="77">
        <v>32059000</v>
      </c>
      <c r="G214" s="77">
        <v>1658827087</v>
      </c>
      <c r="H214" s="77">
        <v>0</v>
      </c>
      <c r="I214" s="77">
        <v>1658827087</v>
      </c>
    </row>
    <row r="215" spans="1:9" ht="23.1" customHeight="1">
      <c r="A215" s="78" t="s">
        <v>433</v>
      </c>
      <c r="B215" s="77">
        <v>0</v>
      </c>
      <c r="C215" s="77">
        <v>0</v>
      </c>
      <c r="D215" s="77">
        <v>0</v>
      </c>
      <c r="E215" s="77">
        <v>0</v>
      </c>
      <c r="F215" s="77">
        <v>1113200</v>
      </c>
      <c r="G215" s="77">
        <v>195807315</v>
      </c>
      <c r="H215" s="77">
        <v>0</v>
      </c>
      <c r="I215" s="77">
        <v>195807315</v>
      </c>
    </row>
    <row r="216" spans="1:9" ht="23.1" customHeight="1">
      <c r="A216" s="78" t="s">
        <v>434</v>
      </c>
      <c r="B216" s="77">
        <v>0</v>
      </c>
      <c r="C216" s="77">
        <v>0</v>
      </c>
      <c r="D216" s="77">
        <v>0</v>
      </c>
      <c r="E216" s="77">
        <v>0</v>
      </c>
      <c r="F216" s="77">
        <v>164793</v>
      </c>
      <c r="G216" s="77">
        <v>165177469</v>
      </c>
      <c r="H216" s="77">
        <v>0</v>
      </c>
      <c r="I216" s="77">
        <v>165177469</v>
      </c>
    </row>
    <row r="217" spans="1:9" ht="23.1" customHeight="1">
      <c r="A217" s="78" t="s">
        <v>435</v>
      </c>
      <c r="B217" s="77">
        <v>0</v>
      </c>
      <c r="C217" s="77">
        <v>0</v>
      </c>
      <c r="D217" s="77">
        <v>0</v>
      </c>
      <c r="E217" s="77">
        <v>0</v>
      </c>
      <c r="F217" s="77">
        <v>3983340</v>
      </c>
      <c r="G217" s="77">
        <v>203492617</v>
      </c>
      <c r="H217" s="77">
        <v>0</v>
      </c>
      <c r="I217" s="77">
        <v>203492617</v>
      </c>
    </row>
    <row r="218" spans="1:9" ht="23.1" customHeight="1">
      <c r="A218" s="85" t="s">
        <v>436</v>
      </c>
      <c r="B218" s="77">
        <v>0</v>
      </c>
      <c r="C218" s="77">
        <v>0</v>
      </c>
      <c r="D218" s="77">
        <v>0</v>
      </c>
      <c r="E218" s="77">
        <v>0</v>
      </c>
      <c r="F218" s="77">
        <v>2004000</v>
      </c>
      <c r="G218" s="77">
        <v>-469106060</v>
      </c>
      <c r="H218" s="77">
        <v>0</v>
      </c>
      <c r="I218" s="77">
        <v>-469106060</v>
      </c>
    </row>
    <row r="219" spans="1:9" ht="23.1" customHeight="1">
      <c r="A219" s="85" t="s">
        <v>437</v>
      </c>
      <c r="B219" s="77">
        <v>0</v>
      </c>
      <c r="C219" s="77">
        <v>0</v>
      </c>
      <c r="D219" s="77">
        <v>0</v>
      </c>
      <c r="E219" s="77">
        <v>0</v>
      </c>
      <c r="F219" s="77">
        <v>200000</v>
      </c>
      <c r="G219" s="77">
        <v>214532681</v>
      </c>
      <c r="H219" s="77">
        <v>-202748717</v>
      </c>
      <c r="I219" s="77">
        <v>11783964</v>
      </c>
    </row>
    <row r="220" spans="1:9" ht="23.1" customHeight="1">
      <c r="A220" s="78" t="s">
        <v>438</v>
      </c>
      <c r="B220" s="77">
        <v>0</v>
      </c>
      <c r="C220" s="77">
        <v>0</v>
      </c>
      <c r="D220" s="77">
        <v>0</v>
      </c>
      <c r="E220" s="77">
        <v>0</v>
      </c>
      <c r="F220" s="77">
        <v>1505000</v>
      </c>
      <c r="G220" s="77">
        <v>10421365500</v>
      </c>
      <c r="H220" s="77">
        <v>-10878591307</v>
      </c>
      <c r="I220" s="77">
        <v>-457225807</v>
      </c>
    </row>
    <row r="221" spans="1:9" ht="23.1" customHeight="1">
      <c r="A221" s="78" t="s">
        <v>439</v>
      </c>
      <c r="B221" s="77">
        <v>0</v>
      </c>
      <c r="C221" s="77">
        <v>0</v>
      </c>
      <c r="D221" s="77">
        <v>0</v>
      </c>
      <c r="E221" s="77">
        <v>0</v>
      </c>
      <c r="F221" s="77">
        <v>2000</v>
      </c>
      <c r="G221" s="77">
        <v>11934000</v>
      </c>
      <c r="H221" s="77">
        <v>-12571063</v>
      </c>
      <c r="I221" s="77">
        <v>-637063</v>
      </c>
    </row>
    <row r="222" spans="1:9" ht="23.1" customHeight="1">
      <c r="A222" s="78" t="s">
        <v>440</v>
      </c>
      <c r="B222" s="77">
        <v>0</v>
      </c>
      <c r="C222" s="77">
        <v>0</v>
      </c>
      <c r="D222" s="77">
        <v>0</v>
      </c>
      <c r="E222" s="77">
        <v>0</v>
      </c>
      <c r="F222" s="77">
        <v>1669000</v>
      </c>
      <c r="G222" s="77">
        <v>0</v>
      </c>
      <c r="H222" s="77">
        <v>166900000</v>
      </c>
      <c r="I222" s="77">
        <v>166900000</v>
      </c>
    </row>
    <row r="223" spans="1:9" ht="23.1" customHeight="1">
      <c r="A223" s="78" t="s">
        <v>441</v>
      </c>
      <c r="B223" s="77">
        <v>0</v>
      </c>
      <c r="C223" s="77">
        <v>0</v>
      </c>
      <c r="D223" s="77">
        <v>0</v>
      </c>
      <c r="E223" s="77">
        <v>0</v>
      </c>
      <c r="F223" s="77">
        <v>6677000</v>
      </c>
      <c r="G223" s="77">
        <v>0</v>
      </c>
      <c r="H223" s="77">
        <v>133540000</v>
      </c>
      <c r="I223" s="77">
        <v>133540000</v>
      </c>
    </row>
    <row r="224" spans="1:9" ht="23.1" customHeight="1">
      <c r="A224" s="85" t="s">
        <v>442</v>
      </c>
      <c r="B224" s="77">
        <v>0</v>
      </c>
      <c r="C224" s="77">
        <v>0</v>
      </c>
      <c r="D224" s="77">
        <v>0</v>
      </c>
      <c r="E224" s="77">
        <v>0</v>
      </c>
      <c r="F224" s="77">
        <v>74040000</v>
      </c>
      <c r="G224" s="77">
        <v>-2437839835</v>
      </c>
      <c r="H224" s="77">
        <v>0</v>
      </c>
      <c r="I224" s="77">
        <v>-2437839835</v>
      </c>
    </row>
    <row r="225" spans="1:9" ht="23.1" customHeight="1">
      <c r="A225" s="78" t="s">
        <v>443</v>
      </c>
      <c r="B225" s="77">
        <v>0</v>
      </c>
      <c r="C225" s="77">
        <v>0</v>
      </c>
      <c r="D225" s="77">
        <v>0</v>
      </c>
      <c r="E225" s="77">
        <v>0</v>
      </c>
      <c r="F225" s="77">
        <v>248000</v>
      </c>
      <c r="G225" s="77">
        <v>0</v>
      </c>
      <c r="H225" s="77">
        <v>12400000</v>
      </c>
      <c r="I225" s="77">
        <v>12400000</v>
      </c>
    </row>
    <row r="226" spans="1:9" ht="23.1" customHeight="1">
      <c r="A226" s="78" t="s">
        <v>444</v>
      </c>
      <c r="B226" s="77">
        <v>0</v>
      </c>
      <c r="C226" s="77">
        <v>0</v>
      </c>
      <c r="D226" s="77">
        <v>0</v>
      </c>
      <c r="E226" s="77">
        <v>0</v>
      </c>
      <c r="F226" s="77">
        <v>9510</v>
      </c>
      <c r="G226" s="77">
        <v>25756557</v>
      </c>
      <c r="H226" s="77">
        <v>0</v>
      </c>
      <c r="I226" s="77">
        <v>25756557</v>
      </c>
    </row>
    <row r="227" spans="1:9" ht="23.1" customHeight="1">
      <c r="A227" s="85" t="s">
        <v>445</v>
      </c>
      <c r="B227" s="77">
        <v>0</v>
      </c>
      <c r="C227" s="77">
        <v>0</v>
      </c>
      <c r="D227" s="77">
        <v>0</v>
      </c>
      <c r="E227" s="77">
        <v>0</v>
      </c>
      <c r="F227" s="77">
        <v>313000</v>
      </c>
      <c r="G227" s="77">
        <v>60918523</v>
      </c>
      <c r="H227" s="77">
        <v>-1145913</v>
      </c>
      <c r="I227" s="77">
        <v>59772610</v>
      </c>
    </row>
    <row r="228" spans="1:9" ht="23.1" customHeight="1">
      <c r="A228" s="85" t="s">
        <v>446</v>
      </c>
      <c r="B228" s="77">
        <v>0</v>
      </c>
      <c r="C228" s="77">
        <v>0</v>
      </c>
      <c r="D228" s="77">
        <v>0</v>
      </c>
      <c r="E228" s="77">
        <v>0</v>
      </c>
      <c r="F228" s="77">
        <v>1056000</v>
      </c>
      <c r="G228" s="77">
        <v>149315818</v>
      </c>
      <c r="H228" s="77">
        <v>0</v>
      </c>
      <c r="I228" s="77">
        <v>149315818</v>
      </c>
    </row>
    <row r="229" spans="1:9" ht="23.1" customHeight="1">
      <c r="A229" s="85" t="s">
        <v>447</v>
      </c>
      <c r="B229" s="77">
        <v>0</v>
      </c>
      <c r="C229" s="77">
        <v>0</v>
      </c>
      <c r="D229" s="77">
        <v>0</v>
      </c>
      <c r="E229" s="77">
        <v>0</v>
      </c>
      <c r="F229" s="77">
        <v>5794000</v>
      </c>
      <c r="G229" s="77">
        <v>16323868463</v>
      </c>
      <c r="H229" s="77">
        <v>-15779731414</v>
      </c>
      <c r="I229" s="77">
        <v>544137049</v>
      </c>
    </row>
    <row r="230" spans="1:9" ht="23.1" customHeight="1">
      <c r="A230" s="78" t="s">
        <v>448</v>
      </c>
      <c r="B230" s="77">
        <v>0</v>
      </c>
      <c r="C230" s="77">
        <v>0</v>
      </c>
      <c r="D230" s="77">
        <v>0</v>
      </c>
      <c r="E230" s="77">
        <v>0</v>
      </c>
      <c r="F230" s="77">
        <v>124000</v>
      </c>
      <c r="G230" s="77">
        <v>0</v>
      </c>
      <c r="H230" s="77">
        <v>105400000</v>
      </c>
      <c r="I230" s="77">
        <v>105400000</v>
      </c>
    </row>
    <row r="231" spans="1:9" ht="23.1" customHeight="1">
      <c r="A231" s="78" t="s">
        <v>449</v>
      </c>
      <c r="B231" s="77">
        <v>0</v>
      </c>
      <c r="C231" s="77">
        <v>0</v>
      </c>
      <c r="D231" s="77">
        <v>0</v>
      </c>
      <c r="E231" s="77">
        <v>0</v>
      </c>
      <c r="F231" s="77">
        <v>1060000</v>
      </c>
      <c r="G231" s="77">
        <v>0</v>
      </c>
      <c r="H231" s="77">
        <v>90100000</v>
      </c>
      <c r="I231" s="77">
        <v>90100000</v>
      </c>
    </row>
    <row r="232" spans="1:9" ht="23.1" customHeight="1">
      <c r="A232" s="85" t="s">
        <v>450</v>
      </c>
      <c r="B232" s="77">
        <v>0</v>
      </c>
      <c r="C232" s="77">
        <v>0</v>
      </c>
      <c r="D232" s="77">
        <v>0</v>
      </c>
      <c r="E232" s="77">
        <v>0</v>
      </c>
      <c r="F232" s="77">
        <v>3060000</v>
      </c>
      <c r="G232" s="77">
        <v>8912741220</v>
      </c>
      <c r="H232" s="77">
        <v>-8417329603</v>
      </c>
      <c r="I232" s="77">
        <v>495411617</v>
      </c>
    </row>
    <row r="233" spans="1:9" ht="23.1" customHeight="1">
      <c r="A233" s="85" t="s">
        <v>451</v>
      </c>
      <c r="B233" s="77">
        <v>0</v>
      </c>
      <c r="C233" s="77">
        <v>0</v>
      </c>
      <c r="D233" s="77">
        <v>0</v>
      </c>
      <c r="E233" s="77">
        <v>0</v>
      </c>
      <c r="F233" s="77">
        <v>3146000</v>
      </c>
      <c r="G233" s="77">
        <v>453677170</v>
      </c>
      <c r="H233" s="77">
        <v>0</v>
      </c>
      <c r="I233" s="77">
        <v>453677170</v>
      </c>
    </row>
    <row r="234" spans="1:9" ht="23.1" customHeight="1">
      <c r="A234" s="78" t="s">
        <v>452</v>
      </c>
      <c r="B234" s="77">
        <v>0</v>
      </c>
      <c r="C234" s="77">
        <v>0</v>
      </c>
      <c r="D234" s="77">
        <v>0</v>
      </c>
      <c r="E234" s="77">
        <v>0</v>
      </c>
      <c r="F234" s="77">
        <v>168000</v>
      </c>
      <c r="G234" s="77">
        <v>499671302</v>
      </c>
      <c r="H234" s="77">
        <v>-242970573</v>
      </c>
      <c r="I234" s="77">
        <v>256700729</v>
      </c>
    </row>
    <row r="235" spans="1:9" ht="23.1" customHeight="1">
      <c r="A235" s="78" t="s">
        <v>453</v>
      </c>
      <c r="B235" s="77">
        <v>0</v>
      </c>
      <c r="C235" s="77">
        <v>0</v>
      </c>
      <c r="D235" s="77">
        <v>0</v>
      </c>
      <c r="E235" s="77">
        <v>0</v>
      </c>
      <c r="F235" s="77">
        <v>45000</v>
      </c>
      <c r="G235" s="77">
        <v>64533105</v>
      </c>
      <c r="H235" s="77">
        <v>-69587312</v>
      </c>
      <c r="I235" s="77">
        <v>-5054207</v>
      </c>
    </row>
    <row r="236" spans="1:9" ht="23.1" customHeight="1">
      <c r="A236" s="78" t="s">
        <v>454</v>
      </c>
      <c r="B236" s="77">
        <v>0</v>
      </c>
      <c r="C236" s="77">
        <v>0</v>
      </c>
      <c r="D236" s="77">
        <v>0</v>
      </c>
      <c r="E236" s="77">
        <v>0</v>
      </c>
      <c r="F236" s="77">
        <v>87000</v>
      </c>
      <c r="G236" s="77">
        <v>130349115</v>
      </c>
      <c r="H236" s="77">
        <v>-144975470</v>
      </c>
      <c r="I236" s="77">
        <v>-14626355</v>
      </c>
    </row>
    <row r="237" spans="1:9" ht="23.1" customHeight="1">
      <c r="A237" s="78" t="s">
        <v>455</v>
      </c>
      <c r="B237" s="77">
        <v>0</v>
      </c>
      <c r="C237" s="77">
        <v>0</v>
      </c>
      <c r="D237" s="77">
        <v>0</v>
      </c>
      <c r="E237" s="77">
        <v>0</v>
      </c>
      <c r="F237" s="77">
        <v>1000000</v>
      </c>
      <c r="G237" s="77">
        <v>1631336031</v>
      </c>
      <c r="H237" s="77">
        <v>-1743938325</v>
      </c>
      <c r="I237" s="77">
        <v>-112602294</v>
      </c>
    </row>
    <row r="238" spans="1:9" ht="23.1" customHeight="1">
      <c r="A238" s="78" t="s">
        <v>456</v>
      </c>
      <c r="B238" s="77">
        <v>0</v>
      </c>
      <c r="C238" s="77">
        <v>0</v>
      </c>
      <c r="D238" s="77">
        <v>0</v>
      </c>
      <c r="E238" s="77">
        <v>0</v>
      </c>
      <c r="F238" s="77">
        <v>60000</v>
      </c>
      <c r="G238" s="77">
        <v>113947821</v>
      </c>
      <c r="H238" s="77">
        <v>-103596697</v>
      </c>
      <c r="I238" s="77">
        <v>10351124</v>
      </c>
    </row>
    <row r="239" spans="1:9" ht="23.1" customHeight="1">
      <c r="A239" s="78" t="s">
        <v>457</v>
      </c>
      <c r="B239" s="77">
        <v>0</v>
      </c>
      <c r="C239" s="77">
        <v>0</v>
      </c>
      <c r="D239" s="77">
        <v>0</v>
      </c>
      <c r="E239" s="77">
        <v>0</v>
      </c>
      <c r="F239" s="77">
        <v>209000</v>
      </c>
      <c r="G239" s="77">
        <v>445215771</v>
      </c>
      <c r="H239" s="77">
        <v>-448594404</v>
      </c>
      <c r="I239" s="77">
        <v>-3378633</v>
      </c>
    </row>
    <row r="240" spans="1:9" ht="23.1" customHeight="1">
      <c r="A240" s="78" t="s">
        <v>458</v>
      </c>
      <c r="B240" s="77">
        <v>0</v>
      </c>
      <c r="C240" s="77">
        <v>0</v>
      </c>
      <c r="D240" s="77">
        <v>0</v>
      </c>
      <c r="E240" s="77">
        <v>0</v>
      </c>
      <c r="F240" s="77">
        <v>975000</v>
      </c>
      <c r="G240" s="77">
        <v>0</v>
      </c>
      <c r="H240" s="77">
        <v>94575000</v>
      </c>
      <c r="I240" s="77">
        <v>94575000</v>
      </c>
    </row>
    <row r="241" spans="1:9" ht="23.1" customHeight="1">
      <c r="A241" s="85" t="s">
        <v>459</v>
      </c>
      <c r="B241" s="77">
        <v>0</v>
      </c>
      <c r="C241" s="77">
        <v>0</v>
      </c>
      <c r="D241" s="77">
        <v>0</v>
      </c>
      <c r="E241" s="77">
        <v>0</v>
      </c>
      <c r="F241" s="77">
        <v>35952000</v>
      </c>
      <c r="G241" s="77">
        <v>92899239638</v>
      </c>
      <c r="H241" s="77">
        <v>-87016094885</v>
      </c>
      <c r="I241" s="77">
        <v>5883144753</v>
      </c>
    </row>
    <row r="242" spans="1:9" ht="23.1" customHeight="1">
      <c r="A242" s="78" t="s">
        <v>460</v>
      </c>
      <c r="B242" s="77">
        <v>0</v>
      </c>
      <c r="C242" s="77">
        <v>0</v>
      </c>
      <c r="D242" s="77">
        <v>0</v>
      </c>
      <c r="E242" s="77">
        <v>0</v>
      </c>
      <c r="F242" s="77">
        <v>1507000</v>
      </c>
      <c r="G242" s="77">
        <v>23633400921</v>
      </c>
      <c r="H242" s="77">
        <v>-22294724480</v>
      </c>
      <c r="I242" s="77">
        <v>1338676441</v>
      </c>
    </row>
    <row r="243" spans="1:9" ht="23.1" customHeight="1">
      <c r="A243" s="85" t="s">
        <v>461</v>
      </c>
      <c r="B243" s="77">
        <v>0</v>
      </c>
      <c r="C243" s="77">
        <v>0</v>
      </c>
      <c r="D243" s="77">
        <v>0</v>
      </c>
      <c r="E243" s="77">
        <v>0</v>
      </c>
      <c r="F243" s="77">
        <v>1105000</v>
      </c>
      <c r="G243" s="77">
        <v>37560331</v>
      </c>
      <c r="H243" s="77">
        <v>0</v>
      </c>
      <c r="I243" s="77">
        <v>37560331</v>
      </c>
    </row>
    <row r="244" spans="1:9" ht="23.1" customHeight="1">
      <c r="A244" s="78" t="s">
        <v>462</v>
      </c>
      <c r="B244" s="77">
        <v>0</v>
      </c>
      <c r="C244" s="77">
        <v>0</v>
      </c>
      <c r="D244" s="77">
        <v>0</v>
      </c>
      <c r="E244" s="77">
        <v>0</v>
      </c>
      <c r="F244" s="77">
        <v>14000</v>
      </c>
      <c r="G244" s="77">
        <v>76576500</v>
      </c>
      <c r="H244" s="77">
        <v>-69765319</v>
      </c>
      <c r="I244" s="77">
        <v>6811181</v>
      </c>
    </row>
    <row r="245" spans="1:9" ht="23.1" customHeight="1">
      <c r="A245" s="78" t="s">
        <v>463</v>
      </c>
      <c r="B245" s="77">
        <v>0</v>
      </c>
      <c r="C245" s="77">
        <v>0</v>
      </c>
      <c r="D245" s="77">
        <v>0</v>
      </c>
      <c r="E245" s="77">
        <v>0</v>
      </c>
      <c r="F245" s="77">
        <v>1000</v>
      </c>
      <c r="G245" s="77">
        <v>0</v>
      </c>
      <c r="H245" s="77">
        <v>11000</v>
      </c>
      <c r="I245" s="77">
        <v>11000</v>
      </c>
    </row>
    <row r="246" spans="1:9" ht="23.1" customHeight="1">
      <c r="A246" s="85" t="s">
        <v>464</v>
      </c>
      <c r="B246" s="77">
        <v>0</v>
      </c>
      <c r="C246" s="77">
        <v>0</v>
      </c>
      <c r="D246" s="77">
        <v>0</v>
      </c>
      <c r="E246" s="77">
        <v>0</v>
      </c>
      <c r="F246" s="77">
        <v>200000</v>
      </c>
      <c r="G246" s="77">
        <v>502814328</v>
      </c>
      <c r="H246" s="77">
        <v>-480819327</v>
      </c>
      <c r="I246" s="77">
        <v>21995001</v>
      </c>
    </row>
    <row r="247" spans="1:9" ht="23.1" customHeight="1">
      <c r="A247" s="78" t="s">
        <v>465</v>
      </c>
      <c r="B247" s="77">
        <v>0</v>
      </c>
      <c r="C247" s="77">
        <v>0</v>
      </c>
      <c r="D247" s="77">
        <v>0</v>
      </c>
      <c r="E247" s="77">
        <v>0</v>
      </c>
      <c r="F247" s="77">
        <v>10630000</v>
      </c>
      <c r="G247" s="77">
        <v>7064719200</v>
      </c>
      <c r="H247" s="77">
        <v>-6044294965</v>
      </c>
      <c r="I247" s="77">
        <v>1020424235</v>
      </c>
    </row>
    <row r="248" spans="1:9" ht="23.1" customHeight="1">
      <c r="A248" s="85" t="s">
        <v>466</v>
      </c>
      <c r="B248" s="77">
        <v>0</v>
      </c>
      <c r="C248" s="77">
        <v>0</v>
      </c>
      <c r="D248" s="77">
        <v>0</v>
      </c>
      <c r="E248" s="77">
        <v>0</v>
      </c>
      <c r="F248" s="77">
        <v>119000000</v>
      </c>
      <c r="G248" s="77">
        <v>149207941432</v>
      </c>
      <c r="H248" s="77">
        <v>-125214964013</v>
      </c>
      <c r="I248" s="77">
        <v>23992977419</v>
      </c>
    </row>
    <row r="249" spans="1:9" ht="23.1" customHeight="1">
      <c r="A249" s="85" t="s">
        <v>467</v>
      </c>
      <c r="B249" s="77">
        <v>0</v>
      </c>
      <c r="C249" s="77">
        <v>0</v>
      </c>
      <c r="D249" s="77">
        <v>0</v>
      </c>
      <c r="E249" s="77">
        <v>0</v>
      </c>
      <c r="F249" s="77">
        <v>21000000</v>
      </c>
      <c r="G249" s="77">
        <v>2314274711</v>
      </c>
      <c r="H249" s="77">
        <v>-24902824</v>
      </c>
      <c r="I249" s="77">
        <v>2289371887</v>
      </c>
    </row>
    <row r="250" spans="1:9" ht="23.1" customHeight="1">
      <c r="A250" s="78" t="s">
        <v>468</v>
      </c>
      <c r="B250" s="77">
        <v>0</v>
      </c>
      <c r="C250" s="77">
        <v>0</v>
      </c>
      <c r="D250" s="77">
        <v>0</v>
      </c>
      <c r="E250" s="77">
        <v>0</v>
      </c>
      <c r="F250" s="77">
        <v>191045</v>
      </c>
      <c r="G250" s="77">
        <v>12110882417</v>
      </c>
      <c r="H250" s="77">
        <v>-11152708498</v>
      </c>
      <c r="I250" s="77">
        <v>958173919</v>
      </c>
    </row>
    <row r="251" spans="1:9" ht="23.1" customHeight="1">
      <c r="A251" s="85" t="s">
        <v>469</v>
      </c>
      <c r="B251" s="77">
        <v>0</v>
      </c>
      <c r="C251" s="77">
        <v>0</v>
      </c>
      <c r="D251" s="77">
        <v>0</v>
      </c>
      <c r="E251" s="77">
        <v>0</v>
      </c>
      <c r="F251" s="77">
        <v>17137742</v>
      </c>
      <c r="G251" s="77">
        <v>44397807137</v>
      </c>
      <c r="H251" s="77">
        <v>-41415648359</v>
      </c>
      <c r="I251" s="77">
        <v>2982158778</v>
      </c>
    </row>
    <row r="252" spans="1:9" ht="23.1" customHeight="1">
      <c r="A252" s="85" t="s">
        <v>470</v>
      </c>
      <c r="B252" s="77">
        <v>0</v>
      </c>
      <c r="C252" s="77">
        <v>0</v>
      </c>
      <c r="D252" s="77">
        <v>0</v>
      </c>
      <c r="E252" s="77">
        <v>0</v>
      </c>
      <c r="F252" s="77">
        <v>5000</v>
      </c>
      <c r="G252" s="77">
        <v>499872</v>
      </c>
      <c r="H252" s="77">
        <v>0</v>
      </c>
      <c r="I252" s="77">
        <v>499872</v>
      </c>
    </row>
    <row r="253" spans="1:9" ht="23.1" customHeight="1">
      <c r="A253" s="85" t="s">
        <v>471</v>
      </c>
      <c r="B253" s="77">
        <v>0</v>
      </c>
      <c r="C253" s="77">
        <v>0</v>
      </c>
      <c r="D253" s="77">
        <v>0</v>
      </c>
      <c r="E253" s="77">
        <v>0</v>
      </c>
      <c r="F253" s="77">
        <v>2531000</v>
      </c>
      <c r="G253" s="77">
        <v>6426875941</v>
      </c>
      <c r="H253" s="77">
        <v>-6066279188</v>
      </c>
      <c r="I253" s="77">
        <v>360596753</v>
      </c>
    </row>
    <row r="254" spans="1:9" ht="23.1" customHeight="1">
      <c r="A254" s="85" t="s">
        <v>472</v>
      </c>
      <c r="B254" s="77">
        <v>0</v>
      </c>
      <c r="C254" s="77">
        <v>0</v>
      </c>
      <c r="D254" s="77">
        <v>0</v>
      </c>
      <c r="E254" s="77">
        <v>0</v>
      </c>
      <c r="F254" s="77">
        <v>9825746</v>
      </c>
      <c r="G254" s="77">
        <v>1331214694</v>
      </c>
      <c r="H254" s="77">
        <v>0</v>
      </c>
      <c r="I254" s="77">
        <v>1331214694</v>
      </c>
    </row>
    <row r="255" spans="1:9" ht="23.1" customHeight="1">
      <c r="A255" s="85" t="s">
        <v>473</v>
      </c>
      <c r="B255" s="77">
        <v>0</v>
      </c>
      <c r="C255" s="77">
        <v>0</v>
      </c>
      <c r="D255" s="77">
        <v>0</v>
      </c>
      <c r="E255" s="77">
        <v>0</v>
      </c>
      <c r="F255" s="77">
        <v>502000</v>
      </c>
      <c r="G255" s="77">
        <v>1188983732</v>
      </c>
      <c r="H255" s="77">
        <v>-1230517606</v>
      </c>
      <c r="I255" s="77">
        <v>-41533874</v>
      </c>
    </row>
    <row r="256" spans="1:9" ht="23.1" customHeight="1">
      <c r="A256" s="78" t="s">
        <v>474</v>
      </c>
      <c r="B256" s="77">
        <v>0</v>
      </c>
      <c r="C256" s="77">
        <v>0</v>
      </c>
      <c r="D256" s="77">
        <v>0</v>
      </c>
      <c r="E256" s="77">
        <v>0</v>
      </c>
      <c r="F256" s="77">
        <v>6417000</v>
      </c>
      <c r="G256" s="77">
        <v>383922676</v>
      </c>
      <c r="H256" s="77">
        <v>-139343238</v>
      </c>
      <c r="I256" s="77">
        <v>244579438</v>
      </c>
    </row>
    <row r="257" spans="1:9" ht="23.1" customHeight="1">
      <c r="A257" s="85" t="s">
        <v>475</v>
      </c>
      <c r="B257" s="77">
        <v>0</v>
      </c>
      <c r="C257" s="77">
        <v>0</v>
      </c>
      <c r="D257" s="77">
        <v>0</v>
      </c>
      <c r="E257" s="77">
        <v>0</v>
      </c>
      <c r="F257" s="77">
        <v>207000</v>
      </c>
      <c r="G257" s="77">
        <v>494927213</v>
      </c>
      <c r="H257" s="77">
        <v>-510455200</v>
      </c>
      <c r="I257" s="77">
        <v>-15527987</v>
      </c>
    </row>
    <row r="258" spans="1:9" ht="23.1" customHeight="1">
      <c r="A258" s="85" t="s">
        <v>476</v>
      </c>
      <c r="B258" s="77">
        <v>0</v>
      </c>
      <c r="C258" s="77">
        <v>0</v>
      </c>
      <c r="D258" s="77">
        <v>0</v>
      </c>
      <c r="E258" s="77">
        <v>0</v>
      </c>
      <c r="F258" s="77">
        <v>5000</v>
      </c>
      <c r="G258" s="77">
        <v>12949470</v>
      </c>
      <c r="H258" s="77">
        <v>-12203537</v>
      </c>
      <c r="I258" s="77">
        <v>745933</v>
      </c>
    </row>
    <row r="259" spans="1:9" ht="23.1" customHeight="1">
      <c r="A259" s="78" t="s">
        <v>477</v>
      </c>
      <c r="B259" s="77">
        <v>0</v>
      </c>
      <c r="C259" s="77">
        <v>0</v>
      </c>
      <c r="D259" s="77">
        <v>0</v>
      </c>
      <c r="E259" s="77">
        <v>0</v>
      </c>
      <c r="F259" s="77">
        <v>3037000</v>
      </c>
      <c r="G259" s="77">
        <v>5543392725</v>
      </c>
      <c r="H259" s="77">
        <v>-4691782225</v>
      </c>
      <c r="I259" s="77">
        <v>851610500</v>
      </c>
    </row>
    <row r="260" spans="1:9" ht="23.1" customHeight="1">
      <c r="A260" s="78" t="s">
        <v>478</v>
      </c>
      <c r="B260" s="77">
        <v>0</v>
      </c>
      <c r="C260" s="77">
        <v>0</v>
      </c>
      <c r="D260" s="77">
        <v>0</v>
      </c>
      <c r="E260" s="77">
        <v>0</v>
      </c>
      <c r="F260" s="77">
        <v>50000</v>
      </c>
      <c r="G260" s="77">
        <v>-10002575</v>
      </c>
      <c r="H260" s="77">
        <v>650000</v>
      </c>
      <c r="I260" s="77">
        <v>-9352575</v>
      </c>
    </row>
    <row r="261" spans="1:9" ht="23.1" customHeight="1">
      <c r="A261" s="85" t="s">
        <v>479</v>
      </c>
      <c r="B261" s="77">
        <v>0</v>
      </c>
      <c r="C261" s="77">
        <v>0</v>
      </c>
      <c r="D261" s="77">
        <v>0</v>
      </c>
      <c r="E261" s="77">
        <v>0</v>
      </c>
      <c r="F261" s="77">
        <v>603300</v>
      </c>
      <c r="G261" s="77">
        <v>1592881021</v>
      </c>
      <c r="H261" s="77">
        <v>-1424437723</v>
      </c>
      <c r="I261" s="77">
        <v>168443298</v>
      </c>
    </row>
    <row r="262" spans="1:9" ht="23.1" customHeight="1">
      <c r="A262" s="85" t="s">
        <v>480</v>
      </c>
      <c r="B262" s="77">
        <v>0</v>
      </c>
      <c r="C262" s="77">
        <v>0</v>
      </c>
      <c r="D262" s="77">
        <v>0</v>
      </c>
      <c r="E262" s="77">
        <v>0</v>
      </c>
      <c r="F262" s="77">
        <v>96411000</v>
      </c>
      <c r="G262" s="77">
        <v>111803178267</v>
      </c>
      <c r="H262" s="77">
        <v>-114088144424</v>
      </c>
      <c r="I262" s="77">
        <v>-2284966157</v>
      </c>
    </row>
    <row r="263" spans="1:9" ht="23.1" customHeight="1">
      <c r="A263" s="85" t="s">
        <v>481</v>
      </c>
      <c r="B263" s="77">
        <v>0</v>
      </c>
      <c r="C263" s="77">
        <v>0</v>
      </c>
      <c r="D263" s="77">
        <v>0</v>
      </c>
      <c r="E263" s="77">
        <v>0</v>
      </c>
      <c r="F263" s="77">
        <v>2869000</v>
      </c>
      <c r="G263" s="77">
        <v>3747482386</v>
      </c>
      <c r="H263" s="77">
        <v>-3392713508</v>
      </c>
      <c r="I263" s="77">
        <v>354768878</v>
      </c>
    </row>
    <row r="264" spans="1:9" ht="23.1" customHeight="1">
      <c r="A264" s="85" t="s">
        <v>482</v>
      </c>
      <c r="B264" s="77">
        <v>0</v>
      </c>
      <c r="C264" s="77">
        <v>0</v>
      </c>
      <c r="D264" s="77">
        <v>0</v>
      </c>
      <c r="E264" s="77">
        <v>0</v>
      </c>
      <c r="F264" s="77">
        <v>7738000</v>
      </c>
      <c r="G264" s="77">
        <v>19462893053</v>
      </c>
      <c r="H264" s="77">
        <v>-18720224609</v>
      </c>
      <c r="I264" s="77">
        <v>742668444</v>
      </c>
    </row>
    <row r="265" spans="1:9" ht="23.1" customHeight="1">
      <c r="A265" s="78" t="s">
        <v>483</v>
      </c>
      <c r="B265" s="77">
        <v>0</v>
      </c>
      <c r="C265" s="77">
        <v>0</v>
      </c>
      <c r="D265" s="77">
        <v>0</v>
      </c>
      <c r="E265" s="77">
        <v>0</v>
      </c>
      <c r="F265" s="77">
        <v>276446</v>
      </c>
      <c r="G265" s="77">
        <v>23030469834</v>
      </c>
      <c r="H265" s="77">
        <v>-19911321187</v>
      </c>
      <c r="I265" s="77">
        <v>3119148647</v>
      </c>
    </row>
    <row r="266" spans="1:9" ht="23.1" customHeight="1">
      <c r="A266" s="78" t="s">
        <v>484</v>
      </c>
      <c r="B266" s="77">
        <v>0</v>
      </c>
      <c r="C266" s="77">
        <v>0</v>
      </c>
      <c r="D266" s="77">
        <v>0</v>
      </c>
      <c r="E266" s="77">
        <v>0</v>
      </c>
      <c r="F266" s="77">
        <v>998</v>
      </c>
      <c r="G266" s="77">
        <v>4626841</v>
      </c>
      <c r="H266" s="77">
        <v>-7333854</v>
      </c>
      <c r="I266" s="77">
        <v>-2707013</v>
      </c>
    </row>
    <row r="267" spans="1:9" ht="23.1" customHeight="1">
      <c r="A267" s="85" t="s">
        <v>485</v>
      </c>
      <c r="B267" s="77">
        <v>0</v>
      </c>
      <c r="C267" s="77">
        <v>0</v>
      </c>
      <c r="D267" s="77">
        <v>0</v>
      </c>
      <c r="E267" s="77">
        <v>0</v>
      </c>
      <c r="F267" s="77">
        <v>8000000</v>
      </c>
      <c r="G267" s="77">
        <v>28700093989</v>
      </c>
      <c r="H267" s="77">
        <v>-27005139354</v>
      </c>
      <c r="I267" s="77">
        <v>1694954635</v>
      </c>
    </row>
    <row r="268" spans="1:9" ht="23.1" customHeight="1">
      <c r="A268" s="85" t="s">
        <v>486</v>
      </c>
      <c r="B268" s="77">
        <v>0</v>
      </c>
      <c r="C268" s="77">
        <v>0</v>
      </c>
      <c r="D268" s="77">
        <v>0</v>
      </c>
      <c r="E268" s="77">
        <v>0</v>
      </c>
      <c r="F268" s="77">
        <v>15000</v>
      </c>
      <c r="G268" s="77">
        <v>1783047537</v>
      </c>
      <c r="H268" s="77">
        <v>0</v>
      </c>
      <c r="I268" s="77">
        <v>1783047537</v>
      </c>
    </row>
    <row r="269" spans="1:9" ht="23.1" customHeight="1">
      <c r="A269" s="85" t="s">
        <v>487</v>
      </c>
      <c r="B269" s="77">
        <v>0</v>
      </c>
      <c r="C269" s="77">
        <v>0</v>
      </c>
      <c r="D269" s="77">
        <v>0</v>
      </c>
      <c r="E269" s="77">
        <v>0</v>
      </c>
      <c r="F269" s="77">
        <v>8205000</v>
      </c>
      <c r="G269" s="77">
        <v>153017415</v>
      </c>
      <c r="H269" s="77">
        <v>-73556762</v>
      </c>
      <c r="I269" s="77">
        <v>79460653</v>
      </c>
    </row>
    <row r="270" spans="1:9" ht="23.1" customHeight="1">
      <c r="A270" s="85" t="s">
        <v>488</v>
      </c>
      <c r="B270" s="77">
        <v>0</v>
      </c>
      <c r="C270" s="77">
        <v>0</v>
      </c>
      <c r="D270" s="77">
        <v>0</v>
      </c>
      <c r="E270" s="77">
        <v>0</v>
      </c>
      <c r="F270" s="77">
        <v>2000</v>
      </c>
      <c r="G270" s="77">
        <v>5389638</v>
      </c>
      <c r="H270" s="77">
        <v>-5525858</v>
      </c>
      <c r="I270" s="77">
        <v>-136220</v>
      </c>
    </row>
    <row r="271" spans="1:9" ht="23.1" customHeight="1">
      <c r="A271" s="85" t="s">
        <v>489</v>
      </c>
      <c r="B271" s="77">
        <v>0</v>
      </c>
      <c r="C271" s="77">
        <v>0</v>
      </c>
      <c r="D271" s="77">
        <v>0</v>
      </c>
      <c r="E271" s="77">
        <v>0</v>
      </c>
      <c r="F271" s="77">
        <v>2000</v>
      </c>
      <c r="G271" s="77">
        <v>5425531</v>
      </c>
      <c r="H271" s="77">
        <v>-5525858</v>
      </c>
      <c r="I271" s="77">
        <v>-100327</v>
      </c>
    </row>
    <row r="272" spans="1:9" ht="23.1" customHeight="1">
      <c r="A272" s="85" t="s">
        <v>490</v>
      </c>
      <c r="B272" s="77">
        <v>0</v>
      </c>
      <c r="C272" s="77">
        <v>0</v>
      </c>
      <c r="D272" s="77">
        <v>0</v>
      </c>
      <c r="E272" s="77">
        <v>0</v>
      </c>
      <c r="F272" s="77">
        <v>800000</v>
      </c>
      <c r="G272" s="77">
        <v>8371606</v>
      </c>
      <c r="H272" s="77">
        <v>0</v>
      </c>
      <c r="I272" s="77">
        <v>8371606</v>
      </c>
    </row>
    <row r="273" spans="1:9" ht="23.1" customHeight="1">
      <c r="A273" s="85" t="s">
        <v>491</v>
      </c>
      <c r="B273" s="77">
        <v>0</v>
      </c>
      <c r="C273" s="77">
        <v>0</v>
      </c>
      <c r="D273" s="77">
        <v>0</v>
      </c>
      <c r="E273" s="77">
        <v>0</v>
      </c>
      <c r="F273" s="77">
        <v>13000000</v>
      </c>
      <c r="G273" s="77">
        <v>141963463</v>
      </c>
      <c r="H273" s="77">
        <v>0</v>
      </c>
      <c r="I273" s="77">
        <v>141963463</v>
      </c>
    </row>
    <row r="274" spans="1:9" ht="23.1" customHeight="1">
      <c r="A274" s="85" t="s">
        <v>492</v>
      </c>
      <c r="B274" s="77">
        <v>0</v>
      </c>
      <c r="C274" s="77">
        <v>0</v>
      </c>
      <c r="D274" s="77">
        <v>0</v>
      </c>
      <c r="E274" s="77">
        <v>0</v>
      </c>
      <c r="F274" s="77">
        <v>4521000</v>
      </c>
      <c r="G274" s="77">
        <v>273440790</v>
      </c>
      <c r="H274" s="77">
        <v>0</v>
      </c>
      <c r="I274" s="77">
        <v>273440790</v>
      </c>
    </row>
    <row r="275" spans="1:9" ht="23.1" customHeight="1">
      <c r="A275" s="85" t="s">
        <v>493</v>
      </c>
      <c r="B275" s="77">
        <v>0</v>
      </c>
      <c r="C275" s="77">
        <v>0</v>
      </c>
      <c r="D275" s="77">
        <v>0</v>
      </c>
      <c r="E275" s="77">
        <v>0</v>
      </c>
      <c r="F275" s="77">
        <v>1882000</v>
      </c>
      <c r="G275" s="77">
        <v>-103663965</v>
      </c>
      <c r="H275" s="77">
        <v>0</v>
      </c>
      <c r="I275" s="77">
        <v>-103663965</v>
      </c>
    </row>
    <row r="276" spans="1:9" ht="23.1" customHeight="1">
      <c r="A276" s="85" t="s">
        <v>494</v>
      </c>
      <c r="B276" s="77">
        <v>0</v>
      </c>
      <c r="C276" s="77">
        <v>0</v>
      </c>
      <c r="D276" s="77">
        <v>0</v>
      </c>
      <c r="E276" s="77">
        <v>0</v>
      </c>
      <c r="F276" s="77">
        <v>48620</v>
      </c>
      <c r="G276" s="77">
        <v>729115</v>
      </c>
      <c r="H276" s="77">
        <v>0</v>
      </c>
      <c r="I276" s="77">
        <v>729115</v>
      </c>
    </row>
    <row r="277" spans="1:9" ht="23.1" customHeight="1">
      <c r="A277" s="85" t="s">
        <v>495</v>
      </c>
      <c r="B277" s="77">
        <v>0</v>
      </c>
      <c r="C277" s="77">
        <v>0</v>
      </c>
      <c r="D277" s="77">
        <v>0</v>
      </c>
      <c r="E277" s="77">
        <v>0</v>
      </c>
      <c r="F277" s="77">
        <v>25887000</v>
      </c>
      <c r="G277" s="77">
        <v>1870409896</v>
      </c>
      <c r="H277" s="77">
        <v>0</v>
      </c>
      <c r="I277" s="77">
        <v>1870409896</v>
      </c>
    </row>
    <row r="278" spans="1:9" ht="23.1" customHeight="1">
      <c r="A278" s="85" t="s">
        <v>496</v>
      </c>
      <c r="B278" s="77">
        <v>0</v>
      </c>
      <c r="C278" s="77">
        <v>0</v>
      </c>
      <c r="D278" s="77">
        <v>0</v>
      </c>
      <c r="E278" s="77">
        <v>0</v>
      </c>
      <c r="F278" s="77">
        <v>59670</v>
      </c>
      <c r="G278" s="77">
        <v>2684466</v>
      </c>
      <c r="H278" s="77">
        <v>0</v>
      </c>
      <c r="I278" s="77">
        <v>2684466</v>
      </c>
    </row>
    <row r="279" spans="1:9" ht="23.1" customHeight="1">
      <c r="A279" s="85" t="s">
        <v>497</v>
      </c>
      <c r="B279" s="77">
        <v>0</v>
      </c>
      <c r="C279" s="77">
        <v>0</v>
      </c>
      <c r="D279" s="77">
        <v>0</v>
      </c>
      <c r="E279" s="77">
        <v>0</v>
      </c>
      <c r="F279" s="77">
        <v>20748000</v>
      </c>
      <c r="G279" s="77">
        <v>56292955045</v>
      </c>
      <c r="H279" s="77">
        <v>-58077228222</v>
      </c>
      <c r="I279" s="77">
        <v>-1784273177</v>
      </c>
    </row>
    <row r="280" spans="1:9" ht="23.1" customHeight="1">
      <c r="A280" s="85" t="s">
        <v>498</v>
      </c>
      <c r="B280" s="77">
        <v>0</v>
      </c>
      <c r="C280" s="77">
        <v>0</v>
      </c>
      <c r="D280" s="77">
        <v>0</v>
      </c>
      <c r="E280" s="77">
        <v>0</v>
      </c>
      <c r="F280" s="77">
        <v>40193000</v>
      </c>
      <c r="G280" s="77">
        <v>111291974421</v>
      </c>
      <c r="H280" s="77">
        <v>-112121899008</v>
      </c>
      <c r="I280" s="77">
        <v>-829924587</v>
      </c>
    </row>
    <row r="281" spans="1:9" ht="23.1" customHeight="1">
      <c r="A281" s="85" t="s">
        <v>499</v>
      </c>
      <c r="B281" s="77">
        <v>0</v>
      </c>
      <c r="C281" s="77">
        <v>0</v>
      </c>
      <c r="D281" s="77">
        <v>0</v>
      </c>
      <c r="E281" s="77">
        <v>0</v>
      </c>
      <c r="F281" s="77">
        <v>29323000</v>
      </c>
      <c r="G281" s="77">
        <v>-2250070946</v>
      </c>
      <c r="H281" s="77">
        <v>0</v>
      </c>
      <c r="I281" s="77">
        <v>-2250070946</v>
      </c>
    </row>
    <row r="282" spans="1:9" ht="23.1" customHeight="1">
      <c r="A282" s="85" t="s">
        <v>500</v>
      </c>
      <c r="B282" s="77">
        <v>0</v>
      </c>
      <c r="C282" s="77">
        <v>0</v>
      </c>
      <c r="D282" s="77">
        <v>0</v>
      </c>
      <c r="E282" s="77">
        <v>0</v>
      </c>
      <c r="F282" s="77">
        <v>1000</v>
      </c>
      <c r="G282" s="77">
        <v>2659878</v>
      </c>
      <c r="H282" s="77">
        <v>-2762927</v>
      </c>
      <c r="I282" s="77">
        <v>-103049</v>
      </c>
    </row>
    <row r="283" spans="1:9" ht="23.1" customHeight="1">
      <c r="A283" s="85" t="s">
        <v>501</v>
      </c>
      <c r="B283" s="77">
        <v>0</v>
      </c>
      <c r="C283" s="77">
        <v>0</v>
      </c>
      <c r="D283" s="77">
        <v>0</v>
      </c>
      <c r="E283" s="77">
        <v>0</v>
      </c>
      <c r="F283" s="77">
        <v>11111000</v>
      </c>
      <c r="G283" s="77">
        <v>1444693072</v>
      </c>
      <c r="H283" s="77">
        <v>0</v>
      </c>
      <c r="I283" s="77">
        <v>1444693072</v>
      </c>
    </row>
    <row r="284" spans="1:9" ht="23.1" customHeight="1">
      <c r="A284" s="85" t="s">
        <v>502</v>
      </c>
      <c r="B284" s="77">
        <v>0</v>
      </c>
      <c r="C284" s="77">
        <v>0</v>
      </c>
      <c r="D284" s="77">
        <v>0</v>
      </c>
      <c r="E284" s="77">
        <v>0</v>
      </c>
      <c r="F284" s="77">
        <v>205000</v>
      </c>
      <c r="G284" s="77">
        <v>71545649</v>
      </c>
      <c r="H284" s="77">
        <v>0</v>
      </c>
      <c r="I284" s="77">
        <v>71545649</v>
      </c>
    </row>
    <row r="285" spans="1:9" ht="23.1" customHeight="1">
      <c r="A285" s="78" t="s">
        <v>503</v>
      </c>
      <c r="B285" s="77">
        <v>0</v>
      </c>
      <c r="C285" s="77">
        <v>0</v>
      </c>
      <c r="D285" s="77">
        <v>0</v>
      </c>
      <c r="E285" s="77">
        <v>0</v>
      </c>
      <c r="F285" s="77">
        <v>1228000</v>
      </c>
      <c r="G285" s="77">
        <v>1581591240</v>
      </c>
      <c r="H285" s="77">
        <v>-1648182966</v>
      </c>
      <c r="I285" s="77">
        <v>-66591726</v>
      </c>
    </row>
    <row r="286" spans="1:9" ht="23.1" customHeight="1">
      <c r="A286" s="78" t="s">
        <v>504</v>
      </c>
      <c r="B286" s="77">
        <v>0</v>
      </c>
      <c r="C286" s="77">
        <v>0</v>
      </c>
      <c r="D286" s="77">
        <v>0</v>
      </c>
      <c r="E286" s="77">
        <v>0</v>
      </c>
      <c r="F286" s="77">
        <v>36810</v>
      </c>
      <c r="G286" s="77">
        <v>53605440</v>
      </c>
      <c r="H286" s="77">
        <v>-47457198</v>
      </c>
      <c r="I286" s="77">
        <v>6148242</v>
      </c>
    </row>
    <row r="287" spans="1:9" ht="23.1" customHeight="1">
      <c r="A287" s="78" t="s">
        <v>505</v>
      </c>
      <c r="B287" s="77">
        <v>0</v>
      </c>
      <c r="C287" s="77">
        <v>0</v>
      </c>
      <c r="D287" s="77">
        <v>0</v>
      </c>
      <c r="E287" s="77">
        <v>0</v>
      </c>
      <c r="F287" s="77">
        <v>2641428</v>
      </c>
      <c r="G287" s="77">
        <v>0</v>
      </c>
      <c r="H287" s="77">
        <v>645300000</v>
      </c>
      <c r="I287" s="77">
        <v>645300000</v>
      </c>
    </row>
    <row r="288" spans="1:9" ht="23.1" customHeight="1">
      <c r="A288" s="78" t="s">
        <v>506</v>
      </c>
      <c r="B288" s="77">
        <v>0</v>
      </c>
      <c r="C288" s="77">
        <v>0</v>
      </c>
      <c r="D288" s="77">
        <v>0</v>
      </c>
      <c r="E288" s="77">
        <v>0</v>
      </c>
      <c r="F288" s="77">
        <v>612772</v>
      </c>
      <c r="G288" s="77">
        <v>0</v>
      </c>
      <c r="H288" s="77">
        <v>49900000</v>
      </c>
      <c r="I288" s="77">
        <v>49900000</v>
      </c>
    </row>
    <row r="289" spans="1:9" ht="23.1" customHeight="1">
      <c r="A289" s="85" t="s">
        <v>507</v>
      </c>
      <c r="B289" s="77">
        <v>0</v>
      </c>
      <c r="C289" s="77">
        <v>0</v>
      </c>
      <c r="D289" s="77">
        <v>0</v>
      </c>
      <c r="E289" s="77">
        <v>0</v>
      </c>
      <c r="F289" s="77">
        <v>44200</v>
      </c>
      <c r="G289" s="77">
        <v>132569</v>
      </c>
      <c r="H289" s="77">
        <v>0</v>
      </c>
      <c r="I289" s="77">
        <v>132569</v>
      </c>
    </row>
    <row r="290" spans="1:9" ht="23.1" customHeight="1">
      <c r="A290" s="85" t="s">
        <v>508</v>
      </c>
      <c r="B290" s="77">
        <v>0</v>
      </c>
      <c r="C290" s="77">
        <v>0</v>
      </c>
      <c r="D290" s="77">
        <v>0</v>
      </c>
      <c r="E290" s="77">
        <v>0</v>
      </c>
      <c r="F290" s="77">
        <v>9000</v>
      </c>
      <c r="G290" s="77">
        <v>674828</v>
      </c>
      <c r="H290" s="77">
        <v>0</v>
      </c>
      <c r="I290" s="77">
        <v>674828</v>
      </c>
    </row>
    <row r="291" spans="1:9" ht="23.1" customHeight="1">
      <c r="A291" s="85" t="s">
        <v>509</v>
      </c>
      <c r="B291" s="77">
        <v>0</v>
      </c>
      <c r="C291" s="77">
        <v>0</v>
      </c>
      <c r="D291" s="77">
        <v>0</v>
      </c>
      <c r="E291" s="77">
        <v>0</v>
      </c>
      <c r="F291" s="77">
        <v>332000</v>
      </c>
      <c r="G291" s="77">
        <v>4978720</v>
      </c>
      <c r="H291" s="77">
        <v>0</v>
      </c>
      <c r="I291" s="77">
        <v>4978720</v>
      </c>
    </row>
    <row r="292" spans="1:9" ht="23.1" customHeight="1">
      <c r="A292" s="85" t="s">
        <v>510</v>
      </c>
      <c r="B292" s="77">
        <v>0</v>
      </c>
      <c r="C292" s="77">
        <v>0</v>
      </c>
      <c r="D292" s="77">
        <v>0</v>
      </c>
      <c r="E292" s="77">
        <v>0</v>
      </c>
      <c r="F292" s="77">
        <v>501000</v>
      </c>
      <c r="G292" s="77">
        <v>21037585</v>
      </c>
      <c r="H292" s="77">
        <v>0</v>
      </c>
      <c r="I292" s="77">
        <v>21037585</v>
      </c>
    </row>
    <row r="293" spans="1:9" ht="23.1" customHeight="1">
      <c r="A293" s="85" t="s">
        <v>511</v>
      </c>
      <c r="B293" s="77">
        <v>0</v>
      </c>
      <c r="C293" s="77">
        <v>0</v>
      </c>
      <c r="D293" s="77">
        <v>0</v>
      </c>
      <c r="E293" s="77">
        <v>0</v>
      </c>
      <c r="F293" s="77">
        <v>4333000</v>
      </c>
      <c r="G293" s="77">
        <v>-69835880</v>
      </c>
      <c r="H293" s="77">
        <v>0</v>
      </c>
      <c r="I293" s="77">
        <v>-69835880</v>
      </c>
    </row>
    <row r="294" spans="1:9" ht="23.1" customHeight="1">
      <c r="A294" s="78" t="s">
        <v>512</v>
      </c>
      <c r="B294" s="77">
        <v>0</v>
      </c>
      <c r="C294" s="77">
        <v>0</v>
      </c>
      <c r="D294" s="77">
        <v>0</v>
      </c>
      <c r="E294" s="77">
        <v>0</v>
      </c>
      <c r="F294" s="77">
        <v>9161000</v>
      </c>
      <c r="G294" s="77">
        <v>6091113600</v>
      </c>
      <c r="H294" s="77">
        <v>-4909653924</v>
      </c>
      <c r="I294" s="77">
        <v>1181459676</v>
      </c>
    </row>
    <row r="295" spans="1:9" ht="23.1" customHeight="1">
      <c r="A295" s="78" t="s">
        <v>513</v>
      </c>
      <c r="B295" s="77">
        <v>0</v>
      </c>
      <c r="C295" s="77">
        <v>0</v>
      </c>
      <c r="D295" s="77">
        <v>0</v>
      </c>
      <c r="E295" s="77">
        <v>0</v>
      </c>
      <c r="F295" s="77">
        <v>4453000</v>
      </c>
      <c r="G295" s="77">
        <v>858750750</v>
      </c>
      <c r="H295" s="77">
        <v>-165607515</v>
      </c>
      <c r="I295" s="77">
        <v>693143235</v>
      </c>
    </row>
    <row r="296" spans="1:9" ht="23.1" customHeight="1">
      <c r="A296" s="78" t="s">
        <v>514</v>
      </c>
      <c r="B296" s="77">
        <v>0</v>
      </c>
      <c r="C296" s="77">
        <v>0</v>
      </c>
      <c r="D296" s="77">
        <v>0</v>
      </c>
      <c r="E296" s="77">
        <v>0</v>
      </c>
      <c r="F296" s="77">
        <v>2515000</v>
      </c>
      <c r="G296" s="77">
        <v>153323296</v>
      </c>
      <c r="H296" s="77">
        <v>-40250350</v>
      </c>
      <c r="I296" s="77">
        <v>113072946</v>
      </c>
    </row>
    <row r="297" spans="1:9" ht="23.1" customHeight="1">
      <c r="A297" s="85" t="s">
        <v>515</v>
      </c>
      <c r="B297" s="77">
        <v>0</v>
      </c>
      <c r="C297" s="77">
        <v>0</v>
      </c>
      <c r="D297" s="77">
        <v>0</v>
      </c>
      <c r="E297" s="77">
        <v>0</v>
      </c>
      <c r="F297" s="77">
        <v>4882000</v>
      </c>
      <c r="G297" s="77">
        <v>925933534</v>
      </c>
      <c r="H297" s="77">
        <v>0</v>
      </c>
      <c r="I297" s="77">
        <v>925933534</v>
      </c>
    </row>
    <row r="298" spans="1:9" ht="23.1" customHeight="1">
      <c r="A298" s="85" t="s">
        <v>516</v>
      </c>
      <c r="B298" s="77">
        <v>0</v>
      </c>
      <c r="C298" s="77">
        <v>0</v>
      </c>
      <c r="D298" s="77">
        <v>0</v>
      </c>
      <c r="E298" s="77">
        <v>0</v>
      </c>
      <c r="F298" s="77">
        <v>109000000</v>
      </c>
      <c r="G298" s="77">
        <v>10930044217</v>
      </c>
      <c r="H298" s="77">
        <v>-2362440</v>
      </c>
      <c r="I298" s="77">
        <v>10927681777</v>
      </c>
    </row>
    <row r="299" spans="1:9" ht="23.1" customHeight="1">
      <c r="A299" s="85" t="s">
        <v>517</v>
      </c>
      <c r="B299" s="77">
        <v>0</v>
      </c>
      <c r="C299" s="77">
        <v>0</v>
      </c>
      <c r="D299" s="77">
        <v>0</v>
      </c>
      <c r="E299" s="77">
        <v>0</v>
      </c>
      <c r="F299" s="77">
        <v>1299000</v>
      </c>
      <c r="G299" s="77">
        <v>135380133</v>
      </c>
      <c r="H299" s="77">
        <v>0</v>
      </c>
      <c r="I299" s="77">
        <v>135380133</v>
      </c>
    </row>
    <row r="300" spans="1:9" ht="23.1" customHeight="1">
      <c r="A300" s="78" t="s">
        <v>518</v>
      </c>
      <c r="B300" s="77">
        <v>0</v>
      </c>
      <c r="C300" s="77">
        <v>0</v>
      </c>
      <c r="D300" s="77">
        <v>0</v>
      </c>
      <c r="E300" s="77">
        <v>0</v>
      </c>
      <c r="F300" s="77">
        <v>190200</v>
      </c>
      <c r="G300" s="77">
        <v>2550376363</v>
      </c>
      <c r="H300" s="77">
        <v>-2639585065</v>
      </c>
      <c r="I300" s="77">
        <v>-89208702</v>
      </c>
    </row>
    <row r="301" spans="1:9" ht="23.1" customHeight="1">
      <c r="A301" s="85" t="s">
        <v>519</v>
      </c>
      <c r="B301" s="77">
        <v>0</v>
      </c>
      <c r="C301" s="77">
        <v>0</v>
      </c>
      <c r="D301" s="77">
        <v>0</v>
      </c>
      <c r="E301" s="77">
        <v>0</v>
      </c>
      <c r="F301" s="77">
        <v>11000</v>
      </c>
      <c r="G301" s="77">
        <v>582827</v>
      </c>
      <c r="H301" s="77">
        <v>0</v>
      </c>
      <c r="I301" s="77">
        <v>582827</v>
      </c>
    </row>
    <row r="302" spans="1:9" ht="23.1" customHeight="1">
      <c r="A302" s="85" t="s">
        <v>520</v>
      </c>
      <c r="B302" s="77">
        <v>0</v>
      </c>
      <c r="C302" s="77">
        <v>0</v>
      </c>
      <c r="D302" s="77">
        <v>0</v>
      </c>
      <c r="E302" s="77">
        <v>0</v>
      </c>
      <c r="F302" s="77">
        <v>1023000</v>
      </c>
      <c r="G302" s="77">
        <v>21569447</v>
      </c>
      <c r="H302" s="77">
        <v>0</v>
      </c>
      <c r="I302" s="77">
        <v>21569447</v>
      </c>
    </row>
    <row r="303" spans="1:9" ht="23.1" customHeight="1">
      <c r="A303" s="85" t="s">
        <v>521</v>
      </c>
      <c r="B303" s="77">
        <v>0</v>
      </c>
      <c r="C303" s="77">
        <v>0</v>
      </c>
      <c r="D303" s="77">
        <v>0</v>
      </c>
      <c r="E303" s="77">
        <v>0</v>
      </c>
      <c r="F303" s="77">
        <v>110500</v>
      </c>
      <c r="G303" s="77">
        <v>85085477</v>
      </c>
      <c r="H303" s="77">
        <v>-96939441</v>
      </c>
      <c r="I303" s="77">
        <v>-11853964</v>
      </c>
    </row>
    <row r="304" spans="1:9" ht="23.1" customHeight="1">
      <c r="A304" s="85" t="s">
        <v>522</v>
      </c>
      <c r="B304" s="77">
        <v>0</v>
      </c>
      <c r="C304" s="77">
        <v>0</v>
      </c>
      <c r="D304" s="77">
        <v>0</v>
      </c>
      <c r="E304" s="77">
        <v>0</v>
      </c>
      <c r="F304" s="77">
        <v>221000</v>
      </c>
      <c r="G304" s="77">
        <v>396125770</v>
      </c>
      <c r="H304" s="77">
        <v>-479850229</v>
      </c>
      <c r="I304" s="77">
        <v>-83724459</v>
      </c>
    </row>
    <row r="305" spans="1:9" ht="23.1" customHeight="1">
      <c r="A305" s="85" t="s">
        <v>523</v>
      </c>
      <c r="B305" s="77">
        <v>0</v>
      </c>
      <c r="C305" s="77">
        <v>0</v>
      </c>
      <c r="D305" s="77">
        <v>0</v>
      </c>
      <c r="E305" s="77">
        <v>0</v>
      </c>
      <c r="F305" s="77">
        <v>2427277</v>
      </c>
      <c r="G305" s="77">
        <v>171138069</v>
      </c>
      <c r="H305" s="77">
        <v>-14584686</v>
      </c>
      <c r="I305" s="77">
        <v>156553383</v>
      </c>
    </row>
    <row r="306" spans="1:9" ht="23.1" customHeight="1">
      <c r="A306" s="78" t="s">
        <v>524</v>
      </c>
      <c r="B306" s="77">
        <v>0</v>
      </c>
      <c r="C306" s="77">
        <v>0</v>
      </c>
      <c r="D306" s="77">
        <v>0</v>
      </c>
      <c r="E306" s="77">
        <v>0</v>
      </c>
      <c r="F306" s="77">
        <v>3019000</v>
      </c>
      <c r="G306" s="77">
        <v>1959645269</v>
      </c>
      <c r="H306" s="77">
        <v>-1514797953</v>
      </c>
      <c r="I306" s="77">
        <v>444847316</v>
      </c>
    </row>
    <row r="307" spans="1:9" ht="23.1" customHeight="1">
      <c r="A307" s="78" t="s">
        <v>525</v>
      </c>
      <c r="B307" s="77">
        <v>0</v>
      </c>
      <c r="C307" s="77">
        <v>0</v>
      </c>
      <c r="D307" s="77">
        <v>0</v>
      </c>
      <c r="E307" s="77">
        <v>0</v>
      </c>
      <c r="F307" s="77">
        <v>140000</v>
      </c>
      <c r="G307" s="77">
        <v>0</v>
      </c>
      <c r="H307" s="77">
        <v>11200000</v>
      </c>
      <c r="I307" s="77">
        <v>11200000</v>
      </c>
    </row>
    <row r="308" spans="1:9" ht="23.1" customHeight="1">
      <c r="A308" s="85" t="s">
        <v>526</v>
      </c>
      <c r="B308" s="77">
        <v>0</v>
      </c>
      <c r="C308" s="77">
        <v>0</v>
      </c>
      <c r="D308" s="77">
        <v>0</v>
      </c>
      <c r="E308" s="77">
        <v>0</v>
      </c>
      <c r="F308" s="77">
        <v>7277000</v>
      </c>
      <c r="G308" s="77">
        <v>20241770442</v>
      </c>
      <c r="H308" s="77">
        <v>-20039570140</v>
      </c>
      <c r="I308" s="77">
        <v>202200302</v>
      </c>
    </row>
    <row r="309" spans="1:9" ht="23.1" customHeight="1">
      <c r="A309" s="85" t="s">
        <v>527</v>
      </c>
      <c r="B309" s="77">
        <v>0</v>
      </c>
      <c r="C309" s="77">
        <v>0</v>
      </c>
      <c r="D309" s="77">
        <v>0</v>
      </c>
      <c r="E309" s="77">
        <v>0</v>
      </c>
      <c r="F309" s="77">
        <v>59894000</v>
      </c>
      <c r="G309" s="77">
        <v>5216638792</v>
      </c>
      <c r="H309" s="77">
        <v>0</v>
      </c>
      <c r="I309" s="77">
        <v>5216638792</v>
      </c>
    </row>
    <row r="310" spans="1:9" ht="23.1" customHeight="1">
      <c r="A310" s="85" t="s">
        <v>528</v>
      </c>
      <c r="B310" s="77">
        <v>0</v>
      </c>
      <c r="C310" s="77">
        <v>0</v>
      </c>
      <c r="D310" s="77">
        <v>0</v>
      </c>
      <c r="E310" s="77">
        <v>0</v>
      </c>
      <c r="F310" s="77">
        <v>7284000</v>
      </c>
      <c r="G310" s="77">
        <v>9520918680</v>
      </c>
      <c r="H310" s="77">
        <v>0</v>
      </c>
      <c r="I310" s="77">
        <v>9520918680</v>
      </c>
    </row>
    <row r="311" spans="1:9" ht="23.1" customHeight="1">
      <c r="A311" s="85" t="s">
        <v>529</v>
      </c>
      <c r="B311" s="77">
        <v>0</v>
      </c>
      <c r="C311" s="77">
        <v>0</v>
      </c>
      <c r="D311" s="77">
        <v>0</v>
      </c>
      <c r="E311" s="77">
        <v>0</v>
      </c>
      <c r="F311" s="77">
        <v>36169000</v>
      </c>
      <c r="G311" s="77">
        <v>65435537305</v>
      </c>
      <c r="H311" s="77">
        <v>-46545129934</v>
      </c>
      <c r="I311" s="77">
        <v>18890407371</v>
      </c>
    </row>
    <row r="312" spans="1:9" ht="23.1" customHeight="1">
      <c r="A312" s="85" t="s">
        <v>530</v>
      </c>
      <c r="B312" s="77">
        <v>0</v>
      </c>
      <c r="C312" s="77">
        <v>0</v>
      </c>
      <c r="D312" s="77">
        <v>0</v>
      </c>
      <c r="E312" s="77">
        <v>0</v>
      </c>
      <c r="F312" s="77">
        <v>6000000</v>
      </c>
      <c r="G312" s="77">
        <v>20575545960</v>
      </c>
      <c r="H312" s="77">
        <v>-7525716</v>
      </c>
      <c r="I312" s="77">
        <v>20568020244</v>
      </c>
    </row>
    <row r="313" spans="1:9" ht="23.1" customHeight="1">
      <c r="A313" s="85" t="s">
        <v>531</v>
      </c>
      <c r="B313" s="77">
        <v>0</v>
      </c>
      <c r="C313" s="77">
        <v>0</v>
      </c>
      <c r="D313" s="77">
        <v>0</v>
      </c>
      <c r="E313" s="77">
        <v>0</v>
      </c>
      <c r="F313" s="77">
        <v>8663000</v>
      </c>
      <c r="G313" s="77">
        <v>-1786705148</v>
      </c>
      <c r="H313" s="77">
        <v>0</v>
      </c>
      <c r="I313" s="77">
        <v>-1786705148</v>
      </c>
    </row>
    <row r="314" spans="1:9" ht="23.1" customHeight="1">
      <c r="A314" s="85" t="s">
        <v>532</v>
      </c>
      <c r="B314" s="77">
        <v>0</v>
      </c>
      <c r="C314" s="77">
        <v>0</v>
      </c>
      <c r="D314" s="77">
        <v>0</v>
      </c>
      <c r="E314" s="77">
        <v>0</v>
      </c>
      <c r="F314" s="77">
        <v>490000</v>
      </c>
      <c r="G314" s="77">
        <v>1293977468</v>
      </c>
      <c r="H314" s="77">
        <v>-1363788522</v>
      </c>
      <c r="I314" s="77">
        <v>-69811054</v>
      </c>
    </row>
    <row r="315" spans="1:9" ht="23.1" customHeight="1">
      <c r="A315" s="85" t="s">
        <v>533</v>
      </c>
      <c r="B315" s="77">
        <v>0</v>
      </c>
      <c r="C315" s="77">
        <v>0</v>
      </c>
      <c r="D315" s="77">
        <v>0</v>
      </c>
      <c r="E315" s="77">
        <v>0</v>
      </c>
      <c r="F315" s="77">
        <v>1649000</v>
      </c>
      <c r="G315" s="77">
        <v>4345550907</v>
      </c>
      <c r="H315" s="77">
        <v>-4575468634</v>
      </c>
      <c r="I315" s="77">
        <v>-229917727</v>
      </c>
    </row>
    <row r="316" spans="1:9" ht="23.1" customHeight="1">
      <c r="A316" s="85" t="s">
        <v>534</v>
      </c>
      <c r="B316" s="77">
        <v>0</v>
      </c>
      <c r="C316" s="77">
        <v>0</v>
      </c>
      <c r="D316" s="77">
        <v>0</v>
      </c>
      <c r="E316" s="77">
        <v>0</v>
      </c>
      <c r="F316" s="77">
        <v>541000</v>
      </c>
      <c r="G316" s="77">
        <v>4045608581</v>
      </c>
      <c r="H316" s="77">
        <v>-1501007489</v>
      </c>
      <c r="I316" s="77">
        <v>2544601092</v>
      </c>
    </row>
    <row r="317" spans="1:9" ht="23.1" customHeight="1">
      <c r="A317" s="85" t="s">
        <v>535</v>
      </c>
      <c r="B317" s="77">
        <v>0</v>
      </c>
      <c r="C317" s="77">
        <v>0</v>
      </c>
      <c r="D317" s="77">
        <v>0</v>
      </c>
      <c r="E317" s="77">
        <v>0</v>
      </c>
      <c r="F317" s="77">
        <v>10818000</v>
      </c>
      <c r="G317" s="77">
        <v>24402311935</v>
      </c>
      <c r="H317" s="77">
        <v>-24706524865</v>
      </c>
      <c r="I317" s="77">
        <v>-304212930</v>
      </c>
    </row>
    <row r="318" spans="1:9" ht="23.1" customHeight="1">
      <c r="A318" s="78" t="s">
        <v>536</v>
      </c>
      <c r="B318" s="77">
        <v>0</v>
      </c>
      <c r="C318" s="77">
        <v>0</v>
      </c>
      <c r="D318" s="77">
        <v>0</v>
      </c>
      <c r="E318" s="77">
        <v>0</v>
      </c>
      <c r="F318" s="77">
        <v>1544000</v>
      </c>
      <c r="G318" s="77">
        <v>4082248555</v>
      </c>
      <c r="H318" s="77">
        <v>-3388465289</v>
      </c>
      <c r="I318" s="77">
        <v>693783266</v>
      </c>
    </row>
    <row r="319" spans="1:9" ht="23.1" customHeight="1">
      <c r="A319" s="85" t="s">
        <v>537</v>
      </c>
      <c r="B319" s="77">
        <v>0</v>
      </c>
      <c r="C319" s="77">
        <v>0</v>
      </c>
      <c r="D319" s="77">
        <v>0</v>
      </c>
      <c r="E319" s="77">
        <v>0</v>
      </c>
      <c r="F319" s="77">
        <v>4986000</v>
      </c>
      <c r="G319" s="77">
        <v>40520467</v>
      </c>
      <c r="H319" s="77">
        <v>0</v>
      </c>
      <c r="I319" s="77">
        <v>40520467</v>
      </c>
    </row>
    <row r="320" spans="1:9" ht="23.1" customHeight="1">
      <c r="A320" s="85" t="s">
        <v>538</v>
      </c>
      <c r="B320" s="77">
        <v>0</v>
      </c>
      <c r="C320" s="77">
        <v>0</v>
      </c>
      <c r="D320" s="77">
        <v>0</v>
      </c>
      <c r="E320" s="77">
        <v>0</v>
      </c>
      <c r="F320" s="77">
        <v>5180000</v>
      </c>
      <c r="G320" s="77">
        <v>704858460</v>
      </c>
      <c r="H320" s="77">
        <v>0</v>
      </c>
      <c r="I320" s="77">
        <v>704858460</v>
      </c>
    </row>
    <row r="321" spans="1:9" ht="23.1" customHeight="1">
      <c r="A321" s="85" t="s">
        <v>539</v>
      </c>
      <c r="B321" s="77">
        <v>0</v>
      </c>
      <c r="C321" s="77">
        <v>0</v>
      </c>
      <c r="D321" s="77">
        <v>0</v>
      </c>
      <c r="E321" s="77">
        <v>0</v>
      </c>
      <c r="F321" s="77">
        <v>500000</v>
      </c>
      <c r="G321" s="77">
        <v>1429488242</v>
      </c>
      <c r="H321" s="77">
        <v>-1389380110</v>
      </c>
      <c r="I321" s="77">
        <v>40108132</v>
      </c>
    </row>
    <row r="322" spans="1:9" ht="23.1" customHeight="1">
      <c r="A322" s="85" t="s">
        <v>540</v>
      </c>
      <c r="B322" s="77">
        <v>0</v>
      </c>
      <c r="C322" s="77">
        <v>0</v>
      </c>
      <c r="D322" s="77">
        <v>0</v>
      </c>
      <c r="E322" s="77">
        <v>0</v>
      </c>
      <c r="F322" s="77">
        <v>38547000</v>
      </c>
      <c r="G322" s="77">
        <v>2057829662</v>
      </c>
      <c r="H322" s="77">
        <v>0</v>
      </c>
      <c r="I322" s="77">
        <v>2057829662</v>
      </c>
    </row>
    <row r="323" spans="1:9" ht="23.1" customHeight="1">
      <c r="A323" s="78" t="s">
        <v>541</v>
      </c>
      <c r="B323" s="77">
        <v>0</v>
      </c>
      <c r="C323" s="77">
        <v>0</v>
      </c>
      <c r="D323" s="77">
        <v>0</v>
      </c>
      <c r="E323" s="77">
        <v>0</v>
      </c>
      <c r="F323" s="77">
        <v>32000</v>
      </c>
      <c r="G323" s="77">
        <v>0</v>
      </c>
      <c r="H323" s="77">
        <v>224000000</v>
      </c>
      <c r="I323" s="77">
        <v>224000000</v>
      </c>
    </row>
    <row r="324" spans="1:9" ht="23.1" customHeight="1">
      <c r="A324" s="78" t="s">
        <v>542</v>
      </c>
      <c r="B324" s="77">
        <v>0</v>
      </c>
      <c r="C324" s="77">
        <v>0</v>
      </c>
      <c r="D324" s="77">
        <v>0</v>
      </c>
      <c r="E324" s="77">
        <v>0</v>
      </c>
      <c r="F324" s="77">
        <v>7000</v>
      </c>
      <c r="G324" s="77">
        <v>0</v>
      </c>
      <c r="H324" s="77">
        <v>700000</v>
      </c>
      <c r="I324" s="77">
        <v>700000</v>
      </c>
    </row>
    <row r="325" spans="1:9" ht="23.1" customHeight="1">
      <c r="A325" s="78" t="s">
        <v>543</v>
      </c>
      <c r="B325" s="77">
        <v>0</v>
      </c>
      <c r="C325" s="77">
        <v>0</v>
      </c>
      <c r="D325" s="77">
        <v>0</v>
      </c>
      <c r="E325" s="77">
        <v>0</v>
      </c>
      <c r="F325" s="77">
        <v>1000</v>
      </c>
      <c r="G325" s="77">
        <v>0</v>
      </c>
      <c r="H325" s="77">
        <v>1000000</v>
      </c>
      <c r="I325" s="77">
        <v>1000000</v>
      </c>
    </row>
    <row r="326" spans="1:9" ht="23.1" customHeight="1">
      <c r="A326" s="78" t="s">
        <v>544</v>
      </c>
      <c r="B326" s="77">
        <v>0</v>
      </c>
      <c r="C326" s="77">
        <v>0</v>
      </c>
      <c r="D326" s="77">
        <v>0</v>
      </c>
      <c r="E326" s="77">
        <v>0</v>
      </c>
      <c r="F326" s="77">
        <v>4000</v>
      </c>
      <c r="G326" s="77">
        <v>0</v>
      </c>
      <c r="H326" s="77">
        <v>800000</v>
      </c>
      <c r="I326" s="77">
        <v>800000</v>
      </c>
    </row>
    <row r="327" spans="1:9" ht="23.1" customHeight="1">
      <c r="A327" s="85" t="s">
        <v>545</v>
      </c>
      <c r="B327" s="77">
        <v>0</v>
      </c>
      <c r="C327" s="77">
        <v>0</v>
      </c>
      <c r="D327" s="77">
        <v>0</v>
      </c>
      <c r="E327" s="77">
        <v>0</v>
      </c>
      <c r="F327" s="77">
        <v>31871000</v>
      </c>
      <c r="G327" s="77">
        <v>8754836754</v>
      </c>
      <c r="H327" s="77">
        <v>0</v>
      </c>
      <c r="I327" s="77">
        <v>8754836754</v>
      </c>
    </row>
    <row r="328" spans="1:9" ht="23.1" customHeight="1">
      <c r="A328" s="85" t="s">
        <v>546</v>
      </c>
      <c r="B328" s="77">
        <v>0</v>
      </c>
      <c r="C328" s="77">
        <v>0</v>
      </c>
      <c r="D328" s="77">
        <v>0</v>
      </c>
      <c r="E328" s="77">
        <v>0</v>
      </c>
      <c r="F328" s="77">
        <v>3329000</v>
      </c>
      <c r="G328" s="77">
        <v>413864112</v>
      </c>
      <c r="H328" s="77">
        <v>0</v>
      </c>
      <c r="I328" s="77">
        <v>413864112</v>
      </c>
    </row>
    <row r="329" spans="1:9" ht="23.1" customHeight="1">
      <c r="A329" s="85" t="s">
        <v>547</v>
      </c>
      <c r="B329" s="77">
        <v>0</v>
      </c>
      <c r="C329" s="77">
        <v>0</v>
      </c>
      <c r="D329" s="77">
        <v>0</v>
      </c>
      <c r="E329" s="77">
        <v>0</v>
      </c>
      <c r="F329" s="77">
        <v>231000</v>
      </c>
      <c r="G329" s="77">
        <v>11547027</v>
      </c>
      <c r="H329" s="77">
        <v>0</v>
      </c>
      <c r="I329" s="77">
        <v>11547027</v>
      </c>
    </row>
    <row r="330" spans="1:9" ht="23.1" customHeight="1">
      <c r="A330" s="78" t="s">
        <v>548</v>
      </c>
      <c r="B330" s="77">
        <v>0</v>
      </c>
      <c r="C330" s="77">
        <v>0</v>
      </c>
      <c r="D330" s="77">
        <v>0</v>
      </c>
      <c r="E330" s="77">
        <v>0</v>
      </c>
      <c r="F330" s="77">
        <v>6890000</v>
      </c>
      <c r="G330" s="77">
        <v>25091431552</v>
      </c>
      <c r="H330" s="77">
        <v>-17126763956</v>
      </c>
      <c r="I330" s="77">
        <v>7964667596</v>
      </c>
    </row>
    <row r="331" spans="1:9" ht="23.1" customHeight="1">
      <c r="A331" s="78" t="s">
        <v>549</v>
      </c>
      <c r="B331" s="77">
        <v>0</v>
      </c>
      <c r="C331" s="77">
        <v>0</v>
      </c>
      <c r="D331" s="77">
        <v>0</v>
      </c>
      <c r="E331" s="77">
        <v>0</v>
      </c>
      <c r="F331" s="77">
        <v>2876000</v>
      </c>
      <c r="G331" s="77">
        <v>10740600</v>
      </c>
      <c r="H331" s="77">
        <v>588091126</v>
      </c>
      <c r="I331" s="77">
        <v>598831726</v>
      </c>
    </row>
    <row r="332" spans="1:9" ht="23.1" customHeight="1">
      <c r="A332" s="85" t="s">
        <v>550</v>
      </c>
      <c r="B332" s="77">
        <v>0</v>
      </c>
      <c r="C332" s="77">
        <v>0</v>
      </c>
      <c r="D332" s="77">
        <v>0</v>
      </c>
      <c r="E332" s="77">
        <v>0</v>
      </c>
      <c r="F332" s="77">
        <v>46000</v>
      </c>
      <c r="G332" s="77">
        <v>102488662</v>
      </c>
      <c r="H332" s="77">
        <v>-110841549</v>
      </c>
      <c r="I332" s="77">
        <v>-8352887</v>
      </c>
    </row>
    <row r="333" spans="1:9" ht="23.1" customHeight="1">
      <c r="A333" s="78" t="s">
        <v>551</v>
      </c>
      <c r="B333" s="77">
        <v>0</v>
      </c>
      <c r="C333" s="77">
        <v>0</v>
      </c>
      <c r="D333" s="77">
        <v>0</v>
      </c>
      <c r="E333" s="77">
        <v>0</v>
      </c>
      <c r="F333" s="77">
        <v>184000</v>
      </c>
      <c r="G333" s="77">
        <v>0</v>
      </c>
      <c r="H333" s="77">
        <v>10672000</v>
      </c>
      <c r="I333" s="77">
        <v>10672000</v>
      </c>
    </row>
    <row r="334" spans="1:9" ht="23.1" customHeight="1">
      <c r="A334" s="85" t="s">
        <v>552</v>
      </c>
      <c r="B334" s="77">
        <v>0</v>
      </c>
      <c r="C334" s="77">
        <v>0</v>
      </c>
      <c r="D334" s="77">
        <v>0</v>
      </c>
      <c r="E334" s="77">
        <v>0</v>
      </c>
      <c r="F334" s="77">
        <v>26128000</v>
      </c>
      <c r="G334" s="77">
        <v>6990758348</v>
      </c>
      <c r="H334" s="77">
        <v>0</v>
      </c>
      <c r="I334" s="77">
        <v>6990758348</v>
      </c>
    </row>
    <row r="335" spans="1:9" ht="23.1" customHeight="1">
      <c r="A335" s="85" t="s">
        <v>553</v>
      </c>
      <c r="B335" s="77">
        <v>0</v>
      </c>
      <c r="C335" s="77">
        <v>0</v>
      </c>
      <c r="D335" s="77">
        <v>0</v>
      </c>
      <c r="E335" s="77">
        <v>0</v>
      </c>
      <c r="F335" s="77">
        <v>18541500</v>
      </c>
      <c r="G335" s="77">
        <v>2783523074</v>
      </c>
      <c r="H335" s="77">
        <v>0</v>
      </c>
      <c r="I335" s="77">
        <v>2783523074</v>
      </c>
    </row>
    <row r="336" spans="1:9" ht="23.1" customHeight="1">
      <c r="A336" s="85" t="s">
        <v>554</v>
      </c>
      <c r="B336" s="77">
        <v>0</v>
      </c>
      <c r="C336" s="77">
        <v>0</v>
      </c>
      <c r="D336" s="77">
        <v>0</v>
      </c>
      <c r="E336" s="77">
        <v>0</v>
      </c>
      <c r="F336" s="77">
        <v>49215000</v>
      </c>
      <c r="G336" s="77">
        <v>64224585015</v>
      </c>
      <c r="H336" s="77">
        <v>-75105637827</v>
      </c>
      <c r="I336" s="77">
        <v>-10881052812</v>
      </c>
    </row>
    <row r="337" spans="1:9" ht="23.1" customHeight="1">
      <c r="A337" s="85" t="s">
        <v>555</v>
      </c>
      <c r="B337" s="77">
        <v>0</v>
      </c>
      <c r="C337" s="77">
        <v>0</v>
      </c>
      <c r="D337" s="77">
        <v>0</v>
      </c>
      <c r="E337" s="77">
        <v>0</v>
      </c>
      <c r="F337" s="77">
        <v>75000</v>
      </c>
      <c r="G337" s="77">
        <v>374906</v>
      </c>
      <c r="H337" s="77">
        <v>0</v>
      </c>
      <c r="I337" s="77">
        <v>374906</v>
      </c>
    </row>
    <row r="338" spans="1:9" ht="23.1" customHeight="1">
      <c r="A338" s="85" t="s">
        <v>556</v>
      </c>
      <c r="B338" s="77">
        <v>0</v>
      </c>
      <c r="C338" s="77">
        <v>0</v>
      </c>
      <c r="D338" s="77">
        <v>0</v>
      </c>
      <c r="E338" s="77">
        <v>0</v>
      </c>
      <c r="F338" s="77">
        <v>1510000</v>
      </c>
      <c r="G338" s="77">
        <v>50237063</v>
      </c>
      <c r="H338" s="77">
        <v>0</v>
      </c>
      <c r="I338" s="77">
        <v>50237063</v>
      </c>
    </row>
    <row r="339" spans="1:9" ht="23.1" customHeight="1">
      <c r="A339" s="85" t="s">
        <v>557</v>
      </c>
      <c r="B339" s="77">
        <v>0</v>
      </c>
      <c r="C339" s="77">
        <v>0</v>
      </c>
      <c r="D339" s="77">
        <v>0</v>
      </c>
      <c r="E339" s="77">
        <v>0</v>
      </c>
      <c r="F339" s="77">
        <v>10000</v>
      </c>
      <c r="G339" s="77">
        <v>249937</v>
      </c>
      <c r="H339" s="77">
        <v>0</v>
      </c>
      <c r="I339" s="77">
        <v>249937</v>
      </c>
    </row>
    <row r="340" spans="1:9" ht="23.1" customHeight="1">
      <c r="A340" s="85" t="s">
        <v>558</v>
      </c>
      <c r="B340" s="77">
        <v>0</v>
      </c>
      <c r="C340" s="77">
        <v>0</v>
      </c>
      <c r="D340" s="77">
        <v>0</v>
      </c>
      <c r="E340" s="77">
        <v>0</v>
      </c>
      <c r="F340" s="77">
        <v>995445</v>
      </c>
      <c r="G340" s="77">
        <v>2303781451</v>
      </c>
      <c r="H340" s="77">
        <v>-2294657357</v>
      </c>
      <c r="I340" s="77">
        <v>9124094</v>
      </c>
    </row>
    <row r="341" spans="1:9" ht="23.1" customHeight="1">
      <c r="A341" s="78" t="s">
        <v>559</v>
      </c>
      <c r="B341" s="77">
        <v>0</v>
      </c>
      <c r="C341" s="77">
        <v>0</v>
      </c>
      <c r="D341" s="77">
        <v>0</v>
      </c>
      <c r="E341" s="77">
        <v>0</v>
      </c>
      <c r="F341" s="77">
        <v>1039000</v>
      </c>
      <c r="G341" s="77">
        <v>866889112</v>
      </c>
      <c r="H341" s="77">
        <v>-3711668</v>
      </c>
      <c r="I341" s="77">
        <v>863177444</v>
      </c>
    </row>
    <row r="342" spans="1:9" ht="23.1" customHeight="1">
      <c r="A342" s="85" t="s">
        <v>560</v>
      </c>
      <c r="B342" s="77">
        <v>0</v>
      </c>
      <c r="C342" s="77">
        <v>0</v>
      </c>
      <c r="D342" s="77">
        <v>0</v>
      </c>
      <c r="E342" s="77">
        <v>0</v>
      </c>
      <c r="F342" s="77">
        <v>4870000</v>
      </c>
      <c r="G342" s="77">
        <v>5738526</v>
      </c>
      <c r="H342" s="77">
        <v>0</v>
      </c>
      <c r="I342" s="77">
        <v>5738526</v>
      </c>
    </row>
    <row r="343" spans="1:9" ht="23.1" customHeight="1">
      <c r="A343" s="85" t="s">
        <v>561</v>
      </c>
      <c r="B343" s="77">
        <v>0</v>
      </c>
      <c r="C343" s="77">
        <v>0</v>
      </c>
      <c r="D343" s="77">
        <v>0</v>
      </c>
      <c r="E343" s="77">
        <v>0</v>
      </c>
      <c r="F343" s="77">
        <v>775500</v>
      </c>
      <c r="G343" s="77">
        <v>11502044</v>
      </c>
      <c r="H343" s="77">
        <v>0</v>
      </c>
      <c r="I343" s="77">
        <v>11502044</v>
      </c>
    </row>
    <row r="344" spans="1:9" ht="23.1" customHeight="1">
      <c r="A344" s="85" t="s">
        <v>562</v>
      </c>
      <c r="B344" s="77">
        <v>0</v>
      </c>
      <c r="C344" s="77">
        <v>0</v>
      </c>
      <c r="D344" s="77">
        <v>0</v>
      </c>
      <c r="E344" s="77">
        <v>0</v>
      </c>
      <c r="F344" s="77">
        <v>1000000</v>
      </c>
      <c r="G344" s="77">
        <v>22494207</v>
      </c>
      <c r="H344" s="77">
        <v>0</v>
      </c>
      <c r="I344" s="77">
        <v>22494207</v>
      </c>
    </row>
    <row r="345" spans="1:9" ht="23.1" customHeight="1">
      <c r="A345" s="85" t="s">
        <v>563</v>
      </c>
      <c r="B345" s="77">
        <v>0</v>
      </c>
      <c r="C345" s="77">
        <v>0</v>
      </c>
      <c r="D345" s="77">
        <v>0</v>
      </c>
      <c r="E345" s="77">
        <v>0</v>
      </c>
      <c r="F345" s="77">
        <v>19000</v>
      </c>
      <c r="G345" s="77">
        <v>949756</v>
      </c>
      <c r="H345" s="77">
        <v>0</v>
      </c>
      <c r="I345" s="77">
        <v>949756</v>
      </c>
    </row>
    <row r="346" spans="1:9" ht="23.1" customHeight="1">
      <c r="A346" s="85" t="s">
        <v>564</v>
      </c>
      <c r="B346" s="77">
        <v>0</v>
      </c>
      <c r="C346" s="77">
        <v>0</v>
      </c>
      <c r="D346" s="77">
        <v>0</v>
      </c>
      <c r="E346" s="77">
        <v>0</v>
      </c>
      <c r="F346" s="77">
        <v>1564000</v>
      </c>
      <c r="G346" s="77">
        <v>80037394</v>
      </c>
      <c r="H346" s="77">
        <v>0</v>
      </c>
      <c r="I346" s="77">
        <v>80037394</v>
      </c>
    </row>
    <row r="347" spans="1:9" ht="23.1" customHeight="1">
      <c r="A347" s="85" t="s">
        <v>565</v>
      </c>
      <c r="B347" s="77">
        <v>0</v>
      </c>
      <c r="C347" s="77">
        <v>0</v>
      </c>
      <c r="D347" s="77">
        <v>0</v>
      </c>
      <c r="E347" s="77">
        <v>0</v>
      </c>
      <c r="F347" s="77">
        <v>1564000</v>
      </c>
      <c r="G347" s="77">
        <v>165957261</v>
      </c>
      <c r="H347" s="77">
        <v>0</v>
      </c>
      <c r="I347" s="77">
        <v>165957261</v>
      </c>
    </row>
    <row r="348" spans="1:9" ht="23.1" customHeight="1">
      <c r="A348" s="85" t="s">
        <v>566</v>
      </c>
      <c r="B348" s="77">
        <v>0</v>
      </c>
      <c r="C348" s="77">
        <v>0</v>
      </c>
      <c r="D348" s="77">
        <v>0</v>
      </c>
      <c r="E348" s="77">
        <v>0</v>
      </c>
      <c r="F348" s="77">
        <v>57644000</v>
      </c>
      <c r="G348" s="77">
        <v>12534609615</v>
      </c>
      <c r="H348" s="77">
        <v>0</v>
      </c>
      <c r="I348" s="77">
        <v>12534609615</v>
      </c>
    </row>
    <row r="349" spans="1:9" ht="23.1" customHeight="1">
      <c r="A349" s="78" t="s">
        <v>567</v>
      </c>
      <c r="B349" s="77">
        <v>0</v>
      </c>
      <c r="C349" s="77">
        <v>0</v>
      </c>
      <c r="D349" s="77">
        <v>0</v>
      </c>
      <c r="E349" s="77">
        <v>0</v>
      </c>
      <c r="F349" s="77">
        <v>5000</v>
      </c>
      <c r="G349" s="77">
        <v>8647905325</v>
      </c>
      <c r="H349" s="77">
        <v>-6005905440</v>
      </c>
      <c r="I349" s="77">
        <v>2641999885</v>
      </c>
    </row>
    <row r="350" spans="1:9" ht="23.1" customHeight="1">
      <c r="A350" s="85" t="s">
        <v>568</v>
      </c>
      <c r="B350" s="77">
        <v>0</v>
      </c>
      <c r="C350" s="77">
        <v>0</v>
      </c>
      <c r="D350" s="77">
        <v>0</v>
      </c>
      <c r="E350" s="77">
        <v>0</v>
      </c>
      <c r="F350" s="77">
        <v>111000</v>
      </c>
      <c r="G350" s="77">
        <v>49604225</v>
      </c>
      <c r="H350" s="77">
        <v>0</v>
      </c>
      <c r="I350" s="77">
        <v>49604225</v>
      </c>
    </row>
    <row r="351" spans="1:9" ht="23.1" customHeight="1">
      <c r="A351" s="78" t="s">
        <v>569</v>
      </c>
      <c r="B351" s="77">
        <v>0</v>
      </c>
      <c r="C351" s="77">
        <v>0</v>
      </c>
      <c r="D351" s="77">
        <v>0</v>
      </c>
      <c r="E351" s="77">
        <v>0</v>
      </c>
      <c r="F351" s="77">
        <v>5688676</v>
      </c>
      <c r="G351" s="77">
        <v>11231093988</v>
      </c>
      <c r="H351" s="77">
        <v>-9076810229</v>
      </c>
      <c r="I351" s="77">
        <v>2154283759</v>
      </c>
    </row>
    <row r="352" spans="1:9" ht="23.1" customHeight="1">
      <c r="A352" s="85" t="s">
        <v>570</v>
      </c>
      <c r="B352" s="77">
        <v>0</v>
      </c>
      <c r="C352" s="77">
        <v>0</v>
      </c>
      <c r="D352" s="77">
        <v>0</v>
      </c>
      <c r="E352" s="77">
        <v>0</v>
      </c>
      <c r="F352" s="77">
        <v>9495000</v>
      </c>
      <c r="G352" s="77">
        <v>2078461693</v>
      </c>
      <c r="H352" s="77">
        <v>0</v>
      </c>
      <c r="I352" s="77">
        <v>2078461693</v>
      </c>
    </row>
    <row r="353" spans="1:9" ht="23.1" customHeight="1">
      <c r="A353" s="85" t="s">
        <v>571</v>
      </c>
      <c r="B353" s="77">
        <v>0</v>
      </c>
      <c r="C353" s="77">
        <v>0</v>
      </c>
      <c r="D353" s="77">
        <v>0</v>
      </c>
      <c r="E353" s="77">
        <v>0</v>
      </c>
      <c r="F353" s="77">
        <v>5619000</v>
      </c>
      <c r="G353" s="77">
        <v>11648483942</v>
      </c>
      <c r="H353" s="77">
        <v>-10662475017</v>
      </c>
      <c r="I353" s="77">
        <v>986008925</v>
      </c>
    </row>
    <row r="354" spans="1:9" ht="23.1" customHeight="1">
      <c r="A354" s="85" t="s">
        <v>572</v>
      </c>
      <c r="B354" s="77">
        <v>0</v>
      </c>
      <c r="C354" s="77">
        <v>0</v>
      </c>
      <c r="D354" s="77">
        <v>0</v>
      </c>
      <c r="E354" s="77">
        <v>0</v>
      </c>
      <c r="F354" s="77">
        <v>971000</v>
      </c>
      <c r="G354" s="77">
        <v>2404992911</v>
      </c>
      <c r="H354" s="77">
        <v>-2320443717</v>
      </c>
      <c r="I354" s="77">
        <v>84549194</v>
      </c>
    </row>
    <row r="355" spans="1:9" ht="23.1" customHeight="1">
      <c r="A355" s="85" t="s">
        <v>573</v>
      </c>
      <c r="B355" s="77">
        <v>0</v>
      </c>
      <c r="C355" s="77">
        <v>0</v>
      </c>
      <c r="D355" s="77">
        <v>0</v>
      </c>
      <c r="E355" s="77">
        <v>0</v>
      </c>
      <c r="F355" s="77">
        <v>42513000</v>
      </c>
      <c r="G355" s="77">
        <v>46286132606</v>
      </c>
      <c r="H355" s="77">
        <v>-37627513837</v>
      </c>
      <c r="I355" s="77">
        <v>8658618769</v>
      </c>
    </row>
    <row r="356" spans="1:9" ht="23.1" customHeight="1">
      <c r="A356" s="85" t="s">
        <v>574</v>
      </c>
      <c r="B356" s="77">
        <v>0</v>
      </c>
      <c r="C356" s="77">
        <v>0</v>
      </c>
      <c r="D356" s="77">
        <v>0</v>
      </c>
      <c r="E356" s="77">
        <v>0</v>
      </c>
      <c r="F356" s="77">
        <v>1006000</v>
      </c>
      <c r="G356" s="77">
        <v>2293086284</v>
      </c>
      <c r="H356" s="77">
        <v>-2424056467</v>
      </c>
      <c r="I356" s="77">
        <v>-130970183</v>
      </c>
    </row>
    <row r="357" spans="1:9" ht="23.1" customHeight="1">
      <c r="A357" s="85" t="s">
        <v>575</v>
      </c>
      <c r="B357" s="77">
        <v>0</v>
      </c>
      <c r="C357" s="77">
        <v>0</v>
      </c>
      <c r="D357" s="77">
        <v>0</v>
      </c>
      <c r="E357" s="77">
        <v>0</v>
      </c>
      <c r="F357" s="77">
        <v>3002000</v>
      </c>
      <c r="G357" s="77">
        <v>7034242550</v>
      </c>
      <c r="H357" s="77">
        <v>-7233615819</v>
      </c>
      <c r="I357" s="77">
        <v>-199373269</v>
      </c>
    </row>
    <row r="358" spans="1:9" ht="23.1" customHeight="1">
      <c r="A358" s="85" t="s">
        <v>576</v>
      </c>
      <c r="B358" s="77">
        <v>0</v>
      </c>
      <c r="C358" s="77">
        <v>0</v>
      </c>
      <c r="D358" s="77">
        <v>0</v>
      </c>
      <c r="E358" s="77">
        <v>0</v>
      </c>
      <c r="F358" s="77">
        <v>3487250</v>
      </c>
      <c r="G358" s="77">
        <v>207306067</v>
      </c>
      <c r="H358" s="77">
        <v>0</v>
      </c>
      <c r="I358" s="77">
        <v>207306067</v>
      </c>
    </row>
    <row r="359" spans="1:9" ht="23.1" customHeight="1">
      <c r="A359" s="85" t="s">
        <v>577</v>
      </c>
      <c r="B359" s="77">
        <v>0</v>
      </c>
      <c r="C359" s="77">
        <v>0</v>
      </c>
      <c r="D359" s="77">
        <v>0</v>
      </c>
      <c r="E359" s="77">
        <v>0</v>
      </c>
      <c r="F359" s="77">
        <v>46027000</v>
      </c>
      <c r="G359" s="77">
        <v>20983685545</v>
      </c>
      <c r="H359" s="77">
        <v>-4909927</v>
      </c>
      <c r="I359" s="77">
        <v>20978775618</v>
      </c>
    </row>
    <row r="360" spans="1:9" ht="23.1" customHeight="1">
      <c r="A360" s="85" t="s">
        <v>578</v>
      </c>
      <c r="B360" s="77">
        <v>0</v>
      </c>
      <c r="C360" s="77">
        <v>0</v>
      </c>
      <c r="D360" s="77">
        <v>0</v>
      </c>
      <c r="E360" s="77">
        <v>0</v>
      </c>
      <c r="F360" s="77">
        <v>91504</v>
      </c>
      <c r="G360" s="77">
        <v>525847266</v>
      </c>
      <c r="H360" s="77">
        <v>-496029407</v>
      </c>
      <c r="I360" s="77">
        <v>29817859</v>
      </c>
    </row>
    <row r="361" spans="1:9" ht="23.1" customHeight="1">
      <c r="A361" s="85" t="s">
        <v>579</v>
      </c>
      <c r="B361" s="77">
        <v>0</v>
      </c>
      <c r="C361" s="77">
        <v>0</v>
      </c>
      <c r="D361" s="77">
        <v>0</v>
      </c>
      <c r="E361" s="77">
        <v>0</v>
      </c>
      <c r="F361" s="77">
        <v>175000</v>
      </c>
      <c r="G361" s="77">
        <v>324178412</v>
      </c>
      <c r="H361" s="77">
        <v>-193942126</v>
      </c>
      <c r="I361" s="77">
        <v>130236286</v>
      </c>
    </row>
    <row r="362" spans="1:9" ht="23.1" customHeight="1">
      <c r="A362" s="78" t="s">
        <v>580</v>
      </c>
      <c r="B362" s="77">
        <v>0</v>
      </c>
      <c r="C362" s="77">
        <v>0</v>
      </c>
      <c r="D362" s="77">
        <v>0</v>
      </c>
      <c r="E362" s="77">
        <v>0</v>
      </c>
      <c r="F362" s="77">
        <v>2840000</v>
      </c>
      <c r="G362" s="77">
        <v>364498789</v>
      </c>
      <c r="H362" s="77">
        <v>-425048790</v>
      </c>
      <c r="I362" s="77">
        <v>-60550001</v>
      </c>
    </row>
    <row r="363" spans="1:9" ht="23.1" customHeight="1">
      <c r="A363" s="85" t="s">
        <v>581</v>
      </c>
      <c r="B363" s="77">
        <v>0</v>
      </c>
      <c r="C363" s="77">
        <v>0</v>
      </c>
      <c r="D363" s="77">
        <v>0</v>
      </c>
      <c r="E363" s="77">
        <v>0</v>
      </c>
      <c r="F363" s="77">
        <v>15000</v>
      </c>
      <c r="G363" s="77">
        <v>79279280</v>
      </c>
      <c r="H363" s="77">
        <v>-70795535</v>
      </c>
      <c r="I363" s="77">
        <v>8483745</v>
      </c>
    </row>
    <row r="364" spans="1:9" ht="23.1" customHeight="1">
      <c r="A364" s="78" t="s">
        <v>582</v>
      </c>
      <c r="B364" s="77">
        <v>0</v>
      </c>
      <c r="C364" s="77">
        <v>0</v>
      </c>
      <c r="D364" s="77">
        <v>0</v>
      </c>
      <c r="E364" s="77">
        <v>0</v>
      </c>
      <c r="F364" s="77">
        <v>1000000</v>
      </c>
      <c r="G364" s="77">
        <v>28739364418</v>
      </c>
      <c r="H364" s="77">
        <v>-9982565</v>
      </c>
      <c r="I364" s="77">
        <v>28729381853</v>
      </c>
    </row>
    <row r="365" spans="1:9" ht="23.1" customHeight="1">
      <c r="A365" s="85" t="s">
        <v>583</v>
      </c>
      <c r="B365" s="77">
        <v>0</v>
      </c>
      <c r="C365" s="77">
        <v>0</v>
      </c>
      <c r="D365" s="77">
        <v>0</v>
      </c>
      <c r="E365" s="77">
        <v>0</v>
      </c>
      <c r="F365" s="77">
        <v>27000</v>
      </c>
      <c r="G365" s="77">
        <v>3344143</v>
      </c>
      <c r="H365" s="77">
        <v>0</v>
      </c>
      <c r="I365" s="77">
        <v>3344143</v>
      </c>
    </row>
    <row r="366" spans="1:9" ht="23.1" customHeight="1">
      <c r="A366" s="85" t="s">
        <v>584</v>
      </c>
      <c r="B366" s="77">
        <v>0</v>
      </c>
      <c r="C366" s="77">
        <v>0</v>
      </c>
      <c r="D366" s="77">
        <v>0</v>
      </c>
      <c r="E366" s="77">
        <v>0</v>
      </c>
      <c r="F366" s="77">
        <v>19000</v>
      </c>
      <c r="G366" s="77">
        <v>3648070</v>
      </c>
      <c r="H366" s="77">
        <v>0</v>
      </c>
      <c r="I366" s="77">
        <v>3648070</v>
      </c>
    </row>
    <row r="367" spans="1:9" ht="23.1" customHeight="1">
      <c r="A367" s="85" t="s">
        <v>585</v>
      </c>
      <c r="B367" s="77">
        <v>0</v>
      </c>
      <c r="C367" s="77">
        <v>0</v>
      </c>
      <c r="D367" s="77">
        <v>0</v>
      </c>
      <c r="E367" s="77">
        <v>0</v>
      </c>
      <c r="F367" s="77">
        <v>22000</v>
      </c>
      <c r="G367" s="77">
        <v>3321147</v>
      </c>
      <c r="H367" s="77">
        <v>0</v>
      </c>
      <c r="I367" s="77">
        <v>3321147</v>
      </c>
    </row>
    <row r="368" spans="1:9" ht="23.1" customHeight="1">
      <c r="A368" s="85" t="s">
        <v>586</v>
      </c>
      <c r="B368" s="77">
        <v>0</v>
      </c>
      <c r="C368" s="77">
        <v>0</v>
      </c>
      <c r="D368" s="77">
        <v>0</v>
      </c>
      <c r="E368" s="77">
        <v>0</v>
      </c>
      <c r="F368" s="77">
        <v>86038000</v>
      </c>
      <c r="G368" s="77">
        <v>-69641072</v>
      </c>
      <c r="H368" s="77">
        <v>0</v>
      </c>
      <c r="I368" s="77">
        <v>-69641072</v>
      </c>
    </row>
    <row r="369" spans="1:9" ht="23.1" customHeight="1">
      <c r="A369" s="85" t="s">
        <v>587</v>
      </c>
      <c r="B369" s="77">
        <v>0</v>
      </c>
      <c r="C369" s="77">
        <v>0</v>
      </c>
      <c r="D369" s="77">
        <v>0</v>
      </c>
      <c r="E369" s="77">
        <v>0</v>
      </c>
      <c r="F369" s="77">
        <v>878000</v>
      </c>
      <c r="G369" s="77">
        <v>164296688</v>
      </c>
      <c r="H369" s="77">
        <v>0</v>
      </c>
      <c r="I369" s="77">
        <v>164296688</v>
      </c>
    </row>
    <row r="370" spans="1:9" ht="23.1" customHeight="1">
      <c r="A370" s="85" t="s">
        <v>588</v>
      </c>
      <c r="B370" s="77">
        <v>0</v>
      </c>
      <c r="C370" s="77">
        <v>0</v>
      </c>
      <c r="D370" s="77">
        <v>0</v>
      </c>
      <c r="E370" s="77">
        <v>0</v>
      </c>
      <c r="F370" s="77">
        <v>6828000</v>
      </c>
      <c r="G370" s="77">
        <v>15393686593</v>
      </c>
      <c r="H370" s="77">
        <v>-14391149869</v>
      </c>
      <c r="I370" s="77">
        <v>1002536724</v>
      </c>
    </row>
    <row r="371" spans="1:9" ht="23.1" customHeight="1">
      <c r="A371" s="85" t="s">
        <v>589</v>
      </c>
      <c r="B371" s="77">
        <v>0</v>
      </c>
      <c r="C371" s="77">
        <v>0</v>
      </c>
      <c r="D371" s="77">
        <v>0</v>
      </c>
      <c r="E371" s="77">
        <v>0</v>
      </c>
      <c r="F371" s="77">
        <v>84000</v>
      </c>
      <c r="G371" s="77">
        <v>13173611</v>
      </c>
      <c r="H371" s="77">
        <v>0</v>
      </c>
      <c r="I371" s="77">
        <v>13173611</v>
      </c>
    </row>
    <row r="372" spans="1:9" ht="23.1" customHeight="1">
      <c r="A372" s="85" t="s">
        <v>590</v>
      </c>
      <c r="B372" s="77">
        <v>0</v>
      </c>
      <c r="C372" s="77">
        <v>0</v>
      </c>
      <c r="D372" s="77">
        <v>0</v>
      </c>
      <c r="E372" s="77">
        <v>0</v>
      </c>
      <c r="F372" s="77">
        <v>42000</v>
      </c>
      <c r="G372" s="77">
        <v>14696215</v>
      </c>
      <c r="H372" s="77">
        <v>0</v>
      </c>
      <c r="I372" s="77">
        <v>14696215</v>
      </c>
    </row>
    <row r="373" spans="1:9" ht="23.1" customHeight="1">
      <c r="A373" s="85" t="s">
        <v>591</v>
      </c>
      <c r="B373" s="77">
        <v>0</v>
      </c>
      <c r="C373" s="77">
        <v>0</v>
      </c>
      <c r="D373" s="77">
        <v>0</v>
      </c>
      <c r="E373" s="77">
        <v>0</v>
      </c>
      <c r="F373" s="77">
        <v>3051000</v>
      </c>
      <c r="G373" s="77">
        <v>918446453</v>
      </c>
      <c r="H373" s="77">
        <v>-75585574</v>
      </c>
      <c r="I373" s="77">
        <v>842860879</v>
      </c>
    </row>
    <row r="374" spans="1:9" ht="23.1" customHeight="1">
      <c r="A374" s="85" t="s">
        <v>592</v>
      </c>
      <c r="B374" s="77">
        <v>0</v>
      </c>
      <c r="C374" s="77">
        <v>0</v>
      </c>
      <c r="D374" s="77">
        <v>0</v>
      </c>
      <c r="E374" s="77">
        <v>0</v>
      </c>
      <c r="F374" s="77">
        <v>40989000</v>
      </c>
      <c r="G374" s="77">
        <v>2721859138</v>
      </c>
      <c r="H374" s="77">
        <v>0</v>
      </c>
      <c r="I374" s="77">
        <v>2721859138</v>
      </c>
    </row>
    <row r="375" spans="1:9" ht="23.1" customHeight="1">
      <c r="A375" s="78" t="s">
        <v>593</v>
      </c>
      <c r="B375" s="77">
        <v>0</v>
      </c>
      <c r="C375" s="77">
        <v>0</v>
      </c>
      <c r="D375" s="77">
        <v>0</v>
      </c>
      <c r="E375" s="77">
        <v>0</v>
      </c>
      <c r="F375" s="77">
        <v>97000</v>
      </c>
      <c r="G375" s="77">
        <v>446085104</v>
      </c>
      <c r="H375" s="77">
        <v>-336886726</v>
      </c>
      <c r="I375" s="77">
        <v>109198378</v>
      </c>
    </row>
    <row r="376" spans="1:9" ht="23.1" customHeight="1">
      <c r="A376" s="78" t="s">
        <v>594</v>
      </c>
      <c r="B376" s="77">
        <v>0</v>
      </c>
      <c r="C376" s="77">
        <v>0</v>
      </c>
      <c r="D376" s="77">
        <v>0</v>
      </c>
      <c r="E376" s="77">
        <v>0</v>
      </c>
      <c r="F376" s="77">
        <v>452000</v>
      </c>
      <c r="G376" s="77">
        <v>709457271</v>
      </c>
      <c r="H376" s="77">
        <v>-522702555</v>
      </c>
      <c r="I376" s="77">
        <v>186754716</v>
      </c>
    </row>
    <row r="377" spans="1:9" ht="23.1" customHeight="1">
      <c r="A377" s="78" t="s">
        <v>595</v>
      </c>
      <c r="B377" s="77">
        <v>0</v>
      </c>
      <c r="C377" s="77">
        <v>0</v>
      </c>
      <c r="D377" s="77">
        <v>0</v>
      </c>
      <c r="E377" s="77">
        <v>0</v>
      </c>
      <c r="F377" s="77">
        <v>2188734</v>
      </c>
      <c r="G377" s="77">
        <v>874061410</v>
      </c>
      <c r="H377" s="77">
        <v>0</v>
      </c>
      <c r="I377" s="77">
        <v>874061410</v>
      </c>
    </row>
    <row r="378" spans="1:9" ht="23.1" customHeight="1">
      <c r="A378" s="85" t="s">
        <v>596</v>
      </c>
      <c r="B378" s="77">
        <v>0</v>
      </c>
      <c r="C378" s="77">
        <v>0</v>
      </c>
      <c r="D378" s="77">
        <v>0</v>
      </c>
      <c r="E378" s="77">
        <v>0</v>
      </c>
      <c r="F378" s="77">
        <v>4077000</v>
      </c>
      <c r="G378" s="77">
        <v>600677298</v>
      </c>
      <c r="H378" s="77">
        <v>0</v>
      </c>
      <c r="I378" s="77">
        <v>600677298</v>
      </c>
    </row>
    <row r="379" spans="1:9" ht="23.1" customHeight="1">
      <c r="A379" s="85" t="s">
        <v>597</v>
      </c>
      <c r="B379" s="77">
        <v>0</v>
      </c>
      <c r="C379" s="77">
        <v>0</v>
      </c>
      <c r="D379" s="77">
        <v>0</v>
      </c>
      <c r="E379" s="77">
        <v>0</v>
      </c>
      <c r="F379" s="77">
        <v>578000</v>
      </c>
      <c r="G379" s="77">
        <v>-2613647</v>
      </c>
      <c r="H379" s="77">
        <v>0</v>
      </c>
      <c r="I379" s="77">
        <v>-2613647</v>
      </c>
    </row>
    <row r="380" spans="1:9" ht="23.1" customHeight="1">
      <c r="A380" s="85" t="s">
        <v>598</v>
      </c>
      <c r="B380" s="77">
        <v>0</v>
      </c>
      <c r="C380" s="77">
        <v>0</v>
      </c>
      <c r="D380" s="77">
        <v>0</v>
      </c>
      <c r="E380" s="77">
        <v>0</v>
      </c>
      <c r="F380" s="77">
        <v>481000</v>
      </c>
      <c r="G380" s="77">
        <v>46933306</v>
      </c>
      <c r="H380" s="77">
        <v>-2291824</v>
      </c>
      <c r="I380" s="77">
        <v>44641482</v>
      </c>
    </row>
    <row r="381" spans="1:9" ht="23.1" customHeight="1">
      <c r="A381" s="78" t="s">
        <v>599</v>
      </c>
      <c r="B381" s="77">
        <v>0</v>
      </c>
      <c r="C381" s="77">
        <v>0</v>
      </c>
      <c r="D381" s="77">
        <v>0</v>
      </c>
      <c r="E381" s="77">
        <v>0</v>
      </c>
      <c r="F381" s="77">
        <v>1639140</v>
      </c>
      <c r="G381" s="77">
        <v>3340610439</v>
      </c>
      <c r="H381" s="77">
        <v>-6763483010</v>
      </c>
      <c r="I381" s="77">
        <v>-3422872571</v>
      </c>
    </row>
    <row r="382" spans="1:9" ht="23.1" customHeight="1">
      <c r="A382" s="85" t="s">
        <v>600</v>
      </c>
      <c r="B382" s="77">
        <v>0</v>
      </c>
      <c r="C382" s="77">
        <v>0</v>
      </c>
      <c r="D382" s="77">
        <v>0</v>
      </c>
      <c r="E382" s="77">
        <v>0</v>
      </c>
      <c r="F382" s="77">
        <v>52814000</v>
      </c>
      <c r="G382" s="77">
        <v>56988350991</v>
      </c>
      <c r="H382" s="77">
        <v>-61523671136</v>
      </c>
      <c r="I382" s="77">
        <v>-4535320145</v>
      </c>
    </row>
    <row r="383" spans="1:9" ht="23.1" customHeight="1">
      <c r="A383" s="85" t="s">
        <v>601</v>
      </c>
      <c r="B383" s="77">
        <v>0</v>
      </c>
      <c r="C383" s="77">
        <v>0</v>
      </c>
      <c r="D383" s="77">
        <v>0</v>
      </c>
      <c r="E383" s="77">
        <v>0</v>
      </c>
      <c r="F383" s="77">
        <v>12519000</v>
      </c>
      <c r="G383" s="77">
        <v>661595451</v>
      </c>
      <c r="H383" s="77">
        <v>0</v>
      </c>
      <c r="I383" s="77">
        <v>661595451</v>
      </c>
    </row>
    <row r="384" spans="1:9" ht="23.1" customHeight="1">
      <c r="A384" s="85" t="s">
        <v>602</v>
      </c>
      <c r="B384" s="77">
        <v>0</v>
      </c>
      <c r="C384" s="77">
        <v>0</v>
      </c>
      <c r="D384" s="77">
        <v>0</v>
      </c>
      <c r="E384" s="77">
        <v>0</v>
      </c>
      <c r="F384" s="77">
        <v>77069000</v>
      </c>
      <c r="G384" s="77">
        <v>197424579658</v>
      </c>
      <c r="H384" s="77">
        <v>-184534705604</v>
      </c>
      <c r="I384" s="77">
        <v>12889874054</v>
      </c>
    </row>
    <row r="385" spans="1:9" ht="23.1" customHeight="1">
      <c r="A385" s="78" t="s">
        <v>603</v>
      </c>
      <c r="B385" s="77">
        <v>0</v>
      </c>
      <c r="C385" s="77">
        <v>0</v>
      </c>
      <c r="D385" s="77">
        <v>0</v>
      </c>
      <c r="E385" s="77">
        <v>0</v>
      </c>
      <c r="F385" s="77">
        <v>27654000</v>
      </c>
      <c r="G385" s="77">
        <v>-26649777817</v>
      </c>
      <c r="H385" s="77">
        <v>25654040573</v>
      </c>
      <c r="I385" s="77">
        <v>-995737244</v>
      </c>
    </row>
    <row r="386" spans="1:9" ht="23.1" customHeight="1">
      <c r="A386" s="78" t="s">
        <v>604</v>
      </c>
      <c r="B386" s="77">
        <v>0</v>
      </c>
      <c r="C386" s="77">
        <v>0</v>
      </c>
      <c r="D386" s="77">
        <v>0</v>
      </c>
      <c r="E386" s="77">
        <v>0</v>
      </c>
      <c r="F386" s="77">
        <v>6122670</v>
      </c>
      <c r="G386" s="77">
        <v>359418056</v>
      </c>
      <c r="H386" s="77">
        <v>-39329505</v>
      </c>
      <c r="I386" s="77">
        <v>320088551</v>
      </c>
    </row>
    <row r="387" spans="1:9" ht="23.1" customHeight="1">
      <c r="A387" s="85" t="s">
        <v>605</v>
      </c>
      <c r="B387" s="77">
        <v>0</v>
      </c>
      <c r="C387" s="77">
        <v>0</v>
      </c>
      <c r="D387" s="77">
        <v>0</v>
      </c>
      <c r="E387" s="77">
        <v>0</v>
      </c>
      <c r="F387" s="77">
        <v>13675000</v>
      </c>
      <c r="G387" s="77">
        <v>15233262185</v>
      </c>
      <c r="H387" s="77">
        <v>-15616982332</v>
      </c>
      <c r="I387" s="77">
        <v>-383720147</v>
      </c>
    </row>
    <row r="388" spans="1:9" ht="23.1" customHeight="1">
      <c r="A388" s="78" t="s">
        <v>606</v>
      </c>
      <c r="B388" s="77">
        <v>0</v>
      </c>
      <c r="C388" s="77">
        <v>0</v>
      </c>
      <c r="D388" s="77">
        <v>0</v>
      </c>
      <c r="E388" s="77">
        <v>0</v>
      </c>
      <c r="F388" s="77">
        <v>99000</v>
      </c>
      <c r="G388" s="77">
        <v>346910648</v>
      </c>
      <c r="H388" s="77">
        <v>-34658921</v>
      </c>
      <c r="I388" s="77">
        <v>312251727</v>
      </c>
    </row>
    <row r="389" spans="1:9" ht="23.1" customHeight="1">
      <c r="A389" s="85" t="s">
        <v>607</v>
      </c>
      <c r="B389" s="77">
        <v>0</v>
      </c>
      <c r="C389" s="77">
        <v>0</v>
      </c>
      <c r="D389" s="77">
        <v>0</v>
      </c>
      <c r="E389" s="77">
        <v>0</v>
      </c>
      <c r="F389" s="77">
        <v>18737000</v>
      </c>
      <c r="G389" s="77">
        <v>18966964746</v>
      </c>
      <c r="H389" s="77">
        <v>-20647188884</v>
      </c>
      <c r="I389" s="77">
        <v>-1680224138</v>
      </c>
    </row>
    <row r="390" spans="1:9" ht="23.1" customHeight="1">
      <c r="A390" s="85" t="s">
        <v>608</v>
      </c>
      <c r="B390" s="77">
        <v>0</v>
      </c>
      <c r="C390" s="77">
        <v>0</v>
      </c>
      <c r="D390" s="77">
        <v>0</v>
      </c>
      <c r="E390" s="77">
        <v>0</v>
      </c>
      <c r="F390" s="77">
        <v>1999000</v>
      </c>
      <c r="G390" s="77">
        <v>169876251</v>
      </c>
      <c r="H390" s="77">
        <v>0</v>
      </c>
      <c r="I390" s="77">
        <v>169876251</v>
      </c>
    </row>
    <row r="391" spans="1:9" ht="23.1" customHeight="1">
      <c r="A391" s="85" t="s">
        <v>609</v>
      </c>
      <c r="B391" s="77">
        <v>0</v>
      </c>
      <c r="C391" s="77">
        <v>0</v>
      </c>
      <c r="D391" s="77">
        <v>0</v>
      </c>
      <c r="E391" s="77">
        <v>0</v>
      </c>
      <c r="F391" s="77">
        <v>7212000</v>
      </c>
      <c r="G391" s="77">
        <v>1052019059</v>
      </c>
      <c r="H391" s="77">
        <v>0</v>
      </c>
      <c r="I391" s="77">
        <v>1052019059</v>
      </c>
    </row>
    <row r="392" spans="1:9" ht="23.1" customHeight="1">
      <c r="A392" s="85" t="s">
        <v>610</v>
      </c>
      <c r="B392" s="77">
        <v>0</v>
      </c>
      <c r="C392" s="77">
        <v>0</v>
      </c>
      <c r="D392" s="77">
        <v>0</v>
      </c>
      <c r="E392" s="77">
        <v>0</v>
      </c>
      <c r="F392" s="77">
        <v>128381000</v>
      </c>
      <c r="G392" s="77">
        <v>5102562381</v>
      </c>
      <c r="H392" s="77">
        <v>-4668405</v>
      </c>
      <c r="I392" s="77">
        <v>5097893976</v>
      </c>
    </row>
    <row r="393" spans="1:9" ht="23.1" customHeight="1">
      <c r="A393" s="85" t="s">
        <v>611</v>
      </c>
      <c r="B393" s="77">
        <v>0</v>
      </c>
      <c r="C393" s="77">
        <v>0</v>
      </c>
      <c r="D393" s="77">
        <v>0</v>
      </c>
      <c r="E393" s="77">
        <v>0</v>
      </c>
      <c r="F393" s="77">
        <v>190000</v>
      </c>
      <c r="G393" s="77">
        <v>10497297</v>
      </c>
      <c r="H393" s="77">
        <v>0</v>
      </c>
      <c r="I393" s="77">
        <v>10497297</v>
      </c>
    </row>
    <row r="394" spans="1:9" ht="23.1" customHeight="1">
      <c r="A394" s="85" t="s">
        <v>612</v>
      </c>
      <c r="B394" s="77">
        <v>0</v>
      </c>
      <c r="C394" s="77">
        <v>0</v>
      </c>
      <c r="D394" s="77">
        <v>0</v>
      </c>
      <c r="E394" s="77">
        <v>0</v>
      </c>
      <c r="F394" s="77">
        <v>2355000</v>
      </c>
      <c r="G394" s="77">
        <v>480183256</v>
      </c>
      <c r="H394" s="77">
        <v>-538182046</v>
      </c>
      <c r="I394" s="77">
        <v>-57998790</v>
      </c>
    </row>
    <row r="395" spans="1:9" ht="23.1" customHeight="1">
      <c r="A395" s="85" t="s">
        <v>613</v>
      </c>
      <c r="B395" s="77">
        <v>0</v>
      </c>
      <c r="C395" s="77">
        <v>0</v>
      </c>
      <c r="D395" s="77">
        <v>0</v>
      </c>
      <c r="E395" s="77">
        <v>0</v>
      </c>
      <c r="F395" s="77">
        <v>86000</v>
      </c>
      <c r="G395" s="77">
        <v>60569403</v>
      </c>
      <c r="H395" s="77">
        <v>0</v>
      </c>
      <c r="I395" s="77">
        <v>60569403</v>
      </c>
    </row>
    <row r="396" spans="1:9" ht="23.1" customHeight="1">
      <c r="A396" s="78" t="s">
        <v>123</v>
      </c>
      <c r="B396" s="77">
        <v>1211000</v>
      </c>
      <c r="C396" s="77">
        <v>0</v>
      </c>
      <c r="D396" s="77">
        <v>-3115978578</v>
      </c>
      <c r="E396" s="77">
        <v>-3115978578</v>
      </c>
      <c r="F396" s="77">
        <v>1222000</v>
      </c>
      <c r="G396" s="77">
        <v>25573416</v>
      </c>
      <c r="H396" s="77">
        <v>-3146259949</v>
      </c>
      <c r="I396" s="77">
        <v>-3120686533</v>
      </c>
    </row>
    <row r="397" spans="1:9" ht="23.1" customHeight="1">
      <c r="A397" s="85" t="s">
        <v>614</v>
      </c>
      <c r="B397" s="77">
        <v>0</v>
      </c>
      <c r="C397" s="77">
        <v>0</v>
      </c>
      <c r="D397" s="77">
        <v>0</v>
      </c>
      <c r="E397" s="77">
        <v>0</v>
      </c>
      <c r="F397" s="77">
        <v>72731000</v>
      </c>
      <c r="G397" s="77">
        <v>11078034309</v>
      </c>
      <c r="H397" s="77">
        <v>-4170164132</v>
      </c>
      <c r="I397" s="77">
        <v>6907870177</v>
      </c>
    </row>
    <row r="398" spans="1:9" ht="23.1" customHeight="1">
      <c r="A398" s="85" t="s">
        <v>615</v>
      </c>
      <c r="B398" s="77">
        <v>0</v>
      </c>
      <c r="C398" s="77">
        <v>0</v>
      </c>
      <c r="D398" s="77">
        <v>0</v>
      </c>
      <c r="E398" s="77">
        <v>0</v>
      </c>
      <c r="F398" s="77">
        <v>31401000</v>
      </c>
      <c r="G398" s="77">
        <v>852516097</v>
      </c>
      <c r="H398" s="77">
        <v>0</v>
      </c>
      <c r="I398" s="77">
        <v>852516097</v>
      </c>
    </row>
    <row r="399" spans="1:9" ht="23.1" customHeight="1">
      <c r="A399" s="85" t="s">
        <v>616</v>
      </c>
      <c r="B399" s="77">
        <v>15000</v>
      </c>
      <c r="C399" s="77">
        <v>11934000</v>
      </c>
      <c r="D399" s="77">
        <v>-11342484</v>
      </c>
      <c r="E399" s="77">
        <v>591516</v>
      </c>
      <c r="F399" s="77">
        <v>15000</v>
      </c>
      <c r="G399" s="77">
        <v>17952451</v>
      </c>
      <c r="H399" s="77">
        <v>-17362484</v>
      </c>
      <c r="I399" s="77">
        <v>589967</v>
      </c>
    </row>
    <row r="400" spans="1:9" ht="23.1" customHeight="1">
      <c r="A400" s="85" t="s">
        <v>617</v>
      </c>
      <c r="B400" s="77">
        <v>0</v>
      </c>
      <c r="C400" s="77">
        <v>0</v>
      </c>
      <c r="D400" s="77">
        <v>0</v>
      </c>
      <c r="E400" s="77">
        <v>0</v>
      </c>
      <c r="F400" s="77">
        <v>10293000</v>
      </c>
      <c r="G400" s="77">
        <v>-13445090</v>
      </c>
      <c r="H400" s="77">
        <v>0</v>
      </c>
      <c r="I400" s="77">
        <v>-13445090</v>
      </c>
    </row>
    <row r="401" spans="1:9" ht="23.1" customHeight="1">
      <c r="A401" s="85" t="s">
        <v>618</v>
      </c>
      <c r="B401" s="77">
        <v>0</v>
      </c>
      <c r="C401" s="77">
        <v>0</v>
      </c>
      <c r="D401" s="77">
        <v>0</v>
      </c>
      <c r="E401" s="77">
        <v>0</v>
      </c>
      <c r="F401" s="77">
        <v>38711000</v>
      </c>
      <c r="G401" s="77">
        <v>95324100255</v>
      </c>
      <c r="H401" s="77">
        <v>-95026731912</v>
      </c>
      <c r="I401" s="77">
        <v>297368343</v>
      </c>
    </row>
    <row r="402" spans="1:9" ht="23.1" customHeight="1">
      <c r="A402" s="85" t="s">
        <v>619</v>
      </c>
      <c r="B402" s="77">
        <v>0</v>
      </c>
      <c r="C402" s="77">
        <v>0</v>
      </c>
      <c r="D402" s="77">
        <v>0</v>
      </c>
      <c r="E402" s="77">
        <v>0</v>
      </c>
      <c r="F402" s="77">
        <v>49000</v>
      </c>
      <c r="G402" s="77">
        <v>12246847</v>
      </c>
      <c r="H402" s="77">
        <v>0</v>
      </c>
      <c r="I402" s="77">
        <v>12246847</v>
      </c>
    </row>
    <row r="403" spans="1:9" ht="23.1" customHeight="1">
      <c r="A403" s="85" t="s">
        <v>620</v>
      </c>
      <c r="B403" s="77">
        <v>0</v>
      </c>
      <c r="C403" s="77">
        <v>0</v>
      </c>
      <c r="D403" s="77">
        <v>0</v>
      </c>
      <c r="E403" s="77">
        <v>0</v>
      </c>
      <c r="F403" s="77">
        <v>700000</v>
      </c>
      <c r="G403" s="77">
        <v>1591276703</v>
      </c>
      <c r="H403" s="77">
        <v>-1679490414</v>
      </c>
      <c r="I403" s="77">
        <v>-88213711</v>
      </c>
    </row>
    <row r="404" spans="1:9" ht="23.1" customHeight="1">
      <c r="A404" s="85" t="s">
        <v>621</v>
      </c>
      <c r="B404" s="77">
        <v>115045000</v>
      </c>
      <c r="C404" s="77">
        <v>-3807860</v>
      </c>
      <c r="D404" s="77">
        <v>3958875074</v>
      </c>
      <c r="E404" s="77">
        <v>3955067214</v>
      </c>
      <c r="F404" s="77">
        <v>110045000</v>
      </c>
      <c r="G404" s="77">
        <v>7045621098</v>
      </c>
      <c r="H404" s="77">
        <v>-1157500</v>
      </c>
      <c r="I404" s="77">
        <v>7044463598</v>
      </c>
    </row>
    <row r="405" spans="1:9" ht="23.1" customHeight="1">
      <c r="A405" s="78" t="s">
        <v>622</v>
      </c>
      <c r="B405" s="77">
        <v>0</v>
      </c>
      <c r="C405" s="77">
        <v>0</v>
      </c>
      <c r="D405" s="77">
        <v>0</v>
      </c>
      <c r="E405" s="77">
        <v>0</v>
      </c>
      <c r="F405" s="77">
        <v>10310000</v>
      </c>
      <c r="G405" s="77">
        <v>260132999</v>
      </c>
      <c r="H405" s="77">
        <v>-19445982027</v>
      </c>
      <c r="I405" s="77">
        <v>-19185849028</v>
      </c>
    </row>
    <row r="406" spans="1:9" ht="23.1" customHeight="1">
      <c r="A406" s="85" t="s">
        <v>623</v>
      </c>
      <c r="B406" s="77">
        <v>0</v>
      </c>
      <c r="C406" s="77">
        <v>0</v>
      </c>
      <c r="D406" s="77">
        <v>0</v>
      </c>
      <c r="E406" s="77">
        <v>0</v>
      </c>
      <c r="F406" s="77">
        <v>1000</v>
      </c>
      <c r="G406" s="77">
        <v>1128288</v>
      </c>
      <c r="H406" s="77">
        <v>-1528926</v>
      </c>
      <c r="I406" s="77">
        <v>-400638</v>
      </c>
    </row>
    <row r="407" spans="1:9" ht="23.1" customHeight="1">
      <c r="A407" s="85" t="s">
        <v>624</v>
      </c>
      <c r="B407" s="77">
        <v>0</v>
      </c>
      <c r="C407" s="77">
        <v>0</v>
      </c>
      <c r="D407" s="77">
        <v>0</v>
      </c>
      <c r="E407" s="77">
        <v>0</v>
      </c>
      <c r="F407" s="77">
        <v>2000</v>
      </c>
      <c r="G407" s="77">
        <v>109973</v>
      </c>
      <c r="H407" s="77">
        <v>0</v>
      </c>
      <c r="I407" s="77">
        <v>109973</v>
      </c>
    </row>
    <row r="408" spans="1:9" ht="23.1" customHeight="1">
      <c r="A408" s="85" t="s">
        <v>625</v>
      </c>
      <c r="B408" s="77">
        <v>0</v>
      </c>
      <c r="C408" s="77">
        <v>0</v>
      </c>
      <c r="D408" s="77">
        <v>0</v>
      </c>
      <c r="E408" s="77">
        <v>0</v>
      </c>
      <c r="F408" s="77">
        <v>200000</v>
      </c>
      <c r="G408" s="77">
        <v>8627784</v>
      </c>
      <c r="H408" s="77">
        <v>0</v>
      </c>
      <c r="I408" s="77">
        <v>8627784</v>
      </c>
    </row>
    <row r="409" spans="1:9" ht="23.1" customHeight="1">
      <c r="A409" s="85" t="s">
        <v>626</v>
      </c>
      <c r="B409" s="77">
        <v>121242000</v>
      </c>
      <c r="C409" s="77">
        <v>79804379298</v>
      </c>
      <c r="D409" s="77">
        <v>-79947485431</v>
      </c>
      <c r="E409" s="77">
        <v>-143106133</v>
      </c>
      <c r="F409" s="77">
        <v>86142000</v>
      </c>
      <c r="G409" s="77">
        <v>86195420794</v>
      </c>
      <c r="H409" s="77">
        <v>-86340172431</v>
      </c>
      <c r="I409" s="77">
        <v>-144751637</v>
      </c>
    </row>
    <row r="410" spans="1:9" ht="23.1" customHeight="1">
      <c r="A410" s="85" t="s">
        <v>627</v>
      </c>
      <c r="B410" s="77">
        <v>0</v>
      </c>
      <c r="C410" s="77">
        <v>0</v>
      </c>
      <c r="D410" s="77">
        <v>0</v>
      </c>
      <c r="E410" s="77">
        <v>0</v>
      </c>
      <c r="F410" s="77">
        <v>1000</v>
      </c>
      <c r="G410" s="77">
        <v>159960</v>
      </c>
      <c r="H410" s="77">
        <v>0</v>
      </c>
      <c r="I410" s="77">
        <v>159960</v>
      </c>
    </row>
    <row r="411" spans="1:9" ht="23.1" customHeight="1">
      <c r="A411" s="85" t="s">
        <v>628</v>
      </c>
      <c r="B411" s="77">
        <v>0</v>
      </c>
      <c r="C411" s="77">
        <v>0</v>
      </c>
      <c r="D411" s="77">
        <v>0</v>
      </c>
      <c r="E411" s="77">
        <v>0</v>
      </c>
      <c r="F411" s="77">
        <v>1000</v>
      </c>
      <c r="G411" s="77">
        <v>50988</v>
      </c>
      <c r="H411" s="77">
        <v>0</v>
      </c>
      <c r="I411" s="77">
        <v>50988</v>
      </c>
    </row>
    <row r="412" spans="1:9" ht="23.1" customHeight="1">
      <c r="A412" s="85" t="s">
        <v>629</v>
      </c>
      <c r="B412" s="77">
        <v>0</v>
      </c>
      <c r="C412" s="77">
        <v>0</v>
      </c>
      <c r="D412" s="77">
        <v>0</v>
      </c>
      <c r="E412" s="77">
        <v>0</v>
      </c>
      <c r="F412" s="77">
        <v>1000</v>
      </c>
      <c r="G412" s="77">
        <v>6999</v>
      </c>
      <c r="H412" s="77">
        <v>0</v>
      </c>
      <c r="I412" s="77">
        <v>6999</v>
      </c>
    </row>
    <row r="413" spans="1:9" ht="23.1" customHeight="1">
      <c r="A413" s="85" t="s">
        <v>630</v>
      </c>
      <c r="B413" s="77">
        <v>0</v>
      </c>
      <c r="C413" s="77">
        <v>0</v>
      </c>
      <c r="D413" s="77">
        <v>0</v>
      </c>
      <c r="E413" s="77">
        <v>0</v>
      </c>
      <c r="F413" s="77">
        <v>1000</v>
      </c>
      <c r="G413" s="77">
        <v>30994</v>
      </c>
      <c r="H413" s="77">
        <v>0</v>
      </c>
      <c r="I413" s="77">
        <v>30994</v>
      </c>
    </row>
    <row r="414" spans="1:9" ht="23.1" customHeight="1">
      <c r="A414" s="78" t="s">
        <v>631</v>
      </c>
      <c r="B414" s="77">
        <v>0</v>
      </c>
      <c r="C414" s="77">
        <v>0</v>
      </c>
      <c r="D414" s="77">
        <v>0</v>
      </c>
      <c r="E414" s="77">
        <v>0</v>
      </c>
      <c r="F414" s="77">
        <v>3513000</v>
      </c>
      <c r="G414" s="77">
        <v>-3726397609</v>
      </c>
      <c r="H414" s="77">
        <v>3734389606</v>
      </c>
      <c r="I414" s="77">
        <v>7991997</v>
      </c>
    </row>
    <row r="415" spans="1:9" ht="23.1" customHeight="1">
      <c r="A415" s="85" t="s">
        <v>632</v>
      </c>
      <c r="B415" s="77">
        <v>0</v>
      </c>
      <c r="C415" s="77">
        <v>0</v>
      </c>
      <c r="D415" s="77">
        <v>0</v>
      </c>
      <c r="E415" s="77">
        <v>0</v>
      </c>
      <c r="F415" s="77">
        <v>5000</v>
      </c>
      <c r="G415" s="77">
        <v>11037344</v>
      </c>
      <c r="H415" s="77">
        <v>-13949600</v>
      </c>
      <c r="I415" s="77">
        <v>-2912256</v>
      </c>
    </row>
    <row r="416" spans="1:9" ht="23.1" customHeight="1">
      <c r="A416" s="85" t="s">
        <v>633</v>
      </c>
      <c r="B416" s="77">
        <v>63888000</v>
      </c>
      <c r="C416" s="77">
        <v>63074173500</v>
      </c>
      <c r="D416" s="77">
        <v>-65220636047</v>
      </c>
      <c r="E416" s="77">
        <v>-2146462547</v>
      </c>
      <c r="F416" s="77">
        <v>63888000</v>
      </c>
      <c r="G416" s="77">
        <v>71263493475</v>
      </c>
      <c r="H416" s="77">
        <v>-73412065047</v>
      </c>
      <c r="I416" s="77">
        <v>-2148571572</v>
      </c>
    </row>
    <row r="417" spans="1:9" ht="23.1" customHeight="1">
      <c r="A417" s="85" t="s">
        <v>634</v>
      </c>
      <c r="B417" s="77">
        <v>0</v>
      </c>
      <c r="C417" s="77">
        <v>0</v>
      </c>
      <c r="D417" s="77">
        <v>0</v>
      </c>
      <c r="E417" s="77">
        <v>0</v>
      </c>
      <c r="F417" s="77">
        <v>1345000</v>
      </c>
      <c r="G417" s="77">
        <v>3818427637</v>
      </c>
      <c r="H417" s="77">
        <v>-3604576512</v>
      </c>
      <c r="I417" s="77">
        <v>213851125</v>
      </c>
    </row>
    <row r="418" spans="1:9" ht="23.1" customHeight="1">
      <c r="A418" s="78" t="s">
        <v>635</v>
      </c>
      <c r="B418" s="77">
        <v>0</v>
      </c>
      <c r="C418" s="77">
        <v>0</v>
      </c>
      <c r="D418" s="77">
        <v>0</v>
      </c>
      <c r="E418" s="77">
        <v>0</v>
      </c>
      <c r="F418" s="77">
        <v>2585000</v>
      </c>
      <c r="G418" s="77">
        <v>1487926824</v>
      </c>
      <c r="H418" s="77">
        <v>-272417983</v>
      </c>
      <c r="I418" s="77">
        <v>1215508841</v>
      </c>
    </row>
    <row r="419" spans="1:9" ht="23.1" customHeight="1">
      <c r="A419" s="78" t="s">
        <v>636</v>
      </c>
      <c r="B419" s="77">
        <v>0</v>
      </c>
      <c r="C419" s="77">
        <v>0</v>
      </c>
      <c r="D419" s="77">
        <v>0</v>
      </c>
      <c r="E419" s="77">
        <v>0</v>
      </c>
      <c r="F419" s="77">
        <v>9000</v>
      </c>
      <c r="G419" s="77">
        <v>4548021</v>
      </c>
      <c r="H419" s="77">
        <v>-14245657</v>
      </c>
      <c r="I419" s="77">
        <v>-9697636</v>
      </c>
    </row>
    <row r="420" spans="1:9" ht="23.1" customHeight="1">
      <c r="A420" s="85" t="s">
        <v>637</v>
      </c>
      <c r="B420" s="77">
        <v>0</v>
      </c>
      <c r="C420" s="77">
        <v>0</v>
      </c>
      <c r="D420" s="77">
        <v>0</v>
      </c>
      <c r="E420" s="77">
        <v>0</v>
      </c>
      <c r="F420" s="77">
        <v>787000</v>
      </c>
      <c r="G420" s="77">
        <v>2242027094</v>
      </c>
      <c r="H420" s="77">
        <v>-2195666961</v>
      </c>
      <c r="I420" s="77">
        <v>46360133</v>
      </c>
    </row>
    <row r="421" spans="1:9" ht="23.1" customHeight="1">
      <c r="A421" s="85" t="s">
        <v>638</v>
      </c>
      <c r="B421" s="77">
        <v>0</v>
      </c>
      <c r="C421" s="77">
        <v>0</v>
      </c>
      <c r="D421" s="77">
        <v>0</v>
      </c>
      <c r="E421" s="77">
        <v>0</v>
      </c>
      <c r="F421" s="77">
        <v>15000</v>
      </c>
      <c r="G421" s="77">
        <v>1049731</v>
      </c>
      <c r="H421" s="77">
        <v>0</v>
      </c>
      <c r="I421" s="77">
        <v>1049731</v>
      </c>
    </row>
    <row r="422" spans="1:9" ht="23.1" customHeight="1">
      <c r="A422" s="85" t="s">
        <v>639</v>
      </c>
      <c r="B422" s="77">
        <v>0</v>
      </c>
      <c r="C422" s="77">
        <v>0</v>
      </c>
      <c r="D422" s="77">
        <v>0</v>
      </c>
      <c r="E422" s="77">
        <v>0</v>
      </c>
      <c r="F422" s="77">
        <v>64556000</v>
      </c>
      <c r="G422" s="77">
        <v>2873455952</v>
      </c>
      <c r="H422" s="77">
        <v>-9771071</v>
      </c>
      <c r="I422" s="77">
        <v>2863684881</v>
      </c>
    </row>
    <row r="423" spans="1:9" ht="23.1" customHeight="1">
      <c r="A423" s="85" t="s">
        <v>640</v>
      </c>
      <c r="B423" s="77">
        <v>0</v>
      </c>
      <c r="C423" s="77">
        <v>0</v>
      </c>
      <c r="D423" s="77">
        <v>0</v>
      </c>
      <c r="E423" s="77">
        <v>0</v>
      </c>
      <c r="F423" s="77">
        <v>5089000</v>
      </c>
      <c r="G423" s="77">
        <v>323279798</v>
      </c>
      <c r="H423" s="77">
        <v>0</v>
      </c>
      <c r="I423" s="77">
        <v>323279798</v>
      </c>
    </row>
    <row r="424" spans="1:9" ht="23.1" customHeight="1">
      <c r="A424" s="85" t="s">
        <v>641</v>
      </c>
      <c r="B424" s="77">
        <v>0</v>
      </c>
      <c r="C424" s="77">
        <v>0</v>
      </c>
      <c r="D424" s="77">
        <v>0</v>
      </c>
      <c r="E424" s="77">
        <v>0</v>
      </c>
      <c r="F424" s="77">
        <v>6000000</v>
      </c>
      <c r="G424" s="77">
        <v>17995368</v>
      </c>
      <c r="H424" s="77">
        <v>0</v>
      </c>
      <c r="I424" s="77">
        <v>17995368</v>
      </c>
    </row>
    <row r="425" spans="1:9" ht="23.1" customHeight="1">
      <c r="A425" s="85" t="s">
        <v>642</v>
      </c>
      <c r="B425" s="77">
        <v>0</v>
      </c>
      <c r="C425" s="77">
        <v>0</v>
      </c>
      <c r="D425" s="77">
        <v>0</v>
      </c>
      <c r="E425" s="77">
        <v>0</v>
      </c>
      <c r="F425" s="77">
        <v>1701000</v>
      </c>
      <c r="G425" s="77">
        <v>727208322</v>
      </c>
      <c r="H425" s="77">
        <v>-702242594</v>
      </c>
      <c r="I425" s="77">
        <v>24965728</v>
      </c>
    </row>
    <row r="426" spans="1:9" ht="23.1" customHeight="1">
      <c r="A426" s="78" t="s">
        <v>643</v>
      </c>
      <c r="B426" s="77">
        <v>0</v>
      </c>
      <c r="C426" s="77">
        <v>0</v>
      </c>
      <c r="D426" s="77">
        <v>0</v>
      </c>
      <c r="E426" s="77">
        <v>0</v>
      </c>
      <c r="F426" s="77">
        <v>96000</v>
      </c>
      <c r="G426" s="77">
        <v>-1728864000</v>
      </c>
      <c r="H426" s="77">
        <v>1321791724</v>
      </c>
      <c r="I426" s="77">
        <v>-407072276</v>
      </c>
    </row>
    <row r="427" spans="1:9" ht="23.1" customHeight="1">
      <c r="A427" s="78" t="s">
        <v>644</v>
      </c>
      <c r="B427" s="77">
        <v>0</v>
      </c>
      <c r="C427" s="77">
        <v>0</v>
      </c>
      <c r="D427" s="77">
        <v>0</v>
      </c>
      <c r="E427" s="77">
        <v>0</v>
      </c>
      <c r="F427" s="77">
        <v>6000</v>
      </c>
      <c r="G427" s="77">
        <v>0</v>
      </c>
      <c r="H427" s="77">
        <v>12000</v>
      </c>
      <c r="I427" s="77">
        <v>12000</v>
      </c>
    </row>
    <row r="428" spans="1:9" ht="23.1" customHeight="1">
      <c r="A428" s="85" t="s">
        <v>645</v>
      </c>
      <c r="B428" s="77">
        <v>0</v>
      </c>
      <c r="C428" s="77">
        <v>0</v>
      </c>
      <c r="D428" s="77">
        <v>0</v>
      </c>
      <c r="E428" s="77">
        <v>0</v>
      </c>
      <c r="F428" s="77">
        <v>9115000</v>
      </c>
      <c r="G428" s="77">
        <v>843693185</v>
      </c>
      <c r="H428" s="77">
        <v>-40179560</v>
      </c>
      <c r="I428" s="77">
        <v>803513625</v>
      </c>
    </row>
    <row r="429" spans="1:9" ht="23.1" customHeight="1">
      <c r="A429" s="85" t="s">
        <v>646</v>
      </c>
      <c r="B429" s="77">
        <v>0</v>
      </c>
      <c r="C429" s="77">
        <v>0</v>
      </c>
      <c r="D429" s="77">
        <v>0</v>
      </c>
      <c r="E429" s="77">
        <v>0</v>
      </c>
      <c r="F429" s="77">
        <v>3955000</v>
      </c>
      <c r="G429" s="77">
        <v>4018564767</v>
      </c>
      <c r="H429" s="77">
        <v>-4598918358</v>
      </c>
      <c r="I429" s="77">
        <v>-580353591</v>
      </c>
    </row>
    <row r="430" spans="1:9" ht="23.1" customHeight="1">
      <c r="A430" s="85" t="s">
        <v>647</v>
      </c>
      <c r="B430" s="77">
        <v>0</v>
      </c>
      <c r="C430" s="77">
        <v>0</v>
      </c>
      <c r="D430" s="77">
        <v>0</v>
      </c>
      <c r="E430" s="77">
        <v>0</v>
      </c>
      <c r="F430" s="77">
        <v>2000000</v>
      </c>
      <c r="G430" s="77">
        <v>2038310015</v>
      </c>
      <c r="H430" s="77">
        <v>-2328654955</v>
      </c>
      <c r="I430" s="77">
        <v>-290344940</v>
      </c>
    </row>
    <row r="431" spans="1:9" ht="23.1" customHeight="1">
      <c r="A431" s="85" t="s">
        <v>648</v>
      </c>
      <c r="B431" s="77">
        <v>0</v>
      </c>
      <c r="C431" s="77">
        <v>0</v>
      </c>
      <c r="D431" s="77">
        <v>0</v>
      </c>
      <c r="E431" s="77">
        <v>0</v>
      </c>
      <c r="F431" s="77">
        <v>9000000</v>
      </c>
      <c r="G431" s="77">
        <v>9218255221</v>
      </c>
      <c r="H431" s="77">
        <v>-10509310895</v>
      </c>
      <c r="I431" s="77">
        <v>-1291055674</v>
      </c>
    </row>
    <row r="432" spans="1:9" ht="23.1" customHeight="1">
      <c r="A432" s="78" t="s">
        <v>122</v>
      </c>
      <c r="B432" s="77">
        <v>4574000</v>
      </c>
      <c r="C432" s="77">
        <v>2978332888</v>
      </c>
      <c r="D432" s="77">
        <v>-6273684474</v>
      </c>
      <c r="E432" s="77">
        <v>-3295351586</v>
      </c>
      <c r="F432" s="77">
        <v>6574000</v>
      </c>
      <c r="G432" s="77">
        <v>6209000778</v>
      </c>
      <c r="H432" s="77">
        <v>-8881274304</v>
      </c>
      <c r="I432" s="77">
        <v>-2672273526</v>
      </c>
    </row>
    <row r="433" spans="1:9" ht="23.1" customHeight="1">
      <c r="A433" s="78" t="s">
        <v>131</v>
      </c>
      <c r="B433" s="77">
        <v>1758000</v>
      </c>
      <c r="C433" s="77">
        <v>4518654156</v>
      </c>
      <c r="D433" s="77">
        <v>-4904712507</v>
      </c>
      <c r="E433" s="77">
        <v>-386058351</v>
      </c>
      <c r="F433" s="77">
        <v>3008000</v>
      </c>
      <c r="G433" s="77">
        <v>8232947483</v>
      </c>
      <c r="H433" s="77">
        <v>-8098214516</v>
      </c>
      <c r="I433" s="77">
        <v>134732967</v>
      </c>
    </row>
    <row r="434" spans="1:9" ht="23.1" customHeight="1">
      <c r="A434" s="85" t="s">
        <v>649</v>
      </c>
      <c r="B434" s="77">
        <v>0</v>
      </c>
      <c r="C434" s="77">
        <v>0</v>
      </c>
      <c r="D434" s="77">
        <v>0</v>
      </c>
      <c r="E434" s="77">
        <v>0</v>
      </c>
      <c r="F434" s="77">
        <v>0</v>
      </c>
      <c r="G434" s="77">
        <v>16355543254</v>
      </c>
      <c r="H434" s="77">
        <v>0</v>
      </c>
      <c r="I434" s="77">
        <v>16355543254</v>
      </c>
    </row>
    <row r="435" spans="1:9" ht="23.1" customHeight="1">
      <c r="A435" s="78" t="s">
        <v>650</v>
      </c>
      <c r="B435" s="77">
        <v>4778000</v>
      </c>
      <c r="C435" s="77">
        <v>214822776</v>
      </c>
      <c r="D435" s="77">
        <v>-223127087</v>
      </c>
      <c r="E435" s="77">
        <v>-8304311</v>
      </c>
      <c r="F435" s="77">
        <v>36857000</v>
      </c>
      <c r="G435" s="77">
        <v>1285394255</v>
      </c>
      <c r="H435" s="77">
        <v>-1293974087</v>
      </c>
      <c r="I435" s="77">
        <v>-8579832</v>
      </c>
    </row>
    <row r="436" spans="1:9" ht="23.1" customHeight="1">
      <c r="A436" s="85" t="s">
        <v>651</v>
      </c>
      <c r="B436" s="77">
        <v>0</v>
      </c>
      <c r="C436" s="77">
        <v>0</v>
      </c>
      <c r="D436" s="77">
        <v>0</v>
      </c>
      <c r="E436" s="77">
        <v>0</v>
      </c>
      <c r="F436" s="77">
        <v>1200000</v>
      </c>
      <c r="G436" s="77">
        <v>185352261</v>
      </c>
      <c r="H436" s="77">
        <v>0</v>
      </c>
      <c r="I436" s="77">
        <v>185352261</v>
      </c>
    </row>
    <row r="437" spans="1:9" ht="23.1" customHeight="1">
      <c r="A437" s="85" t="s">
        <v>652</v>
      </c>
      <c r="B437" s="77">
        <v>0</v>
      </c>
      <c r="C437" s="77">
        <v>0</v>
      </c>
      <c r="D437" s="77">
        <v>0</v>
      </c>
      <c r="E437" s="77">
        <v>0</v>
      </c>
      <c r="F437" s="77">
        <v>1520000</v>
      </c>
      <c r="G437" s="77">
        <v>626239183</v>
      </c>
      <c r="H437" s="77">
        <v>-631720954</v>
      </c>
      <c r="I437" s="77">
        <v>-5481771</v>
      </c>
    </row>
    <row r="438" spans="1:9" ht="23.1" customHeight="1">
      <c r="A438" s="85" t="s">
        <v>653</v>
      </c>
      <c r="B438" s="77">
        <v>0</v>
      </c>
      <c r="C438" s="77">
        <v>0</v>
      </c>
      <c r="D438" s="77">
        <v>0</v>
      </c>
      <c r="E438" s="77">
        <v>0</v>
      </c>
      <c r="F438" s="77">
        <v>100000</v>
      </c>
      <c r="G438" s="77">
        <v>5993213</v>
      </c>
      <c r="H438" s="77">
        <v>-1101033</v>
      </c>
      <c r="I438" s="77">
        <v>4892180</v>
      </c>
    </row>
    <row r="439" spans="1:9" ht="23.1" customHeight="1">
      <c r="A439" s="85" t="s">
        <v>654</v>
      </c>
      <c r="B439" s="77">
        <v>0</v>
      </c>
      <c r="C439" s="77">
        <v>0</v>
      </c>
      <c r="D439" s="77">
        <v>0</v>
      </c>
      <c r="E439" s="77">
        <v>0</v>
      </c>
      <c r="F439" s="77">
        <v>255000</v>
      </c>
      <c r="G439" s="77">
        <v>258701187</v>
      </c>
      <c r="H439" s="77">
        <v>-280763570</v>
      </c>
      <c r="I439" s="77">
        <v>-22062383</v>
      </c>
    </row>
    <row r="440" spans="1:9" ht="23.1" customHeight="1">
      <c r="A440" s="85" t="s">
        <v>655</v>
      </c>
      <c r="B440" s="77">
        <v>0</v>
      </c>
      <c r="C440" s="77">
        <v>0</v>
      </c>
      <c r="D440" s="77">
        <v>0</v>
      </c>
      <c r="E440" s="77">
        <v>0</v>
      </c>
      <c r="F440" s="77">
        <v>4000</v>
      </c>
      <c r="G440" s="77">
        <v>999743</v>
      </c>
      <c r="H440" s="77">
        <v>0</v>
      </c>
      <c r="I440" s="77">
        <v>999743</v>
      </c>
    </row>
    <row r="441" spans="1:9" ht="23.1" customHeight="1">
      <c r="A441" s="85" t="s">
        <v>656</v>
      </c>
      <c r="B441" s="77">
        <v>0</v>
      </c>
      <c r="C441" s="77">
        <v>0</v>
      </c>
      <c r="D441" s="77">
        <v>0</v>
      </c>
      <c r="E441" s="77">
        <v>0</v>
      </c>
      <c r="F441" s="77">
        <v>4736000</v>
      </c>
      <c r="G441" s="77">
        <v>-25226191</v>
      </c>
      <c r="H441" s="77">
        <v>0</v>
      </c>
      <c r="I441" s="77">
        <v>-25226191</v>
      </c>
    </row>
    <row r="442" spans="1:9" ht="23.1" customHeight="1">
      <c r="A442" s="85" t="s">
        <v>657</v>
      </c>
      <c r="B442" s="77">
        <v>0</v>
      </c>
      <c r="C442" s="77">
        <v>0</v>
      </c>
      <c r="D442" s="77">
        <v>0</v>
      </c>
      <c r="E442" s="77">
        <v>0</v>
      </c>
      <c r="F442" s="77">
        <v>46642000</v>
      </c>
      <c r="G442" s="77">
        <v>9117729026</v>
      </c>
      <c r="H442" s="77">
        <v>0</v>
      </c>
      <c r="I442" s="77">
        <v>9117729026</v>
      </c>
    </row>
    <row r="443" spans="1:9" ht="23.1" customHeight="1">
      <c r="A443" s="85" t="s">
        <v>658</v>
      </c>
      <c r="B443" s="77">
        <v>0</v>
      </c>
      <c r="C443" s="77">
        <v>0</v>
      </c>
      <c r="D443" s="77">
        <v>0</v>
      </c>
      <c r="E443" s="77">
        <v>0</v>
      </c>
      <c r="F443" s="77">
        <v>0</v>
      </c>
      <c r="G443" s="77">
        <v>17054774495</v>
      </c>
      <c r="H443" s="77">
        <v>0</v>
      </c>
      <c r="I443" s="77">
        <v>17054774495</v>
      </c>
    </row>
    <row r="444" spans="1:9" ht="23.1" customHeight="1">
      <c r="A444" s="78" t="s">
        <v>659</v>
      </c>
      <c r="B444" s="77">
        <v>0</v>
      </c>
      <c r="C444" s="77">
        <v>0</v>
      </c>
      <c r="D444" s="77">
        <v>0</v>
      </c>
      <c r="E444" s="77">
        <v>0</v>
      </c>
      <c r="F444" s="77">
        <v>23280000</v>
      </c>
      <c r="G444" s="77">
        <v>3216952329</v>
      </c>
      <c r="H444" s="77">
        <v>-23285894</v>
      </c>
      <c r="I444" s="77">
        <v>3193666435</v>
      </c>
    </row>
    <row r="445" spans="1:9" ht="23.1" customHeight="1">
      <c r="A445" s="85" t="s">
        <v>660</v>
      </c>
      <c r="B445" s="77">
        <v>0</v>
      </c>
      <c r="C445" s="77">
        <v>0</v>
      </c>
      <c r="D445" s="77">
        <v>0</v>
      </c>
      <c r="E445" s="77">
        <v>0</v>
      </c>
      <c r="F445" s="77">
        <v>43442000</v>
      </c>
      <c r="G445" s="77">
        <v>29285235044</v>
      </c>
      <c r="H445" s="77">
        <v>0</v>
      </c>
      <c r="I445" s="77">
        <v>29285235044</v>
      </c>
    </row>
    <row r="446" spans="1:9" ht="23.1" customHeight="1">
      <c r="A446" s="85" t="s">
        <v>661</v>
      </c>
      <c r="B446" s="77">
        <v>0</v>
      </c>
      <c r="C446" s="77">
        <v>0</v>
      </c>
      <c r="D446" s="77">
        <v>0</v>
      </c>
      <c r="E446" s="77">
        <v>0</v>
      </c>
      <c r="F446" s="77">
        <v>0</v>
      </c>
      <c r="G446" s="77">
        <v>13436210749</v>
      </c>
      <c r="H446" s="77">
        <v>0</v>
      </c>
      <c r="I446" s="77">
        <v>13436210749</v>
      </c>
    </row>
    <row r="447" spans="1:9" ht="23.1" customHeight="1">
      <c r="A447" s="78" t="s">
        <v>662</v>
      </c>
      <c r="B447" s="77">
        <v>0</v>
      </c>
      <c r="C447" s="77">
        <v>0</v>
      </c>
      <c r="D447" s="77">
        <v>0</v>
      </c>
      <c r="E447" s="77">
        <v>0</v>
      </c>
      <c r="F447" s="77">
        <v>400000</v>
      </c>
      <c r="G447" s="77">
        <v>0</v>
      </c>
      <c r="H447" s="77">
        <v>-1000255000</v>
      </c>
      <c r="I447" s="77">
        <v>-1000255000</v>
      </c>
    </row>
    <row r="448" spans="1:9" ht="23.1" customHeight="1">
      <c r="A448" s="85" t="s">
        <v>663</v>
      </c>
      <c r="B448" s="77">
        <v>0</v>
      </c>
      <c r="C448" s="77">
        <v>0</v>
      </c>
      <c r="D448" s="77">
        <v>0</v>
      </c>
      <c r="E448" s="77">
        <v>0</v>
      </c>
      <c r="F448" s="77">
        <v>410000</v>
      </c>
      <c r="G448" s="77">
        <v>145621259</v>
      </c>
      <c r="H448" s="77">
        <v>-153651569</v>
      </c>
      <c r="I448" s="77">
        <v>-8030310</v>
      </c>
    </row>
    <row r="449" spans="1:9" ht="23.1" customHeight="1">
      <c r="A449" s="78" t="s">
        <v>664</v>
      </c>
      <c r="B449" s="77">
        <v>0</v>
      </c>
      <c r="C449" s="77">
        <v>0</v>
      </c>
      <c r="D449" s="77">
        <v>0</v>
      </c>
      <c r="E449" s="77">
        <v>0</v>
      </c>
      <c r="F449" s="77">
        <v>8687000</v>
      </c>
      <c r="G449" s="77">
        <v>99975</v>
      </c>
      <c r="H449" s="77">
        <v>-11232395576</v>
      </c>
      <c r="I449" s="77">
        <v>-11232295601</v>
      </c>
    </row>
    <row r="450" spans="1:9" ht="23.1" customHeight="1">
      <c r="A450" s="78" t="s">
        <v>118</v>
      </c>
      <c r="B450" s="77">
        <v>400000</v>
      </c>
      <c r="C450" s="77">
        <v>911765160</v>
      </c>
      <c r="D450" s="77">
        <v>-1662273772</v>
      </c>
      <c r="E450" s="77">
        <v>-750508612</v>
      </c>
      <c r="F450" s="77">
        <v>401000</v>
      </c>
      <c r="G450" s="77">
        <v>915764130</v>
      </c>
      <c r="H450" s="77">
        <v>-1666424830</v>
      </c>
      <c r="I450" s="77">
        <v>-750660700</v>
      </c>
    </row>
    <row r="451" spans="1:9" ht="23.1" customHeight="1">
      <c r="A451" s="85" t="s">
        <v>665</v>
      </c>
      <c r="B451" s="77">
        <v>1051000</v>
      </c>
      <c r="C451" s="77">
        <v>680138550</v>
      </c>
      <c r="D451" s="77">
        <v>-679005615</v>
      </c>
      <c r="E451" s="77">
        <v>1132935</v>
      </c>
      <c r="F451" s="77">
        <v>1051000</v>
      </c>
      <c r="G451" s="77">
        <v>1131893197</v>
      </c>
      <c r="H451" s="77">
        <v>-1130876615</v>
      </c>
      <c r="I451" s="77">
        <v>1016582</v>
      </c>
    </row>
    <row r="452" spans="1:9" ht="23.1" customHeight="1">
      <c r="A452" s="85" t="s">
        <v>666</v>
      </c>
      <c r="B452" s="77">
        <v>7400000</v>
      </c>
      <c r="C452" s="77">
        <v>17113356</v>
      </c>
      <c r="D452" s="77">
        <v>470952886</v>
      </c>
      <c r="E452" s="77">
        <v>488066242</v>
      </c>
      <c r="F452" s="77">
        <v>7400000</v>
      </c>
      <c r="G452" s="77">
        <v>506287362</v>
      </c>
      <c r="H452" s="77">
        <v>-18347114</v>
      </c>
      <c r="I452" s="77">
        <v>487940248</v>
      </c>
    </row>
    <row r="453" spans="1:9" ht="23.1" customHeight="1">
      <c r="A453" s="78" t="s">
        <v>667</v>
      </c>
      <c r="B453" s="77">
        <v>0</v>
      </c>
      <c r="C453" s="77">
        <v>0</v>
      </c>
      <c r="D453" s="77">
        <v>0</v>
      </c>
      <c r="E453" s="77">
        <v>0</v>
      </c>
      <c r="F453" s="77">
        <v>10960000</v>
      </c>
      <c r="G453" s="77">
        <v>1616567673</v>
      </c>
      <c r="H453" s="77">
        <v>-1616984000</v>
      </c>
      <c r="I453" s="77">
        <v>-416327</v>
      </c>
    </row>
    <row r="454" spans="1:9" ht="23.1" customHeight="1">
      <c r="A454" s="78" t="s">
        <v>668</v>
      </c>
      <c r="B454" s="77">
        <v>25097000</v>
      </c>
      <c r="C454" s="77">
        <v>670963242</v>
      </c>
      <c r="D454" s="77">
        <v>-671136000</v>
      </c>
      <c r="E454" s="77">
        <v>-172758</v>
      </c>
      <c r="F454" s="77">
        <v>38891000</v>
      </c>
      <c r="G454" s="77">
        <v>1522992821</v>
      </c>
      <c r="H454" s="77">
        <v>-1523385000</v>
      </c>
      <c r="I454" s="77">
        <v>-392179</v>
      </c>
    </row>
    <row r="455" spans="1:9" ht="23.1" customHeight="1">
      <c r="A455" s="78" t="s">
        <v>132</v>
      </c>
      <c r="B455" s="77">
        <v>900000</v>
      </c>
      <c r="C455" s="77">
        <v>513767673</v>
      </c>
      <c r="D455" s="77">
        <v>-1504322633</v>
      </c>
      <c r="E455" s="77">
        <v>-990554960</v>
      </c>
      <c r="F455" s="77">
        <v>1151000</v>
      </c>
      <c r="G455" s="77">
        <v>1075373028</v>
      </c>
      <c r="H455" s="77">
        <v>-1923490363</v>
      </c>
      <c r="I455" s="77">
        <v>-848117335</v>
      </c>
    </row>
    <row r="456" spans="1:9" ht="23.1" customHeight="1">
      <c r="A456" s="85" t="s">
        <v>669</v>
      </c>
      <c r="B456" s="77">
        <v>0</v>
      </c>
      <c r="C456" s="77">
        <v>0</v>
      </c>
      <c r="D456" s="77">
        <v>0</v>
      </c>
      <c r="E456" s="77">
        <v>0</v>
      </c>
      <c r="F456" s="77">
        <v>2418000</v>
      </c>
      <c r="G456" s="77">
        <v>118360054</v>
      </c>
      <c r="H456" s="77">
        <v>0</v>
      </c>
      <c r="I456" s="77">
        <v>118360054</v>
      </c>
    </row>
    <row r="457" spans="1:9" ht="23.1" customHeight="1">
      <c r="A457" s="85" t="s">
        <v>670</v>
      </c>
      <c r="B457" s="77">
        <v>0</v>
      </c>
      <c r="C457" s="77">
        <v>0</v>
      </c>
      <c r="D457" s="77">
        <v>0</v>
      </c>
      <c r="E457" s="77">
        <v>0</v>
      </c>
      <c r="F457" s="77">
        <v>2455000</v>
      </c>
      <c r="G457" s="77">
        <v>81865270</v>
      </c>
      <c r="H457" s="77">
        <v>-984468</v>
      </c>
      <c r="I457" s="77">
        <v>80880802</v>
      </c>
    </row>
    <row r="458" spans="1:9" ht="23.1" customHeight="1">
      <c r="A458" s="85" t="s">
        <v>671</v>
      </c>
      <c r="B458" s="77">
        <v>0</v>
      </c>
      <c r="C458" s="77">
        <v>0</v>
      </c>
      <c r="D458" s="77">
        <v>0</v>
      </c>
      <c r="E458" s="77">
        <v>0</v>
      </c>
      <c r="F458" s="77">
        <v>41546000</v>
      </c>
      <c r="G458" s="77">
        <v>168349202</v>
      </c>
      <c r="H458" s="77">
        <v>0</v>
      </c>
      <c r="I458" s="77">
        <v>168349202</v>
      </c>
    </row>
    <row r="459" spans="1:9" ht="23.1" customHeight="1">
      <c r="A459" s="78" t="s">
        <v>672</v>
      </c>
      <c r="B459" s="77">
        <v>0</v>
      </c>
      <c r="C459" s="77">
        <v>0</v>
      </c>
      <c r="D459" s="77">
        <v>0</v>
      </c>
      <c r="E459" s="77">
        <v>0</v>
      </c>
      <c r="F459" s="77">
        <v>999000</v>
      </c>
      <c r="G459" s="77">
        <v>-949524525</v>
      </c>
      <c r="H459" s="77">
        <v>909511797</v>
      </c>
      <c r="I459" s="77">
        <v>-40012728</v>
      </c>
    </row>
    <row r="460" spans="1:9" ht="23.1" customHeight="1">
      <c r="A460" s="78" t="s">
        <v>673</v>
      </c>
      <c r="B460" s="77">
        <v>0</v>
      </c>
      <c r="C460" s="77">
        <v>0</v>
      </c>
      <c r="D460" s="77">
        <v>0</v>
      </c>
      <c r="E460" s="77">
        <v>0</v>
      </c>
      <c r="F460" s="77">
        <v>1000</v>
      </c>
      <c r="G460" s="77">
        <v>238942</v>
      </c>
      <c r="H460" s="77">
        <v>-239000</v>
      </c>
      <c r="I460" s="77">
        <v>-58</v>
      </c>
    </row>
    <row r="461" spans="1:9" ht="23.1" customHeight="1">
      <c r="A461" s="78" t="s">
        <v>674</v>
      </c>
      <c r="B461" s="77">
        <v>0</v>
      </c>
      <c r="C461" s="77">
        <v>0</v>
      </c>
      <c r="D461" s="77">
        <v>0</v>
      </c>
      <c r="E461" s="77">
        <v>0</v>
      </c>
      <c r="F461" s="77">
        <v>1000</v>
      </c>
      <c r="G461" s="77">
        <v>308922</v>
      </c>
      <c r="H461" s="77">
        <v>-309000</v>
      </c>
      <c r="I461" s="77">
        <v>-78</v>
      </c>
    </row>
    <row r="462" spans="1:9" ht="23.1" customHeight="1">
      <c r="A462" s="78" t="s">
        <v>675</v>
      </c>
      <c r="B462" s="77">
        <v>0</v>
      </c>
      <c r="C462" s="77">
        <v>0</v>
      </c>
      <c r="D462" s="77">
        <v>0</v>
      </c>
      <c r="E462" s="77">
        <v>0</v>
      </c>
      <c r="F462" s="77">
        <v>1000</v>
      </c>
      <c r="G462" s="77">
        <v>509870</v>
      </c>
      <c r="H462" s="77">
        <v>-510000</v>
      </c>
      <c r="I462" s="77">
        <v>-130</v>
      </c>
    </row>
    <row r="463" spans="1:9" ht="23.1" customHeight="1">
      <c r="A463" s="85" t="s">
        <v>676</v>
      </c>
      <c r="B463" s="77">
        <v>0</v>
      </c>
      <c r="C463" s="77">
        <v>0</v>
      </c>
      <c r="D463" s="77">
        <v>0</v>
      </c>
      <c r="E463" s="77">
        <v>0</v>
      </c>
      <c r="F463" s="77">
        <v>46399000</v>
      </c>
      <c r="G463" s="77">
        <v>7983231546</v>
      </c>
      <c r="H463" s="77">
        <v>-7351671</v>
      </c>
      <c r="I463" s="77">
        <v>7975879875</v>
      </c>
    </row>
    <row r="464" spans="1:9" ht="23.1" customHeight="1">
      <c r="A464" s="78" t="s">
        <v>677</v>
      </c>
      <c r="B464" s="77">
        <v>0</v>
      </c>
      <c r="C464" s="77">
        <v>0</v>
      </c>
      <c r="D464" s="77">
        <v>0</v>
      </c>
      <c r="E464" s="77">
        <v>0</v>
      </c>
      <c r="F464" s="77">
        <v>125217000</v>
      </c>
      <c r="G464" s="77">
        <v>3837490831</v>
      </c>
      <c r="H464" s="77">
        <v>-3838479000</v>
      </c>
      <c r="I464" s="77">
        <v>-988169</v>
      </c>
    </row>
    <row r="465" spans="1:9" ht="23.1" customHeight="1">
      <c r="A465" s="78" t="s">
        <v>678</v>
      </c>
      <c r="B465" s="77">
        <v>0</v>
      </c>
      <c r="C465" s="77">
        <v>0</v>
      </c>
      <c r="D465" s="77">
        <v>0</v>
      </c>
      <c r="E465" s="77">
        <v>0</v>
      </c>
      <c r="F465" s="77">
        <v>41349000</v>
      </c>
      <c r="G465" s="77">
        <v>4145508455</v>
      </c>
      <c r="H465" s="77">
        <v>-4146576000</v>
      </c>
      <c r="I465" s="77">
        <v>-1067545</v>
      </c>
    </row>
    <row r="466" spans="1:9" ht="23.1" customHeight="1">
      <c r="A466" s="85" t="s">
        <v>679</v>
      </c>
      <c r="B466" s="77">
        <v>0</v>
      </c>
      <c r="C466" s="77">
        <v>0</v>
      </c>
      <c r="D466" s="77">
        <v>0</v>
      </c>
      <c r="E466" s="77">
        <v>0</v>
      </c>
      <c r="F466" s="77">
        <v>1000000</v>
      </c>
      <c r="G466" s="77">
        <v>18995109</v>
      </c>
      <c r="H466" s="77">
        <v>0</v>
      </c>
      <c r="I466" s="77">
        <v>18995109</v>
      </c>
    </row>
    <row r="467" spans="1:9" ht="23.1" customHeight="1">
      <c r="A467" s="78" t="s">
        <v>680</v>
      </c>
      <c r="B467" s="77">
        <v>0</v>
      </c>
      <c r="C467" s="77">
        <v>0</v>
      </c>
      <c r="D467" s="77">
        <v>0</v>
      </c>
      <c r="E467" s="77">
        <v>0</v>
      </c>
      <c r="F467" s="77">
        <v>99000</v>
      </c>
      <c r="G467" s="77">
        <v>126687371</v>
      </c>
      <c r="H467" s="77">
        <v>-445614716</v>
      </c>
      <c r="I467" s="77">
        <v>-318927345</v>
      </c>
    </row>
    <row r="468" spans="1:9" ht="23.1" customHeight="1">
      <c r="A468" s="78" t="s">
        <v>681</v>
      </c>
      <c r="B468" s="77">
        <v>0</v>
      </c>
      <c r="C468" s="77">
        <v>0</v>
      </c>
      <c r="D468" s="77">
        <v>0</v>
      </c>
      <c r="E468" s="77">
        <v>0</v>
      </c>
      <c r="F468" s="77">
        <v>205000</v>
      </c>
      <c r="G468" s="77">
        <v>143667002</v>
      </c>
      <c r="H468" s="77">
        <v>-143704000</v>
      </c>
      <c r="I468" s="77">
        <v>-36998</v>
      </c>
    </row>
    <row r="469" spans="1:9" ht="23.1" customHeight="1">
      <c r="A469" s="85" t="s">
        <v>682</v>
      </c>
      <c r="B469" s="77">
        <v>5000</v>
      </c>
      <c r="C469" s="77">
        <v>9447750</v>
      </c>
      <c r="D469" s="77">
        <v>-8558193</v>
      </c>
      <c r="E469" s="77">
        <v>889557</v>
      </c>
      <c r="F469" s="77">
        <v>5000</v>
      </c>
      <c r="G469" s="77">
        <v>13096811</v>
      </c>
      <c r="H469" s="77">
        <v>-12208193</v>
      </c>
      <c r="I469" s="77">
        <v>888618</v>
      </c>
    </row>
    <row r="470" spans="1:9" ht="23.1" customHeight="1">
      <c r="A470" s="85" t="s">
        <v>683</v>
      </c>
      <c r="B470" s="77">
        <v>0</v>
      </c>
      <c r="C470" s="77">
        <v>0</v>
      </c>
      <c r="D470" s="77">
        <v>0</v>
      </c>
      <c r="E470" s="77">
        <v>0</v>
      </c>
      <c r="F470" s="77">
        <v>312000</v>
      </c>
      <c r="G470" s="77">
        <v>242987422</v>
      </c>
      <c r="H470" s="77">
        <v>-243050000</v>
      </c>
      <c r="I470" s="77">
        <v>-62578</v>
      </c>
    </row>
    <row r="471" spans="1:9" ht="23.1" customHeight="1">
      <c r="A471" s="85" t="s">
        <v>684</v>
      </c>
      <c r="B471" s="77">
        <v>500000</v>
      </c>
      <c r="C471" s="77">
        <v>-500128</v>
      </c>
      <c r="D471" s="77">
        <v>270000000</v>
      </c>
      <c r="E471" s="77">
        <v>269499872</v>
      </c>
      <c r="F471" s="77">
        <v>500000</v>
      </c>
      <c r="G471" s="77">
        <v>269430347</v>
      </c>
      <c r="H471" s="77">
        <v>0</v>
      </c>
      <c r="I471" s="77">
        <v>269430347</v>
      </c>
    </row>
    <row r="472" spans="1:9" ht="23.1" customHeight="1">
      <c r="A472" s="85" t="s">
        <v>685</v>
      </c>
      <c r="B472" s="77">
        <v>0</v>
      </c>
      <c r="C472" s="77">
        <v>0</v>
      </c>
      <c r="D472" s="77">
        <v>0</v>
      </c>
      <c r="E472" s="77">
        <v>0</v>
      </c>
      <c r="F472" s="77">
        <v>41000</v>
      </c>
      <c r="G472" s="77">
        <v>4288899</v>
      </c>
      <c r="H472" s="77">
        <v>0</v>
      </c>
      <c r="I472" s="77">
        <v>4288899</v>
      </c>
    </row>
    <row r="473" spans="1:9" ht="23.1" customHeight="1">
      <c r="A473" s="85" t="s">
        <v>686</v>
      </c>
      <c r="B473" s="77">
        <v>0</v>
      </c>
      <c r="C473" s="77">
        <v>0</v>
      </c>
      <c r="D473" s="77">
        <v>0</v>
      </c>
      <c r="E473" s="77">
        <v>0</v>
      </c>
      <c r="F473" s="77">
        <v>2783000</v>
      </c>
      <c r="G473" s="77">
        <v>202287462</v>
      </c>
      <c r="H473" s="77">
        <v>0</v>
      </c>
      <c r="I473" s="77">
        <v>202287462</v>
      </c>
    </row>
    <row r="474" spans="1:9" ht="23.1" customHeight="1">
      <c r="A474" s="85" t="s">
        <v>687</v>
      </c>
      <c r="B474" s="77">
        <v>17642000</v>
      </c>
      <c r="C474" s="77">
        <v>0</v>
      </c>
      <c r="D474" s="77">
        <v>251577411</v>
      </c>
      <c r="E474" s="77">
        <v>251577411</v>
      </c>
      <c r="F474" s="77">
        <v>17642000</v>
      </c>
      <c r="G474" s="77">
        <v>1132699997</v>
      </c>
      <c r="H474" s="77">
        <v>0</v>
      </c>
      <c r="I474" s="77">
        <v>1132699997</v>
      </c>
    </row>
    <row r="475" spans="1:9" ht="23.1" customHeight="1">
      <c r="A475" s="85" t="s">
        <v>688</v>
      </c>
      <c r="B475" s="77">
        <v>0</v>
      </c>
      <c r="C475" s="77">
        <v>0</v>
      </c>
      <c r="D475" s="77">
        <v>0</v>
      </c>
      <c r="E475" s="77">
        <v>0</v>
      </c>
      <c r="F475" s="77">
        <v>18752000</v>
      </c>
      <c r="G475" s="77">
        <v>2523140646</v>
      </c>
      <c r="H475" s="77">
        <v>0</v>
      </c>
      <c r="I475" s="77">
        <v>2523140646</v>
      </c>
    </row>
    <row r="476" spans="1:9" ht="23.1" customHeight="1">
      <c r="A476" s="78" t="s">
        <v>689</v>
      </c>
      <c r="B476" s="77">
        <v>0</v>
      </c>
      <c r="C476" s="77">
        <v>0</v>
      </c>
      <c r="D476" s="77">
        <v>0</v>
      </c>
      <c r="E476" s="77">
        <v>0</v>
      </c>
      <c r="F476" s="77">
        <v>12033000</v>
      </c>
      <c r="G476" s="77">
        <v>958543120</v>
      </c>
      <c r="H476" s="77">
        <v>-958790000</v>
      </c>
      <c r="I476" s="77">
        <v>-246880</v>
      </c>
    </row>
    <row r="477" spans="1:9" ht="23.1" customHeight="1">
      <c r="A477" s="78" t="s">
        <v>690</v>
      </c>
      <c r="B477" s="77">
        <v>0</v>
      </c>
      <c r="C477" s="77">
        <v>0</v>
      </c>
      <c r="D477" s="77">
        <v>0</v>
      </c>
      <c r="E477" s="77">
        <v>0</v>
      </c>
      <c r="F477" s="77">
        <v>1000000</v>
      </c>
      <c r="G477" s="77">
        <v>469878976</v>
      </c>
      <c r="H477" s="77">
        <v>-470000000</v>
      </c>
      <c r="I477" s="77">
        <v>-121024</v>
      </c>
    </row>
    <row r="478" spans="1:9" ht="23.1" customHeight="1">
      <c r="A478" s="78" t="s">
        <v>691</v>
      </c>
      <c r="B478" s="77">
        <v>0</v>
      </c>
      <c r="C478" s="77">
        <v>0</v>
      </c>
      <c r="D478" s="77">
        <v>0</v>
      </c>
      <c r="E478" s="77">
        <v>0</v>
      </c>
      <c r="F478" s="77">
        <v>2000</v>
      </c>
      <c r="G478" s="77">
        <v>0</v>
      </c>
      <c r="H478" s="77">
        <v>-1298330</v>
      </c>
      <c r="I478" s="77">
        <v>-1298330</v>
      </c>
    </row>
    <row r="479" spans="1:9" ht="23.1" customHeight="1">
      <c r="A479" s="78" t="s">
        <v>692</v>
      </c>
      <c r="B479" s="77">
        <v>41453000</v>
      </c>
      <c r="C479" s="77">
        <v>147381462</v>
      </c>
      <c r="D479" s="77">
        <v>583217637</v>
      </c>
      <c r="E479" s="77">
        <v>730599099</v>
      </c>
      <c r="F479" s="77">
        <v>51890000</v>
      </c>
      <c r="G479" s="77">
        <v>2025773891</v>
      </c>
      <c r="H479" s="77">
        <v>-1295658363</v>
      </c>
      <c r="I479" s="77">
        <v>730115528</v>
      </c>
    </row>
    <row r="480" spans="1:9" ht="23.1" customHeight="1">
      <c r="A480" s="78" t="s">
        <v>693</v>
      </c>
      <c r="B480" s="77">
        <v>1846000</v>
      </c>
      <c r="C480" s="77">
        <v>170652063</v>
      </c>
      <c r="D480" s="77">
        <v>-170696000</v>
      </c>
      <c r="E480" s="77">
        <v>-43937</v>
      </c>
      <c r="F480" s="77">
        <v>124373000</v>
      </c>
      <c r="G480" s="77">
        <v>14201469699</v>
      </c>
      <c r="H480" s="77">
        <v>-14205127000</v>
      </c>
      <c r="I480" s="77">
        <v>-3657301</v>
      </c>
    </row>
    <row r="481" spans="1:9" ht="23.1" customHeight="1">
      <c r="A481" s="85" t="s">
        <v>694</v>
      </c>
      <c r="B481" s="77">
        <v>3629000</v>
      </c>
      <c r="C481" s="77">
        <v>-4438113</v>
      </c>
      <c r="D481" s="77">
        <v>2023191000</v>
      </c>
      <c r="E481" s="77">
        <v>2018752887</v>
      </c>
      <c r="F481" s="77">
        <v>3629000</v>
      </c>
      <c r="G481" s="77">
        <v>2018231961</v>
      </c>
      <c r="H481" s="77">
        <v>0</v>
      </c>
      <c r="I481" s="77">
        <v>2018231961</v>
      </c>
    </row>
    <row r="482" spans="1:9" ht="23.1" customHeight="1">
      <c r="A482" s="78" t="s">
        <v>695</v>
      </c>
      <c r="B482" s="77">
        <v>0</v>
      </c>
      <c r="C482" s="77">
        <v>0</v>
      </c>
      <c r="D482" s="77">
        <v>0</v>
      </c>
      <c r="E482" s="77">
        <v>0</v>
      </c>
      <c r="F482" s="77">
        <v>1000</v>
      </c>
      <c r="G482" s="77">
        <v>999743</v>
      </c>
      <c r="H482" s="77">
        <v>-1000000</v>
      </c>
      <c r="I482" s="77">
        <v>-257</v>
      </c>
    </row>
    <row r="483" spans="1:9" ht="23.1" customHeight="1">
      <c r="A483" s="78" t="s">
        <v>696</v>
      </c>
      <c r="B483" s="77">
        <v>0</v>
      </c>
      <c r="C483" s="77">
        <v>0</v>
      </c>
      <c r="D483" s="77">
        <v>0</v>
      </c>
      <c r="E483" s="77">
        <v>0</v>
      </c>
      <c r="F483" s="77">
        <v>1000</v>
      </c>
      <c r="G483" s="77">
        <v>899769</v>
      </c>
      <c r="H483" s="77">
        <v>-900000</v>
      </c>
      <c r="I483" s="77">
        <v>-231</v>
      </c>
    </row>
    <row r="484" spans="1:9" ht="23.1" customHeight="1">
      <c r="A484" s="85" t="s">
        <v>697</v>
      </c>
      <c r="B484" s="77">
        <v>2419000</v>
      </c>
      <c r="C484" s="77">
        <v>5279402700</v>
      </c>
      <c r="D484" s="77">
        <v>-6091897865</v>
      </c>
      <c r="E484" s="77">
        <v>-812495165</v>
      </c>
      <c r="F484" s="77">
        <v>2419000</v>
      </c>
      <c r="G484" s="77">
        <v>5643421570</v>
      </c>
      <c r="H484" s="77">
        <v>-6455248794</v>
      </c>
      <c r="I484" s="77">
        <v>-811827224</v>
      </c>
    </row>
    <row r="485" spans="1:9" ht="23.1" customHeight="1">
      <c r="A485" s="78" t="s">
        <v>698</v>
      </c>
      <c r="B485" s="77">
        <v>599000</v>
      </c>
      <c r="C485" s="77">
        <v>0</v>
      </c>
      <c r="D485" s="77">
        <v>31148000</v>
      </c>
      <c r="E485" s="77">
        <v>31148000</v>
      </c>
      <c r="F485" s="77">
        <v>1000</v>
      </c>
      <c r="G485" s="77">
        <v>31191971</v>
      </c>
      <c r="H485" s="77">
        <v>-500128</v>
      </c>
      <c r="I485" s="77">
        <v>30691843</v>
      </c>
    </row>
    <row r="486" spans="1:9" ht="23.1" customHeight="1">
      <c r="A486" s="85" t="s">
        <v>699</v>
      </c>
      <c r="B486" s="77">
        <v>0</v>
      </c>
      <c r="C486" s="77">
        <v>0</v>
      </c>
      <c r="D486" s="77">
        <v>0</v>
      </c>
      <c r="E486" s="77">
        <v>0</v>
      </c>
      <c r="F486" s="77">
        <v>29000</v>
      </c>
      <c r="G486" s="77">
        <v>144965</v>
      </c>
      <c r="H486" s="77">
        <v>0</v>
      </c>
      <c r="I486" s="77">
        <v>144965</v>
      </c>
    </row>
    <row r="487" spans="1:9" ht="23.1" customHeight="1">
      <c r="A487" s="85" t="s">
        <v>700</v>
      </c>
      <c r="B487" s="77">
        <v>93274000</v>
      </c>
      <c r="C487" s="77">
        <v>-2246883518</v>
      </c>
      <c r="D487" s="77">
        <v>5025397296</v>
      </c>
      <c r="E487" s="77">
        <v>2778513778</v>
      </c>
      <c r="F487" s="77">
        <v>0</v>
      </c>
      <c r="G487" s="77">
        <v>3604663688</v>
      </c>
      <c r="H487" s="77">
        <v>0</v>
      </c>
      <c r="I487" s="77">
        <v>3604663688</v>
      </c>
    </row>
    <row r="488" spans="1:9" ht="23.1" customHeight="1">
      <c r="A488" s="78" t="s">
        <v>701</v>
      </c>
      <c r="B488" s="77">
        <v>13509000</v>
      </c>
      <c r="C488" s="77">
        <v>2697592202</v>
      </c>
      <c r="D488" s="77">
        <v>-2698287000</v>
      </c>
      <c r="E488" s="77">
        <v>-694798</v>
      </c>
      <c r="F488" s="77">
        <v>25867000</v>
      </c>
      <c r="G488" s="77">
        <v>5082174066</v>
      </c>
      <c r="H488" s="77">
        <v>-5083483000</v>
      </c>
      <c r="I488" s="77">
        <v>-1308934</v>
      </c>
    </row>
    <row r="489" spans="1:9" ht="23.1" customHeight="1">
      <c r="A489" s="85" t="s">
        <v>702</v>
      </c>
      <c r="B489" s="77">
        <v>0</v>
      </c>
      <c r="C489" s="77">
        <v>0</v>
      </c>
      <c r="D489" s="77">
        <v>0</v>
      </c>
      <c r="E489" s="77">
        <v>0</v>
      </c>
      <c r="F489" s="77">
        <v>5899000</v>
      </c>
      <c r="G489" s="77">
        <v>-4278415</v>
      </c>
      <c r="H489" s="77">
        <v>0</v>
      </c>
      <c r="I489" s="77">
        <v>-4278415</v>
      </c>
    </row>
    <row r="490" spans="1:9" ht="23.1" customHeight="1">
      <c r="A490" s="78" t="s">
        <v>703</v>
      </c>
      <c r="B490" s="77">
        <v>0</v>
      </c>
      <c r="C490" s="77">
        <v>0</v>
      </c>
      <c r="D490" s="77">
        <v>0</v>
      </c>
      <c r="E490" s="77">
        <v>0</v>
      </c>
      <c r="F490" s="77">
        <v>458000</v>
      </c>
      <c r="G490" s="77">
        <v>91825354</v>
      </c>
      <c r="H490" s="77">
        <v>-91849000</v>
      </c>
      <c r="I490" s="77">
        <v>-23646</v>
      </c>
    </row>
    <row r="491" spans="1:9" ht="23.1" customHeight="1">
      <c r="A491" s="78" t="s">
        <v>704</v>
      </c>
      <c r="B491" s="77">
        <v>0</v>
      </c>
      <c r="C491" s="77">
        <v>0</v>
      </c>
      <c r="D491" s="77">
        <v>0</v>
      </c>
      <c r="E491" s="77">
        <v>0</v>
      </c>
      <c r="F491" s="77">
        <v>3000</v>
      </c>
      <c r="G491" s="77">
        <v>2849267</v>
      </c>
      <c r="H491" s="77">
        <v>-2850000</v>
      </c>
      <c r="I491" s="77">
        <v>-733</v>
      </c>
    </row>
    <row r="492" spans="1:9" ht="23.1" customHeight="1">
      <c r="A492" s="78" t="s">
        <v>130</v>
      </c>
      <c r="B492" s="77">
        <v>877000</v>
      </c>
      <c r="C492" s="77">
        <v>4007734750</v>
      </c>
      <c r="D492" s="77">
        <v>-4126978259</v>
      </c>
      <c r="E492" s="77">
        <v>-119243509</v>
      </c>
      <c r="F492" s="77">
        <v>1002000</v>
      </c>
      <c r="G492" s="77">
        <v>4766414342</v>
      </c>
      <c r="H492" s="77">
        <v>-4715202070</v>
      </c>
      <c r="I492" s="77">
        <v>51212272</v>
      </c>
    </row>
    <row r="493" spans="1:9" ht="23.1" customHeight="1">
      <c r="A493" s="78" t="s">
        <v>705</v>
      </c>
      <c r="B493" s="77">
        <v>0</v>
      </c>
      <c r="C493" s="77">
        <v>0</v>
      </c>
      <c r="D493" s="77">
        <v>0</v>
      </c>
      <c r="E493" s="77">
        <v>0</v>
      </c>
      <c r="F493" s="77">
        <v>10003000</v>
      </c>
      <c r="G493" s="77">
        <v>340208952</v>
      </c>
      <c r="H493" s="77">
        <v>-306655897</v>
      </c>
      <c r="I493" s="77">
        <v>33553055</v>
      </c>
    </row>
    <row r="494" spans="1:9" ht="23.1" customHeight="1">
      <c r="A494" s="78" t="s">
        <v>706</v>
      </c>
      <c r="B494" s="77">
        <v>100000</v>
      </c>
      <c r="C494" s="77">
        <v>13296576</v>
      </c>
      <c r="D494" s="77">
        <v>-13300000</v>
      </c>
      <c r="E494" s="77">
        <v>-3424</v>
      </c>
      <c r="F494" s="77">
        <v>1300000</v>
      </c>
      <c r="G494" s="77">
        <v>109071908</v>
      </c>
      <c r="H494" s="77">
        <v>-109100000</v>
      </c>
      <c r="I494" s="77">
        <v>-28092</v>
      </c>
    </row>
    <row r="495" spans="1:9" ht="23.1" customHeight="1">
      <c r="A495" s="78" t="s">
        <v>707</v>
      </c>
      <c r="B495" s="77">
        <v>1729000</v>
      </c>
      <c r="C495" s="77">
        <v>723923559</v>
      </c>
      <c r="D495" s="77">
        <v>-724110000</v>
      </c>
      <c r="E495" s="77">
        <v>-186441</v>
      </c>
      <c r="F495" s="77">
        <v>1730000</v>
      </c>
      <c r="G495" s="77">
        <v>724623379</v>
      </c>
      <c r="H495" s="77">
        <v>-724810000</v>
      </c>
      <c r="I495" s="77">
        <v>-186621</v>
      </c>
    </row>
    <row r="496" spans="1:9" ht="23.1" customHeight="1">
      <c r="A496" s="78" t="s">
        <v>708</v>
      </c>
      <c r="B496" s="77">
        <v>0</v>
      </c>
      <c r="C496" s="77">
        <v>0</v>
      </c>
      <c r="D496" s="77">
        <v>0</v>
      </c>
      <c r="E496" s="77">
        <v>0</v>
      </c>
      <c r="F496" s="77">
        <v>2000</v>
      </c>
      <c r="G496" s="77">
        <v>1599592</v>
      </c>
      <c r="H496" s="77">
        <v>-1600000</v>
      </c>
      <c r="I496" s="77">
        <v>-408</v>
      </c>
    </row>
    <row r="497" spans="1:9" ht="23.1" customHeight="1">
      <c r="A497" s="78" t="s">
        <v>709</v>
      </c>
      <c r="B497" s="77">
        <v>0</v>
      </c>
      <c r="C497" s="77">
        <v>0</v>
      </c>
      <c r="D497" s="77">
        <v>0</v>
      </c>
      <c r="E497" s="77">
        <v>0</v>
      </c>
      <c r="F497" s="77">
        <v>96000</v>
      </c>
      <c r="G497" s="77">
        <v>38974968</v>
      </c>
      <c r="H497" s="77">
        <v>-38985000</v>
      </c>
      <c r="I497" s="77">
        <v>-10032</v>
      </c>
    </row>
    <row r="498" spans="1:9" ht="23.1" customHeight="1">
      <c r="A498" s="85" t="s">
        <v>710</v>
      </c>
      <c r="B498" s="77">
        <v>3590000</v>
      </c>
      <c r="C498" s="77">
        <v>0</v>
      </c>
      <c r="D498" s="77">
        <v>33986000</v>
      </c>
      <c r="E498" s="77">
        <v>33986000</v>
      </c>
      <c r="F498" s="77">
        <v>3590000</v>
      </c>
      <c r="G498" s="77">
        <v>33977257</v>
      </c>
      <c r="H498" s="77">
        <v>0</v>
      </c>
      <c r="I498" s="77">
        <v>33977257</v>
      </c>
    </row>
    <row r="499" spans="1:9" ht="23.1" customHeight="1">
      <c r="A499" s="78" t="s">
        <v>711</v>
      </c>
      <c r="B499" s="77">
        <v>0</v>
      </c>
      <c r="C499" s="77">
        <v>0</v>
      </c>
      <c r="D499" s="77">
        <v>0</v>
      </c>
      <c r="E499" s="77">
        <v>0</v>
      </c>
      <c r="F499" s="77">
        <v>476000</v>
      </c>
      <c r="G499" s="77">
        <v>146193352</v>
      </c>
      <c r="H499" s="77">
        <v>-146231000</v>
      </c>
      <c r="I499" s="77">
        <v>-37648</v>
      </c>
    </row>
    <row r="500" spans="1:9" ht="23.1" customHeight="1">
      <c r="A500" s="85" t="s">
        <v>712</v>
      </c>
      <c r="B500" s="77">
        <v>0</v>
      </c>
      <c r="C500" s="77">
        <v>0</v>
      </c>
      <c r="D500" s="77">
        <v>0</v>
      </c>
      <c r="E500" s="77">
        <v>0</v>
      </c>
      <c r="F500" s="77">
        <v>2002000</v>
      </c>
      <c r="G500" s="77">
        <v>8411813826</v>
      </c>
      <c r="H500" s="77">
        <v>-9899395590</v>
      </c>
      <c r="I500" s="77">
        <v>-1487581764</v>
      </c>
    </row>
    <row r="501" spans="1:9" ht="23.1" customHeight="1">
      <c r="A501" s="78" t="s">
        <v>713</v>
      </c>
      <c r="B501" s="77">
        <v>0</v>
      </c>
      <c r="C501" s="77">
        <v>0</v>
      </c>
      <c r="D501" s="77">
        <v>0</v>
      </c>
      <c r="E501" s="77">
        <v>0</v>
      </c>
      <c r="F501" s="77">
        <v>10590000</v>
      </c>
      <c r="G501" s="77">
        <v>2782159028</v>
      </c>
      <c r="H501" s="77">
        <v>-219676205</v>
      </c>
      <c r="I501" s="77">
        <v>2562482823</v>
      </c>
    </row>
    <row r="502" spans="1:9" ht="23.1" customHeight="1">
      <c r="A502" s="85" t="s">
        <v>714</v>
      </c>
      <c r="B502" s="77">
        <v>93083000</v>
      </c>
      <c r="C502" s="77">
        <v>8527757533</v>
      </c>
      <c r="D502" s="77">
        <v>-6177112761</v>
      </c>
      <c r="E502" s="77">
        <v>2350644772</v>
      </c>
      <c r="F502" s="77">
        <v>49776000</v>
      </c>
      <c r="G502" s="77">
        <v>11903907166</v>
      </c>
      <c r="H502" s="77">
        <v>-9554131761</v>
      </c>
      <c r="I502" s="77">
        <v>2349775405</v>
      </c>
    </row>
    <row r="503" spans="1:9" ht="23.1" customHeight="1">
      <c r="A503" s="78" t="s">
        <v>715</v>
      </c>
      <c r="B503" s="77">
        <v>13335000</v>
      </c>
      <c r="C503" s="77">
        <v>-64973872</v>
      </c>
      <c r="D503" s="77">
        <v>-1157780733</v>
      </c>
      <c r="E503" s="77">
        <v>-1222754605</v>
      </c>
      <c r="F503" s="77">
        <v>129484000</v>
      </c>
      <c r="G503" s="77">
        <v>11289844844</v>
      </c>
      <c r="H503" s="77">
        <v>-12495481812</v>
      </c>
      <c r="I503" s="77">
        <v>-1205636968</v>
      </c>
    </row>
    <row r="504" spans="1:9" ht="23.1" customHeight="1">
      <c r="A504" s="78" t="s">
        <v>716</v>
      </c>
      <c r="B504" s="77">
        <v>0</v>
      </c>
      <c r="C504" s="77">
        <v>0</v>
      </c>
      <c r="D504" s="77">
        <v>0</v>
      </c>
      <c r="E504" s="77">
        <v>0</v>
      </c>
      <c r="F504" s="77">
        <v>2001000</v>
      </c>
      <c r="G504" s="77">
        <v>593147234</v>
      </c>
      <c r="H504" s="77">
        <v>-625609489</v>
      </c>
      <c r="I504" s="77">
        <v>-32462255</v>
      </c>
    </row>
    <row r="505" spans="1:9" ht="23.1" customHeight="1">
      <c r="A505" s="78" t="s">
        <v>717</v>
      </c>
      <c r="B505" s="77">
        <v>66053000</v>
      </c>
      <c r="C505" s="77">
        <v>12071934585</v>
      </c>
      <c r="D505" s="77">
        <v>-12372749491</v>
      </c>
      <c r="E505" s="77">
        <v>-300814906</v>
      </c>
      <c r="F505" s="77">
        <v>171223000</v>
      </c>
      <c r="G505" s="77">
        <v>26791687257</v>
      </c>
      <c r="H505" s="77">
        <v>-26922855418</v>
      </c>
      <c r="I505" s="77">
        <v>-131168161</v>
      </c>
    </row>
    <row r="506" spans="1:9" ht="23.1" customHeight="1">
      <c r="A506" s="78" t="s">
        <v>718</v>
      </c>
      <c r="B506" s="77">
        <v>8618000</v>
      </c>
      <c r="C506" s="77">
        <v>741699980</v>
      </c>
      <c r="D506" s="77">
        <v>-741891000</v>
      </c>
      <c r="E506" s="77">
        <v>-191020</v>
      </c>
      <c r="F506" s="77">
        <v>27578000</v>
      </c>
      <c r="G506" s="77">
        <v>2503990182</v>
      </c>
      <c r="H506" s="77">
        <v>-2504635000</v>
      </c>
      <c r="I506" s="77">
        <v>-644818</v>
      </c>
    </row>
    <row r="507" spans="1:9" ht="23.1" customHeight="1">
      <c r="A507" s="85" t="s">
        <v>719</v>
      </c>
      <c r="B507" s="77">
        <v>115433000</v>
      </c>
      <c r="C507" s="77">
        <v>250989324300</v>
      </c>
      <c r="D507" s="77">
        <v>-271636676882</v>
      </c>
      <c r="E507" s="77">
        <v>-20647352582</v>
      </c>
      <c r="F507" s="77">
        <v>115433000</v>
      </c>
      <c r="G507" s="77">
        <v>259433850539</v>
      </c>
      <c r="H507" s="77">
        <v>-280097452871</v>
      </c>
      <c r="I507" s="77">
        <v>-20663602332</v>
      </c>
    </row>
    <row r="508" spans="1:9" ht="23.1" customHeight="1">
      <c r="A508" s="85" t="s">
        <v>720</v>
      </c>
      <c r="B508" s="77">
        <v>1000</v>
      </c>
      <c r="C508" s="77">
        <v>0</v>
      </c>
      <c r="D508" s="77">
        <v>20000</v>
      </c>
      <c r="E508" s="77">
        <v>20000</v>
      </c>
      <c r="F508" s="77">
        <v>1000</v>
      </c>
      <c r="G508" s="77">
        <v>19996</v>
      </c>
      <c r="H508" s="77">
        <v>0</v>
      </c>
      <c r="I508" s="77">
        <v>19996</v>
      </c>
    </row>
    <row r="509" spans="1:9" ht="23.1" customHeight="1">
      <c r="A509" s="78" t="s">
        <v>721</v>
      </c>
      <c r="B509" s="77">
        <v>13196000</v>
      </c>
      <c r="C509" s="77">
        <v>1846098594</v>
      </c>
      <c r="D509" s="77">
        <v>-1846574000</v>
      </c>
      <c r="E509" s="77">
        <v>-475406</v>
      </c>
      <c r="F509" s="77">
        <v>64659000</v>
      </c>
      <c r="G509" s="77">
        <v>6137922309</v>
      </c>
      <c r="H509" s="77">
        <v>-6139503000</v>
      </c>
      <c r="I509" s="77">
        <v>-1580691</v>
      </c>
    </row>
    <row r="510" spans="1:9" ht="23.1" customHeight="1">
      <c r="A510" s="78" t="s">
        <v>722</v>
      </c>
      <c r="B510" s="77">
        <v>0</v>
      </c>
      <c r="C510" s="77">
        <v>0</v>
      </c>
      <c r="D510" s="77">
        <v>0</v>
      </c>
      <c r="E510" s="77">
        <v>0</v>
      </c>
      <c r="F510" s="77">
        <v>1502000</v>
      </c>
      <c r="G510" s="77">
        <v>220223281</v>
      </c>
      <c r="H510" s="77">
        <v>-220280000</v>
      </c>
      <c r="I510" s="77">
        <v>-56719</v>
      </c>
    </row>
    <row r="511" spans="1:9" ht="23.1" customHeight="1">
      <c r="A511" s="78" t="s">
        <v>723</v>
      </c>
      <c r="B511" s="77">
        <v>84000</v>
      </c>
      <c r="C511" s="77">
        <v>13421547</v>
      </c>
      <c r="D511" s="77">
        <v>-13425000</v>
      </c>
      <c r="E511" s="77">
        <v>-3453</v>
      </c>
      <c r="F511" s="77">
        <v>791000</v>
      </c>
      <c r="G511" s="77">
        <v>78255850</v>
      </c>
      <c r="H511" s="77">
        <v>-78276000</v>
      </c>
      <c r="I511" s="77">
        <v>-20150</v>
      </c>
    </row>
    <row r="512" spans="1:9" ht="23.1" customHeight="1">
      <c r="A512" s="78" t="s">
        <v>724</v>
      </c>
      <c r="B512" s="77">
        <v>0</v>
      </c>
      <c r="C512" s="77">
        <v>0</v>
      </c>
      <c r="D512" s="77">
        <v>0</v>
      </c>
      <c r="E512" s="77">
        <v>0</v>
      </c>
      <c r="F512" s="77">
        <v>686000</v>
      </c>
      <c r="G512" s="77">
        <v>169060489</v>
      </c>
      <c r="H512" s="77">
        <v>-169104000</v>
      </c>
      <c r="I512" s="77">
        <v>-43511</v>
      </c>
    </row>
    <row r="513" spans="1:9" ht="23.1" customHeight="1">
      <c r="A513" s="78" t="s">
        <v>725</v>
      </c>
      <c r="B513" s="77">
        <v>0</v>
      </c>
      <c r="C513" s="77">
        <v>0</v>
      </c>
      <c r="D513" s="77">
        <v>0</v>
      </c>
      <c r="E513" s="77">
        <v>0</v>
      </c>
      <c r="F513" s="77">
        <v>1000000</v>
      </c>
      <c r="G513" s="77">
        <v>239938200</v>
      </c>
      <c r="H513" s="77">
        <v>-240000000</v>
      </c>
      <c r="I513" s="77">
        <v>-61800</v>
      </c>
    </row>
    <row r="514" spans="1:9" ht="23.1" customHeight="1">
      <c r="A514" s="78" t="s">
        <v>726</v>
      </c>
      <c r="B514" s="77">
        <v>0</v>
      </c>
      <c r="C514" s="77">
        <v>0</v>
      </c>
      <c r="D514" s="77">
        <v>0</v>
      </c>
      <c r="E514" s="77">
        <v>0</v>
      </c>
      <c r="F514" s="77">
        <v>237000</v>
      </c>
      <c r="G514" s="77">
        <v>-399740863</v>
      </c>
      <c r="H514" s="77">
        <v>335789175</v>
      </c>
      <c r="I514" s="77">
        <v>-63951688</v>
      </c>
    </row>
    <row r="515" spans="1:9" ht="23.1" customHeight="1">
      <c r="A515" s="78" t="s">
        <v>727</v>
      </c>
      <c r="B515" s="77">
        <v>45677000</v>
      </c>
      <c r="C515" s="77">
        <v>3711477303</v>
      </c>
      <c r="D515" s="77">
        <v>-3712433000</v>
      </c>
      <c r="E515" s="77">
        <v>-955697</v>
      </c>
      <c r="F515" s="77">
        <v>66370000</v>
      </c>
      <c r="G515" s="77">
        <v>5051902075</v>
      </c>
      <c r="H515" s="77">
        <v>-5053203000</v>
      </c>
      <c r="I515" s="77">
        <v>-1300925</v>
      </c>
    </row>
    <row r="516" spans="1:9" ht="23.1" customHeight="1">
      <c r="A516" s="78" t="s">
        <v>125</v>
      </c>
      <c r="B516" s="77">
        <v>1000</v>
      </c>
      <c r="C516" s="77">
        <v>699820</v>
      </c>
      <c r="D516" s="77">
        <v>-700179</v>
      </c>
      <c r="E516" s="77">
        <v>-359</v>
      </c>
      <c r="F516" s="77">
        <v>2000</v>
      </c>
      <c r="G516" s="77">
        <v>1249679</v>
      </c>
      <c r="H516" s="77">
        <v>-1400357</v>
      </c>
      <c r="I516" s="77">
        <v>-150678</v>
      </c>
    </row>
    <row r="517" spans="1:9" ht="23.1" customHeight="1">
      <c r="A517" s="78" t="s">
        <v>728</v>
      </c>
      <c r="B517" s="77">
        <v>0</v>
      </c>
      <c r="C517" s="77">
        <v>0</v>
      </c>
      <c r="D517" s="77">
        <v>0</v>
      </c>
      <c r="E517" s="77">
        <v>0</v>
      </c>
      <c r="F517" s="77">
        <v>80000</v>
      </c>
      <c r="G517" s="77">
        <v>2399382</v>
      </c>
      <c r="H517" s="77">
        <v>-2400000</v>
      </c>
      <c r="I517" s="77">
        <v>-618</v>
      </c>
    </row>
    <row r="518" spans="1:9" ht="23.1" customHeight="1">
      <c r="A518" s="78" t="s">
        <v>729</v>
      </c>
      <c r="B518" s="77">
        <v>0</v>
      </c>
      <c r="C518" s="77">
        <v>0</v>
      </c>
      <c r="D518" s="77">
        <v>0</v>
      </c>
      <c r="E518" s="77">
        <v>0</v>
      </c>
      <c r="F518" s="77">
        <v>25269000</v>
      </c>
      <c r="G518" s="77">
        <v>15163494397</v>
      </c>
      <c r="H518" s="77">
        <v>-15167400000</v>
      </c>
      <c r="I518" s="77">
        <v>-3905603</v>
      </c>
    </row>
    <row r="519" spans="1:9" ht="23.1" customHeight="1">
      <c r="A519" s="78" t="s">
        <v>730</v>
      </c>
      <c r="B519" s="77">
        <v>125867000</v>
      </c>
      <c r="C519" s="77">
        <v>4429161690</v>
      </c>
      <c r="D519" s="77">
        <v>-4430302000</v>
      </c>
      <c r="E519" s="77">
        <v>-1140310</v>
      </c>
      <c r="F519" s="77">
        <v>127877000</v>
      </c>
      <c r="G519" s="77">
        <v>4489456161</v>
      </c>
      <c r="H519" s="77">
        <v>-4490612000</v>
      </c>
      <c r="I519" s="77">
        <v>-1155839</v>
      </c>
    </row>
    <row r="520" spans="1:9" ht="23.1" customHeight="1">
      <c r="A520" s="85" t="s">
        <v>731</v>
      </c>
      <c r="B520" s="77">
        <v>1513000</v>
      </c>
      <c r="C520" s="77">
        <v>0</v>
      </c>
      <c r="D520" s="77">
        <v>7565000</v>
      </c>
      <c r="E520" s="77">
        <v>7565000</v>
      </c>
      <c r="F520" s="77">
        <v>1513000</v>
      </c>
      <c r="G520" s="77">
        <v>7563054</v>
      </c>
      <c r="H520" s="77">
        <v>0</v>
      </c>
      <c r="I520" s="77">
        <v>7563054</v>
      </c>
    </row>
    <row r="521" spans="1:9" ht="23.1" customHeight="1">
      <c r="A521" s="85" t="s">
        <v>732</v>
      </c>
      <c r="B521" s="77">
        <v>80000</v>
      </c>
      <c r="C521" s="77">
        <v>0</v>
      </c>
      <c r="D521" s="77">
        <v>80000</v>
      </c>
      <c r="E521" s="77">
        <v>80000</v>
      </c>
      <c r="F521" s="77">
        <v>80000</v>
      </c>
      <c r="G521" s="77">
        <v>79982</v>
      </c>
      <c r="H521" s="77">
        <v>0</v>
      </c>
      <c r="I521" s="77">
        <v>79982</v>
      </c>
    </row>
    <row r="522" spans="1:9" ht="23.1" customHeight="1">
      <c r="A522" s="78" t="s">
        <v>120</v>
      </c>
      <c r="B522" s="77">
        <v>200000</v>
      </c>
      <c r="C522" s="77">
        <v>839783700</v>
      </c>
      <c r="D522" s="77">
        <v>-1170298350</v>
      </c>
      <c r="E522" s="77">
        <v>-330514650</v>
      </c>
      <c r="F522" s="77">
        <v>200000</v>
      </c>
      <c r="G522" s="77">
        <v>839783700</v>
      </c>
      <c r="H522" s="77">
        <v>-1170298350</v>
      </c>
      <c r="I522" s="77">
        <v>-330514650</v>
      </c>
    </row>
    <row r="523" spans="1:9" ht="23.1" customHeight="1">
      <c r="A523" s="78" t="s">
        <v>733</v>
      </c>
      <c r="B523" s="77">
        <v>669000</v>
      </c>
      <c r="C523" s="77">
        <v>227401431</v>
      </c>
      <c r="D523" s="77">
        <v>-227460000</v>
      </c>
      <c r="E523" s="77">
        <v>-58569</v>
      </c>
      <c r="F523" s="77">
        <v>669000</v>
      </c>
      <c r="G523" s="77">
        <v>227401431</v>
      </c>
      <c r="H523" s="77">
        <v>-227460000</v>
      </c>
      <c r="I523" s="77">
        <v>-58569</v>
      </c>
    </row>
    <row r="524" spans="1:9" ht="23.1" customHeight="1">
      <c r="A524" s="78" t="s">
        <v>121</v>
      </c>
      <c r="B524" s="77">
        <v>2000</v>
      </c>
      <c r="C524" s="77">
        <v>2199434</v>
      </c>
      <c r="D524" s="77">
        <v>-4751222</v>
      </c>
      <c r="E524" s="77">
        <v>-2551788</v>
      </c>
      <c r="F524" s="77">
        <v>2000</v>
      </c>
      <c r="G524" s="77">
        <v>2199434</v>
      </c>
      <c r="H524" s="77">
        <v>-4751222</v>
      </c>
      <c r="I524" s="77">
        <v>-2551788</v>
      </c>
    </row>
    <row r="525" spans="1:9" ht="23.1" customHeight="1">
      <c r="A525" s="78" t="s">
        <v>138</v>
      </c>
      <c r="B525" s="77">
        <v>51000</v>
      </c>
      <c r="C525" s="77">
        <v>25593411</v>
      </c>
      <c r="D525" s="77">
        <v>-15814032</v>
      </c>
      <c r="E525" s="77">
        <v>9779379</v>
      </c>
      <c r="F525" s="77">
        <v>51000</v>
      </c>
      <c r="G525" s="77">
        <v>25593411</v>
      </c>
      <c r="H525" s="77">
        <v>-15814032</v>
      </c>
      <c r="I525" s="77">
        <v>9779379</v>
      </c>
    </row>
    <row r="526" spans="1:9" ht="23.1" customHeight="1">
      <c r="A526" s="78" t="s">
        <v>127</v>
      </c>
      <c r="B526" s="77">
        <v>4000</v>
      </c>
      <c r="C526" s="77">
        <v>539865</v>
      </c>
      <c r="D526" s="77">
        <v>-2398907</v>
      </c>
      <c r="E526" s="77">
        <v>-1859042</v>
      </c>
      <c r="F526" s="77">
        <v>4000</v>
      </c>
      <c r="G526" s="77">
        <v>539865</v>
      </c>
      <c r="H526" s="77">
        <v>-2398907</v>
      </c>
      <c r="I526" s="77">
        <v>-1859042</v>
      </c>
    </row>
    <row r="527" spans="1:9" ht="23.1" customHeight="1">
      <c r="A527" s="78" t="s">
        <v>124</v>
      </c>
      <c r="B527" s="77">
        <v>1472000</v>
      </c>
      <c r="C527" s="77">
        <v>1756684800</v>
      </c>
      <c r="D527" s="77">
        <v>-1805432819</v>
      </c>
      <c r="E527" s="77">
        <v>-48748019</v>
      </c>
      <c r="F527" s="77">
        <v>1472000</v>
      </c>
      <c r="G527" s="77">
        <v>1756684800</v>
      </c>
      <c r="H527" s="77">
        <v>-1805432819</v>
      </c>
      <c r="I527" s="77">
        <v>-48748019</v>
      </c>
    </row>
    <row r="528" spans="1:9" ht="23.1" customHeight="1">
      <c r="A528" s="78" t="s">
        <v>734</v>
      </c>
      <c r="B528" s="77">
        <v>28583000</v>
      </c>
      <c r="C528" s="77">
        <v>1140712268</v>
      </c>
      <c r="D528" s="77">
        <v>-1141006000</v>
      </c>
      <c r="E528" s="77">
        <v>-293732</v>
      </c>
      <c r="F528" s="77">
        <v>28583000</v>
      </c>
      <c r="G528" s="77">
        <v>1140712268</v>
      </c>
      <c r="H528" s="77">
        <v>-1141006000</v>
      </c>
      <c r="I528" s="77">
        <v>-293732</v>
      </c>
    </row>
    <row r="529" spans="1:9" ht="23.1" customHeight="1">
      <c r="A529" s="78" t="s">
        <v>133</v>
      </c>
      <c r="B529" s="77">
        <v>512000</v>
      </c>
      <c r="C529" s="77">
        <v>0</v>
      </c>
      <c r="D529" s="77">
        <v>-472921564</v>
      </c>
      <c r="E529" s="77">
        <v>-472921564</v>
      </c>
      <c r="F529" s="77">
        <v>512000</v>
      </c>
      <c r="G529" s="77">
        <v>0</v>
      </c>
      <c r="H529" s="77">
        <v>-472921564</v>
      </c>
      <c r="I529" s="77">
        <v>-472921564</v>
      </c>
    </row>
    <row r="530" spans="1:9" ht="23.1" customHeight="1">
      <c r="A530" s="78" t="s">
        <v>735</v>
      </c>
      <c r="B530" s="77">
        <v>58000</v>
      </c>
      <c r="C530" s="77">
        <v>289928</v>
      </c>
      <c r="D530" s="77">
        <v>-290000</v>
      </c>
      <c r="E530" s="77">
        <v>-72</v>
      </c>
      <c r="F530" s="77">
        <v>58000</v>
      </c>
      <c r="G530" s="77">
        <v>289928</v>
      </c>
      <c r="H530" s="77">
        <v>-290000</v>
      </c>
      <c r="I530" s="77">
        <v>-72</v>
      </c>
    </row>
    <row r="531" spans="1:9" ht="23.1" customHeight="1">
      <c r="A531" s="78" t="s">
        <v>736</v>
      </c>
      <c r="B531" s="77">
        <v>50000</v>
      </c>
      <c r="C531" s="77">
        <v>11996910</v>
      </c>
      <c r="D531" s="77">
        <v>-12000000</v>
      </c>
      <c r="E531" s="77">
        <v>-3090</v>
      </c>
      <c r="F531" s="77">
        <v>50000</v>
      </c>
      <c r="G531" s="77">
        <v>11996910</v>
      </c>
      <c r="H531" s="77">
        <v>-12000000</v>
      </c>
      <c r="I531" s="77">
        <v>-3090</v>
      </c>
    </row>
    <row r="532" spans="1:9" ht="23.1" customHeight="1">
      <c r="A532" s="78" t="s">
        <v>737</v>
      </c>
      <c r="B532" s="77">
        <v>2424000</v>
      </c>
      <c r="C532" s="77">
        <v>191050803</v>
      </c>
      <c r="D532" s="77">
        <v>-191100000</v>
      </c>
      <c r="E532" s="77">
        <v>-49197</v>
      </c>
      <c r="F532" s="77">
        <v>2424000</v>
      </c>
      <c r="G532" s="77">
        <v>191050803</v>
      </c>
      <c r="H532" s="77">
        <v>-191100000</v>
      </c>
      <c r="I532" s="77">
        <v>-49197</v>
      </c>
    </row>
    <row r="533" spans="1:9" ht="23.1" customHeight="1">
      <c r="A533" s="78" t="s">
        <v>738</v>
      </c>
      <c r="B533" s="77">
        <v>45324000</v>
      </c>
      <c r="C533" s="77">
        <v>4086364718</v>
      </c>
      <c r="D533" s="77">
        <v>-4087417000</v>
      </c>
      <c r="E533" s="77">
        <v>-1052282</v>
      </c>
      <c r="F533" s="77">
        <v>45324000</v>
      </c>
      <c r="G533" s="77">
        <v>4086364718</v>
      </c>
      <c r="H533" s="77">
        <v>-4087417000</v>
      </c>
      <c r="I533" s="77">
        <v>-1052282</v>
      </c>
    </row>
    <row r="534" spans="1:9" ht="23.1" customHeight="1">
      <c r="A534" s="78" t="s">
        <v>739</v>
      </c>
      <c r="B534" s="77">
        <v>2089000</v>
      </c>
      <c r="C534" s="77">
        <v>201731057</v>
      </c>
      <c r="D534" s="77">
        <v>-201783000</v>
      </c>
      <c r="E534" s="77">
        <v>-51943</v>
      </c>
      <c r="F534" s="77">
        <v>2089000</v>
      </c>
      <c r="G534" s="77">
        <v>201731057</v>
      </c>
      <c r="H534" s="77">
        <v>-201783000</v>
      </c>
      <c r="I534" s="77">
        <v>-51943</v>
      </c>
    </row>
    <row r="535" spans="1:9" ht="23.1" customHeight="1">
      <c r="A535" s="78" t="s">
        <v>740</v>
      </c>
      <c r="B535" s="77">
        <v>1</v>
      </c>
      <c r="C535" s="77">
        <v>599280</v>
      </c>
      <c r="D535" s="77">
        <v>-600000</v>
      </c>
      <c r="E535" s="77">
        <v>-720</v>
      </c>
      <c r="F535" s="77">
        <v>1</v>
      </c>
      <c r="G535" s="77">
        <v>599280</v>
      </c>
      <c r="H535" s="77">
        <v>-600000</v>
      </c>
      <c r="I535" s="77">
        <v>-720</v>
      </c>
    </row>
    <row r="536" spans="1:9" ht="23.1" customHeight="1">
      <c r="A536" s="78" t="s">
        <v>741</v>
      </c>
      <c r="B536" s="77">
        <v>1868000</v>
      </c>
      <c r="C536" s="77">
        <v>65714123</v>
      </c>
      <c r="D536" s="77">
        <v>-65731000</v>
      </c>
      <c r="E536" s="77">
        <v>-16877</v>
      </c>
      <c r="F536" s="77">
        <v>1868000</v>
      </c>
      <c r="G536" s="77">
        <v>65714123</v>
      </c>
      <c r="H536" s="77">
        <v>-65731000</v>
      </c>
      <c r="I536" s="77">
        <v>-16877</v>
      </c>
    </row>
    <row r="537" spans="1:9" ht="23.1" customHeight="1">
      <c r="A537" s="78" t="s">
        <v>742</v>
      </c>
      <c r="B537" s="77">
        <v>15000</v>
      </c>
      <c r="C537" s="77">
        <v>8672769</v>
      </c>
      <c r="D537" s="77">
        <v>-8675000</v>
      </c>
      <c r="E537" s="77">
        <v>-2231</v>
      </c>
      <c r="F537" s="77">
        <v>15000</v>
      </c>
      <c r="G537" s="77">
        <v>8672769</v>
      </c>
      <c r="H537" s="77">
        <v>-8675000</v>
      </c>
      <c r="I537" s="77">
        <v>-2231</v>
      </c>
    </row>
    <row r="538" spans="1:9" ht="23.1" customHeight="1">
      <c r="A538" s="78" t="s">
        <v>743</v>
      </c>
      <c r="B538" s="77">
        <v>414000</v>
      </c>
      <c r="C538" s="77">
        <v>89980843</v>
      </c>
      <c r="D538" s="77">
        <v>-90004000</v>
      </c>
      <c r="E538" s="77">
        <v>-23157</v>
      </c>
      <c r="F538" s="77">
        <v>414000</v>
      </c>
      <c r="G538" s="77">
        <v>89980843</v>
      </c>
      <c r="H538" s="77">
        <v>-90004000</v>
      </c>
      <c r="I538" s="77">
        <v>-23157</v>
      </c>
    </row>
    <row r="539" spans="1:9" ht="23.1" customHeight="1">
      <c r="A539" s="78" t="s">
        <v>744</v>
      </c>
      <c r="B539" s="77">
        <v>1000</v>
      </c>
      <c r="C539" s="77">
        <v>254936</v>
      </c>
      <c r="D539" s="77">
        <v>-255000</v>
      </c>
      <c r="E539" s="77">
        <v>-64</v>
      </c>
      <c r="F539" s="77">
        <v>1000</v>
      </c>
      <c r="G539" s="77">
        <v>254936</v>
      </c>
      <c r="H539" s="77">
        <v>-255000</v>
      </c>
      <c r="I539" s="77">
        <v>-64</v>
      </c>
    </row>
    <row r="540" spans="1:9" ht="23.1" customHeight="1">
      <c r="A540" s="78" t="s">
        <v>745</v>
      </c>
      <c r="B540" s="77">
        <v>20000</v>
      </c>
      <c r="C540" s="77">
        <v>8797734</v>
      </c>
      <c r="D540" s="77">
        <v>-8800000</v>
      </c>
      <c r="E540" s="77">
        <v>-2266</v>
      </c>
      <c r="F540" s="77">
        <v>20000</v>
      </c>
      <c r="G540" s="77">
        <v>8797734</v>
      </c>
      <c r="H540" s="77">
        <v>-8800000</v>
      </c>
      <c r="I540" s="77">
        <v>-2266</v>
      </c>
    </row>
    <row r="541" spans="1:9" ht="23.1" customHeight="1">
      <c r="A541" s="78" t="s">
        <v>128</v>
      </c>
      <c r="B541" s="77">
        <v>1000</v>
      </c>
      <c r="C541" s="77">
        <v>389903</v>
      </c>
      <c r="D541" s="77">
        <v>-5501416</v>
      </c>
      <c r="E541" s="77">
        <v>-5111513</v>
      </c>
      <c r="F541" s="77">
        <v>1000</v>
      </c>
      <c r="G541" s="77">
        <v>389903</v>
      </c>
      <c r="H541" s="77">
        <v>-5501416</v>
      </c>
      <c r="I541" s="77">
        <v>-5111513</v>
      </c>
    </row>
    <row r="542" spans="1:9" ht="23.1" customHeight="1">
      <c r="A542" s="78" t="s">
        <v>746</v>
      </c>
      <c r="B542" s="77">
        <v>0</v>
      </c>
      <c r="C542" s="77">
        <v>0</v>
      </c>
      <c r="D542" s="77">
        <v>0</v>
      </c>
      <c r="E542" s="77">
        <v>0</v>
      </c>
      <c r="F542" s="77">
        <v>25750</v>
      </c>
      <c r="G542" s="77">
        <v>127423060295</v>
      </c>
      <c r="H542" s="77">
        <v>-111058941331</v>
      </c>
      <c r="I542" s="77">
        <v>16364118964</v>
      </c>
    </row>
    <row r="543" spans="1:9" ht="23.1" customHeight="1" thickBot="1">
      <c r="A543" s="78" t="s">
        <v>52</v>
      </c>
      <c r="B543" s="79">
        <f t="shared" ref="B543:H543" si="0">SUM(B7:B542)</f>
        <v>1704114503</v>
      </c>
      <c r="C543" s="79">
        <f t="shared" si="0"/>
        <v>5507063892446</v>
      </c>
      <c r="D543" s="79">
        <f t="shared" si="0"/>
        <v>-5424831209344</v>
      </c>
      <c r="E543" s="79">
        <f t="shared" si="0"/>
        <v>82232683102</v>
      </c>
      <c r="F543" s="79">
        <f t="shared" si="0"/>
        <v>7082511377</v>
      </c>
      <c r="G543" s="79">
        <f t="shared" si="0"/>
        <v>16350594787033</v>
      </c>
      <c r="H543" s="79">
        <f t="shared" si="0"/>
        <v>-15527602313146</v>
      </c>
      <c r="I543" s="79">
        <f>SUM(I7:I542)</f>
        <v>822992473887</v>
      </c>
    </row>
    <row r="544" spans="1:9" ht="23.1" customHeight="1" thickTop="1">
      <c r="A544" s="15" t="s">
        <v>53</v>
      </c>
      <c r="B544" s="16"/>
      <c r="C544" s="17"/>
      <c r="D544" s="17"/>
      <c r="E544" s="17"/>
      <c r="F544" s="16"/>
      <c r="G544" s="17"/>
      <c r="H544" s="17"/>
      <c r="I544" s="17"/>
    </row>
    <row r="546" spans="1:9">
      <c r="A546" s="148" t="s">
        <v>747</v>
      </c>
      <c r="B546" s="149"/>
      <c r="C546" s="149"/>
      <c r="D546" s="149"/>
      <c r="E546" s="149"/>
      <c r="F546" s="149"/>
      <c r="G546" s="149"/>
      <c r="H546" s="149"/>
      <c r="I546" s="150"/>
    </row>
    <row r="548" spans="1:9">
      <c r="E548" s="55"/>
      <c r="I548" s="55"/>
    </row>
    <row r="549" spans="1:9">
      <c r="E549" s="55"/>
      <c r="I549" s="55"/>
    </row>
    <row r="550" spans="1:9">
      <c r="E550" s="55"/>
      <c r="I550" s="55"/>
    </row>
    <row r="551" spans="1:9">
      <c r="E551" s="55"/>
      <c r="I551" s="55"/>
    </row>
    <row r="552" spans="1:9">
      <c r="E552" s="55"/>
      <c r="I552" s="55"/>
    </row>
    <row r="553" spans="1:9">
      <c r="E553" s="55"/>
      <c r="I553" s="55"/>
    </row>
    <row r="554" spans="1:9">
      <c r="E554" s="55"/>
      <c r="I554" s="55"/>
    </row>
    <row r="555" spans="1:9">
      <c r="E555" s="55"/>
      <c r="I555" s="55"/>
    </row>
    <row r="556" spans="1:9">
      <c r="E556" s="55"/>
      <c r="I556" s="55"/>
    </row>
    <row r="557" spans="1:9">
      <c r="E557" s="55"/>
      <c r="I557" s="55"/>
    </row>
    <row r="558" spans="1:9">
      <c r="E558" s="55"/>
      <c r="I558" s="55"/>
    </row>
    <row r="559" spans="1:9">
      <c r="E559" s="55"/>
      <c r="I559" s="55"/>
    </row>
    <row r="560" spans="1:9">
      <c r="E560" s="55"/>
      <c r="I560" s="55"/>
    </row>
    <row r="561" spans="5:9">
      <c r="E561" s="55"/>
      <c r="I561" s="55"/>
    </row>
    <row r="562" spans="5:9">
      <c r="E562" s="55"/>
      <c r="I562" s="55"/>
    </row>
    <row r="563" spans="5:9">
      <c r="E563" s="55"/>
      <c r="I563" s="55"/>
    </row>
    <row r="564" spans="5:9">
      <c r="E564" s="55"/>
      <c r="I564" s="55"/>
    </row>
    <row r="565" spans="5:9">
      <c r="E565" s="55"/>
    </row>
  </sheetData>
  <mergeCells count="7">
    <mergeCell ref="A1:I1"/>
    <mergeCell ref="A2:I2"/>
    <mergeCell ref="A3:I3"/>
    <mergeCell ref="A546:I546"/>
    <mergeCell ref="B5:E5"/>
    <mergeCell ref="F5:I5"/>
    <mergeCell ref="A4:I4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149"/>
  <sheetViews>
    <sheetView rightToLeft="1" view="pageBreakPreview" zoomScaleNormal="100" zoomScaleSheetLayoutView="100" workbookViewId="0">
      <selection activeCell="H147" sqref="H147"/>
    </sheetView>
  </sheetViews>
  <sheetFormatPr defaultColWidth="9" defaultRowHeight="18"/>
  <cols>
    <col min="1" max="1" width="46.125" style="43" bestFit="1" customWidth="1"/>
    <col min="2" max="2" width="15.375" style="43" bestFit="1" customWidth="1"/>
    <col min="3" max="3" width="19.5" style="43" bestFit="1" customWidth="1"/>
    <col min="4" max="4" width="20.125" style="43" bestFit="1" customWidth="1"/>
    <col min="5" max="5" width="24.125" style="43" customWidth="1"/>
    <col min="6" max="6" width="15.625" style="43" bestFit="1" customWidth="1"/>
    <col min="7" max="7" width="19.5" style="43" bestFit="1" customWidth="1"/>
    <col min="8" max="8" width="20.125" style="43" bestFit="1" customWidth="1"/>
    <col min="9" max="9" width="24.125" style="43" customWidth="1"/>
    <col min="10" max="16384" width="9" style="1"/>
  </cols>
  <sheetData>
    <row r="1" spans="1:9" ht="21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21">
      <c r="A2" s="138" t="s">
        <v>193</v>
      </c>
      <c r="B2" s="138"/>
      <c r="C2" s="138"/>
      <c r="D2" s="138"/>
      <c r="E2" s="138"/>
      <c r="F2" s="138"/>
      <c r="G2" s="138"/>
      <c r="H2" s="138"/>
      <c r="I2" s="138"/>
    </row>
    <row r="3" spans="1:9" ht="21">
      <c r="A3" s="138" t="s">
        <v>194</v>
      </c>
      <c r="B3" s="138"/>
      <c r="C3" s="138"/>
      <c r="D3" s="138"/>
      <c r="E3" s="138"/>
      <c r="F3" s="138"/>
      <c r="G3" s="138"/>
      <c r="H3" s="138"/>
      <c r="I3" s="138"/>
    </row>
    <row r="4" spans="1:9" ht="18.75">
      <c r="A4" s="143" t="s">
        <v>748</v>
      </c>
      <c r="B4" s="121"/>
      <c r="C4" s="121"/>
      <c r="D4" s="121"/>
    </row>
    <row r="5" spans="1:9" ht="16.5" customHeight="1" thickBot="1">
      <c r="B5" s="155" t="s">
        <v>210</v>
      </c>
      <c r="C5" s="156"/>
      <c r="D5" s="156"/>
      <c r="E5" s="156"/>
      <c r="F5" s="157" t="s">
        <v>211</v>
      </c>
      <c r="G5" s="158"/>
      <c r="H5" s="158"/>
      <c r="I5" s="158"/>
    </row>
    <row r="6" spans="1:9" ht="53.25" customHeight="1" thickBot="1">
      <c r="A6" s="11" t="s">
        <v>196</v>
      </c>
      <c r="B6" s="42" t="s">
        <v>10</v>
      </c>
      <c r="C6" s="42" t="s">
        <v>12</v>
      </c>
      <c r="D6" s="42" t="s">
        <v>257</v>
      </c>
      <c r="E6" s="45" t="s">
        <v>749</v>
      </c>
      <c r="F6" s="42" t="s">
        <v>10</v>
      </c>
      <c r="G6" s="42" t="s">
        <v>12</v>
      </c>
      <c r="H6" s="42" t="s">
        <v>257</v>
      </c>
      <c r="I6" s="45" t="s">
        <v>749</v>
      </c>
    </row>
    <row r="7" spans="1:9" ht="23.1" customHeight="1">
      <c r="A7" s="60" t="s">
        <v>37</v>
      </c>
      <c r="B7" s="77">
        <v>0</v>
      </c>
      <c r="C7" s="77">
        <v>0</v>
      </c>
      <c r="D7" s="77">
        <v>-4952210</v>
      </c>
      <c r="E7" s="77">
        <v>-4952210</v>
      </c>
      <c r="F7" s="77">
        <v>0</v>
      </c>
      <c r="G7" s="77">
        <v>0</v>
      </c>
      <c r="H7" s="77">
        <v>0</v>
      </c>
      <c r="I7" s="77">
        <v>0</v>
      </c>
    </row>
    <row r="8" spans="1:9" ht="23.1" customHeight="1">
      <c r="A8" s="60" t="s">
        <v>33</v>
      </c>
      <c r="B8" s="77">
        <v>0</v>
      </c>
      <c r="C8" s="77">
        <v>0</v>
      </c>
      <c r="D8" s="77">
        <v>2627090577</v>
      </c>
      <c r="E8" s="77">
        <v>2627090577</v>
      </c>
      <c r="F8" s="77">
        <v>0</v>
      </c>
      <c r="G8" s="77">
        <v>0</v>
      </c>
      <c r="H8" s="77">
        <v>0</v>
      </c>
      <c r="I8" s="77">
        <v>0</v>
      </c>
    </row>
    <row r="9" spans="1:9" ht="23.1" customHeight="1">
      <c r="A9" s="60" t="s">
        <v>50</v>
      </c>
      <c r="B9" s="77">
        <v>160566500</v>
      </c>
      <c r="C9" s="77">
        <v>387056988618</v>
      </c>
      <c r="D9" s="77">
        <v>-321816585786</v>
      </c>
      <c r="E9" s="77">
        <v>65240402832</v>
      </c>
      <c r="F9" s="77">
        <v>160566500</v>
      </c>
      <c r="G9" s="77">
        <v>387056988618</v>
      </c>
      <c r="H9" s="77">
        <v>-392045360905</v>
      </c>
      <c r="I9" s="77">
        <v>-4988372287</v>
      </c>
    </row>
    <row r="10" spans="1:9" ht="23.1" customHeight="1">
      <c r="A10" s="60" t="s">
        <v>25</v>
      </c>
      <c r="B10" s="77">
        <v>6702503</v>
      </c>
      <c r="C10" s="77">
        <v>9347660223</v>
      </c>
      <c r="D10" s="77">
        <v>-81206375886</v>
      </c>
      <c r="E10" s="77">
        <v>-71858715663</v>
      </c>
      <c r="F10" s="77">
        <v>6702503</v>
      </c>
      <c r="G10" s="77">
        <v>9347660223</v>
      </c>
      <c r="H10" s="77">
        <v>-10247632892</v>
      </c>
      <c r="I10" s="77">
        <v>-899972669</v>
      </c>
    </row>
    <row r="11" spans="1:9" ht="23.1" customHeight="1">
      <c r="A11" s="60" t="s">
        <v>28</v>
      </c>
      <c r="B11" s="77">
        <v>647537</v>
      </c>
      <c r="C11" s="77">
        <v>2616576092</v>
      </c>
      <c r="D11" s="77">
        <v>-2603058725</v>
      </c>
      <c r="E11" s="77">
        <v>13517367</v>
      </c>
      <c r="F11" s="77">
        <v>647537</v>
      </c>
      <c r="G11" s="77">
        <v>2616576092</v>
      </c>
      <c r="H11" s="77">
        <v>-3616706299</v>
      </c>
      <c r="I11" s="77">
        <v>-1000130207</v>
      </c>
    </row>
    <row r="12" spans="1:9" ht="23.1" customHeight="1">
      <c r="A12" s="60" t="s">
        <v>40</v>
      </c>
      <c r="B12" s="77">
        <v>711000000</v>
      </c>
      <c r="C12" s="77">
        <v>1865901433500</v>
      </c>
      <c r="D12" s="77">
        <f>-1749621979263-28285692750</f>
        <v>-1777907672013</v>
      </c>
      <c r="E12" s="77">
        <f>116279454237-28285692750</f>
        <v>87993761487</v>
      </c>
      <c r="F12" s="77">
        <v>711000000</v>
      </c>
      <c r="G12" s="77">
        <v>1865901433500</v>
      </c>
      <c r="H12" s="77">
        <f>-1871500698242-28285692750</f>
        <v>-1899786390992</v>
      </c>
      <c r="I12" s="77">
        <v>-33884957492</v>
      </c>
    </row>
    <row r="13" spans="1:9" ht="23.1" customHeight="1">
      <c r="A13" s="60" t="s">
        <v>35</v>
      </c>
      <c r="B13" s="77">
        <v>1115597</v>
      </c>
      <c r="C13" s="77">
        <v>2079298500</v>
      </c>
      <c r="D13" s="77">
        <v>-1957312989</v>
      </c>
      <c r="E13" s="77">
        <v>121985511</v>
      </c>
      <c r="F13" s="77">
        <v>1115597</v>
      </c>
      <c r="G13" s="77">
        <v>2079298500</v>
      </c>
      <c r="H13" s="77">
        <v>-2824840971</v>
      </c>
      <c r="I13" s="77">
        <v>-745542471</v>
      </c>
    </row>
    <row r="14" spans="1:9" ht="23.1" customHeight="1">
      <c r="A14" s="60" t="s">
        <v>23</v>
      </c>
      <c r="B14" s="77">
        <v>0</v>
      </c>
      <c r="C14" s="77">
        <v>0</v>
      </c>
      <c r="D14" s="77">
        <v>1272125182</v>
      </c>
      <c r="E14" s="77">
        <v>1272125182</v>
      </c>
      <c r="F14" s="77">
        <v>0</v>
      </c>
      <c r="G14" s="77">
        <v>0</v>
      </c>
      <c r="H14" s="77">
        <v>0</v>
      </c>
      <c r="I14" s="77">
        <v>0</v>
      </c>
    </row>
    <row r="15" spans="1:9" ht="23.1" customHeight="1">
      <c r="A15" s="60" t="s">
        <v>31</v>
      </c>
      <c r="B15" s="77">
        <v>2174750</v>
      </c>
      <c r="C15" s="77">
        <v>9088250242</v>
      </c>
      <c r="D15" s="77">
        <v>-9397389104</v>
      </c>
      <c r="E15" s="77">
        <v>-309138862</v>
      </c>
      <c r="F15" s="77">
        <v>2174750</v>
      </c>
      <c r="G15" s="77">
        <v>9088250242</v>
      </c>
      <c r="H15" s="77">
        <v>-11006498242</v>
      </c>
      <c r="I15" s="77">
        <v>-1918248000</v>
      </c>
    </row>
    <row r="16" spans="1:9" ht="23.1" customHeight="1">
      <c r="A16" s="60" t="s">
        <v>27</v>
      </c>
      <c r="B16" s="77">
        <v>0</v>
      </c>
      <c r="C16" s="77">
        <v>0</v>
      </c>
      <c r="D16" s="77">
        <v>41638763</v>
      </c>
      <c r="E16" s="77">
        <v>41638763</v>
      </c>
      <c r="F16" s="77">
        <v>0</v>
      </c>
      <c r="G16" s="77">
        <v>0</v>
      </c>
      <c r="H16" s="77">
        <v>0</v>
      </c>
      <c r="I16" s="77">
        <v>0</v>
      </c>
    </row>
    <row r="17" spans="1:9" ht="23.1" customHeight="1">
      <c r="A17" s="60" t="s">
        <v>46</v>
      </c>
      <c r="B17" s="77">
        <v>4132196</v>
      </c>
      <c r="C17" s="77">
        <v>30190929342</v>
      </c>
      <c r="D17" s="77">
        <v>-26816898025</v>
      </c>
      <c r="E17" s="77">
        <v>3374031317</v>
      </c>
      <c r="F17" s="77">
        <v>4132196</v>
      </c>
      <c r="G17" s="77">
        <v>30190929342</v>
      </c>
      <c r="H17" s="77">
        <v>-29317005251</v>
      </c>
      <c r="I17" s="77">
        <v>873924091</v>
      </c>
    </row>
    <row r="18" spans="1:9" ht="23.1" customHeight="1">
      <c r="A18" s="60" t="s">
        <v>34</v>
      </c>
      <c r="B18" s="77">
        <v>187755063</v>
      </c>
      <c r="C18" s="77">
        <v>395672391198</v>
      </c>
      <c r="D18" s="77">
        <v>-365250410178</v>
      </c>
      <c r="E18" s="77">
        <v>30421981020</v>
      </c>
      <c r="F18" s="77">
        <v>187755063</v>
      </c>
      <c r="G18" s="77">
        <v>395672391198</v>
      </c>
      <c r="H18" s="77">
        <v>-399415147744</v>
      </c>
      <c r="I18" s="77">
        <v>-3742756546</v>
      </c>
    </row>
    <row r="19" spans="1:9" ht="23.1" customHeight="1">
      <c r="A19" s="60" t="s">
        <v>48</v>
      </c>
      <c r="B19" s="77">
        <v>33586</v>
      </c>
      <c r="C19" s="77">
        <v>4008008910</v>
      </c>
      <c r="D19" s="77">
        <v>-3388695578</v>
      </c>
      <c r="E19" s="77">
        <v>619313332</v>
      </c>
      <c r="F19" s="77">
        <v>33586</v>
      </c>
      <c r="G19" s="77">
        <v>4008008910</v>
      </c>
      <c r="H19" s="77">
        <v>-4408407156</v>
      </c>
      <c r="I19" s="77">
        <v>-400398246</v>
      </c>
    </row>
    <row r="20" spans="1:9" ht="23.1" customHeight="1">
      <c r="A20" s="60" t="s">
        <v>21</v>
      </c>
      <c r="B20" s="77">
        <v>0</v>
      </c>
      <c r="C20" s="77">
        <v>0</v>
      </c>
      <c r="D20" s="77">
        <v>3666608902</v>
      </c>
      <c r="E20" s="77">
        <v>3666608902</v>
      </c>
      <c r="F20" s="77">
        <v>0</v>
      </c>
      <c r="G20" s="77">
        <v>0</v>
      </c>
      <c r="H20" s="77">
        <v>0</v>
      </c>
      <c r="I20" s="77">
        <v>0</v>
      </c>
    </row>
    <row r="21" spans="1:9" ht="23.1" customHeight="1">
      <c r="A21" s="60" t="s">
        <v>30</v>
      </c>
      <c r="B21" s="77">
        <v>45000</v>
      </c>
      <c r="C21" s="77">
        <v>277339950</v>
      </c>
      <c r="D21" s="77">
        <v>-288075691</v>
      </c>
      <c r="E21" s="77">
        <v>-10735741</v>
      </c>
      <c r="F21" s="77">
        <v>45000</v>
      </c>
      <c r="G21" s="77">
        <v>277339950</v>
      </c>
      <c r="H21" s="77">
        <v>-343618580</v>
      </c>
      <c r="I21" s="77">
        <v>-66278630</v>
      </c>
    </row>
    <row r="22" spans="1:9" ht="23.1" customHeight="1">
      <c r="A22" s="60" t="s">
        <v>36</v>
      </c>
      <c r="B22" s="77">
        <v>2000</v>
      </c>
      <c r="C22" s="77">
        <v>16302421</v>
      </c>
      <c r="D22" s="77">
        <v>-16004206</v>
      </c>
      <c r="E22" s="77">
        <v>298215</v>
      </c>
      <c r="F22" s="77">
        <v>2000</v>
      </c>
      <c r="G22" s="77">
        <v>16302421</v>
      </c>
      <c r="H22" s="77">
        <v>-16805576</v>
      </c>
      <c r="I22" s="77">
        <v>-503155</v>
      </c>
    </row>
    <row r="23" spans="1:9" ht="23.1" customHeight="1">
      <c r="A23" s="60" t="s">
        <v>49</v>
      </c>
      <c r="B23" s="77">
        <v>1577000</v>
      </c>
      <c r="C23" s="77">
        <v>1476695074</v>
      </c>
      <c r="D23" s="77">
        <v>-1365394278</v>
      </c>
      <c r="E23" s="77">
        <v>111300796</v>
      </c>
      <c r="F23" s="77">
        <v>1577000</v>
      </c>
      <c r="G23" s="77">
        <v>1476695074</v>
      </c>
      <c r="H23" s="77">
        <v>-1736329995</v>
      </c>
      <c r="I23" s="77">
        <v>-259634921</v>
      </c>
    </row>
    <row r="24" spans="1:9" ht="23.1" customHeight="1">
      <c r="A24" s="60" t="s">
        <v>39</v>
      </c>
      <c r="B24" s="77">
        <v>8400000</v>
      </c>
      <c r="C24" s="77">
        <v>21860352361</v>
      </c>
      <c r="D24" s="77">
        <v>-22478253841</v>
      </c>
      <c r="E24" s="77">
        <v>-617901480</v>
      </c>
      <c r="F24" s="77">
        <v>8400000</v>
      </c>
      <c r="G24" s="77">
        <v>21860352361</v>
      </c>
      <c r="H24" s="77">
        <v>-26899808054</v>
      </c>
      <c r="I24" s="77">
        <v>-5039455693</v>
      </c>
    </row>
    <row r="25" spans="1:9" ht="23.1" customHeight="1">
      <c r="A25" s="60" t="s">
        <v>43</v>
      </c>
      <c r="B25" s="77">
        <v>68032054</v>
      </c>
      <c r="C25" s="77">
        <v>28673959634</v>
      </c>
      <c r="D25" s="77">
        <v>-26104123628</v>
      </c>
      <c r="E25" s="77">
        <v>2569836006</v>
      </c>
      <c r="F25" s="77">
        <v>68032054</v>
      </c>
      <c r="G25" s="77">
        <v>28673959634</v>
      </c>
      <c r="H25" s="77">
        <v>-28902000027</v>
      </c>
      <c r="I25" s="77">
        <v>-228040393</v>
      </c>
    </row>
    <row r="26" spans="1:9" ht="23.1" customHeight="1">
      <c r="A26" s="60" t="s">
        <v>44</v>
      </c>
      <c r="B26" s="77">
        <v>275087</v>
      </c>
      <c r="C26" s="77">
        <v>447911485</v>
      </c>
      <c r="D26" s="77">
        <v>-36063015136</v>
      </c>
      <c r="E26" s="77">
        <v>-35615103651</v>
      </c>
      <c r="F26" s="77">
        <v>275087</v>
      </c>
      <c r="G26" s="77">
        <v>447911485</v>
      </c>
      <c r="H26" s="77">
        <v>-542106976</v>
      </c>
      <c r="I26" s="77">
        <v>-94195491</v>
      </c>
    </row>
    <row r="27" spans="1:9" ht="23.1" customHeight="1">
      <c r="A27" s="60" t="s">
        <v>42</v>
      </c>
      <c r="B27" s="77">
        <v>0</v>
      </c>
      <c r="C27" s="77">
        <v>0</v>
      </c>
      <c r="D27" s="77">
        <v>508437876</v>
      </c>
      <c r="E27" s="77">
        <v>508437876</v>
      </c>
      <c r="F27" s="77">
        <v>0</v>
      </c>
      <c r="G27" s="77">
        <v>0</v>
      </c>
      <c r="H27" s="77">
        <v>0</v>
      </c>
      <c r="I27" s="77">
        <v>0</v>
      </c>
    </row>
    <row r="28" spans="1:9" ht="23.1" customHeight="1">
      <c r="A28" s="60" t="s">
        <v>26</v>
      </c>
      <c r="B28" s="77">
        <v>0</v>
      </c>
      <c r="C28" s="77">
        <v>0</v>
      </c>
      <c r="D28" s="77">
        <v>66600186</v>
      </c>
      <c r="E28" s="77">
        <v>66600186</v>
      </c>
      <c r="F28" s="77">
        <v>0</v>
      </c>
      <c r="G28" s="77">
        <v>0</v>
      </c>
      <c r="H28" s="77">
        <v>0</v>
      </c>
      <c r="I28" s="77">
        <v>0</v>
      </c>
    </row>
    <row r="29" spans="1:9" ht="23.1" customHeight="1">
      <c r="A29" s="60" t="s">
        <v>32</v>
      </c>
      <c r="B29" s="77">
        <v>9060000</v>
      </c>
      <c r="C29" s="77">
        <v>6331283382</v>
      </c>
      <c r="D29" s="77">
        <v>-5673838591</v>
      </c>
      <c r="E29" s="77">
        <v>657444791</v>
      </c>
      <c r="F29" s="77">
        <v>9060000</v>
      </c>
      <c r="G29" s="77">
        <v>6331283382</v>
      </c>
      <c r="H29" s="77">
        <v>-6618669395</v>
      </c>
      <c r="I29" s="77">
        <v>-287386013</v>
      </c>
    </row>
    <row r="30" spans="1:9" ht="23.1" customHeight="1">
      <c r="A30" s="60" t="s">
        <v>47</v>
      </c>
      <c r="B30" s="77">
        <v>700000</v>
      </c>
      <c r="C30" s="77">
        <v>6116389650</v>
      </c>
      <c r="D30" s="77">
        <v>-5671055250</v>
      </c>
      <c r="E30" s="77">
        <v>445334400</v>
      </c>
      <c r="F30" s="77">
        <v>700000</v>
      </c>
      <c r="G30" s="77">
        <v>6116389650</v>
      </c>
      <c r="H30" s="77">
        <v>-5704288632</v>
      </c>
      <c r="I30" s="77">
        <v>412101018</v>
      </c>
    </row>
    <row r="31" spans="1:9" ht="23.1" customHeight="1">
      <c r="A31" s="60" t="s">
        <v>38</v>
      </c>
      <c r="B31" s="77">
        <v>132465523</v>
      </c>
      <c r="C31" s="77">
        <v>688672556916</v>
      </c>
      <c r="D31" s="77">
        <v>-658358709988</v>
      </c>
      <c r="E31" s="77">
        <v>30313846928</v>
      </c>
      <c r="F31" s="77">
        <v>132465523</v>
      </c>
      <c r="G31" s="77">
        <v>688672556916</v>
      </c>
      <c r="H31" s="77">
        <v>-636050174751</v>
      </c>
      <c r="I31" s="77">
        <v>52622382165</v>
      </c>
    </row>
    <row r="32" spans="1:9" ht="23.1" customHeight="1">
      <c r="A32" s="60" t="s">
        <v>22</v>
      </c>
      <c r="B32" s="77">
        <v>570750000</v>
      </c>
      <c r="C32" s="77">
        <v>651889789089</v>
      </c>
      <c r="D32" s="77">
        <v>-670856138079</v>
      </c>
      <c r="E32" s="77">
        <v>-18966348990</v>
      </c>
      <c r="F32" s="77">
        <v>570750000</v>
      </c>
      <c r="G32" s="77">
        <v>651889789089</v>
      </c>
      <c r="H32" s="77">
        <v>-659301729773</v>
      </c>
      <c r="I32" s="77">
        <v>-7411940684</v>
      </c>
    </row>
    <row r="33" spans="1:9" ht="23.1" customHeight="1">
      <c r="A33" s="60" t="s">
        <v>29</v>
      </c>
      <c r="B33" s="77">
        <v>5562250</v>
      </c>
      <c r="C33" s="77">
        <v>35220714886</v>
      </c>
      <c r="D33" s="77">
        <v>-36169886427</v>
      </c>
      <c r="E33" s="77">
        <v>-949171541</v>
      </c>
      <c r="F33" s="77">
        <v>5562250</v>
      </c>
      <c r="G33" s="77">
        <v>35220714886</v>
      </c>
      <c r="H33" s="77">
        <v>-39724481963</v>
      </c>
      <c r="I33" s="77">
        <v>-4503767077</v>
      </c>
    </row>
    <row r="34" spans="1:9" ht="23.1" customHeight="1">
      <c r="A34" s="60" t="s">
        <v>24</v>
      </c>
      <c r="B34" s="77">
        <v>0</v>
      </c>
      <c r="C34" s="77">
        <v>0</v>
      </c>
      <c r="D34" s="77">
        <v>38414732</v>
      </c>
      <c r="E34" s="77">
        <v>38414732</v>
      </c>
      <c r="F34" s="77">
        <v>0</v>
      </c>
      <c r="G34" s="77">
        <v>0</v>
      </c>
      <c r="H34" s="77">
        <v>0</v>
      </c>
      <c r="I34" s="77">
        <v>0</v>
      </c>
    </row>
    <row r="35" spans="1:9" ht="23.1" customHeight="1">
      <c r="A35" s="60" t="s">
        <v>41</v>
      </c>
      <c r="B35" s="77">
        <v>18002182</v>
      </c>
      <c r="C35" s="77">
        <v>93949112343</v>
      </c>
      <c r="D35" s="77">
        <v>-97323340954</v>
      </c>
      <c r="E35" s="77">
        <v>-3374228611</v>
      </c>
      <c r="F35" s="77">
        <v>18002182</v>
      </c>
      <c r="G35" s="77">
        <v>93949112343</v>
      </c>
      <c r="H35" s="77">
        <v>-100039786007</v>
      </c>
      <c r="I35" s="77">
        <v>-6090673664</v>
      </c>
    </row>
    <row r="36" spans="1:9" ht="23.1" customHeight="1">
      <c r="A36" s="60" t="s">
        <v>20</v>
      </c>
      <c r="B36" s="77">
        <v>4800000</v>
      </c>
      <c r="C36" s="77">
        <v>17358498721</v>
      </c>
      <c r="D36" s="77">
        <v>-10045753712</v>
      </c>
      <c r="E36" s="77">
        <v>7312745009</v>
      </c>
      <c r="F36" s="77">
        <v>4800000</v>
      </c>
      <c r="G36" s="77">
        <v>17358498721</v>
      </c>
      <c r="H36" s="77">
        <v>-22007343486</v>
      </c>
      <c r="I36" s="77">
        <v>-4648844765</v>
      </c>
    </row>
    <row r="37" spans="1:9" ht="23.1" customHeight="1">
      <c r="A37" s="60" t="s">
        <v>19</v>
      </c>
      <c r="B37" s="77">
        <v>1563000</v>
      </c>
      <c r="C37" s="77">
        <v>4016314891</v>
      </c>
      <c r="D37" s="77">
        <v>-3848515274</v>
      </c>
      <c r="E37" s="77">
        <v>167799617</v>
      </c>
      <c r="F37" s="77">
        <v>1563000</v>
      </c>
      <c r="G37" s="77">
        <v>4016314891</v>
      </c>
      <c r="H37" s="77">
        <v>-3686553850</v>
      </c>
      <c r="I37" s="77">
        <v>329761041</v>
      </c>
    </row>
    <row r="38" spans="1:9" ht="23.1" customHeight="1">
      <c r="A38" s="60" t="s">
        <v>45</v>
      </c>
      <c r="B38" s="77">
        <v>101000</v>
      </c>
      <c r="C38" s="77">
        <v>2258978625</v>
      </c>
      <c r="D38" s="77">
        <v>-2364397629</v>
      </c>
      <c r="E38" s="77">
        <v>-105419004</v>
      </c>
      <c r="F38" s="77">
        <v>101000</v>
      </c>
      <c r="G38" s="77">
        <v>2258978625</v>
      </c>
      <c r="H38" s="77">
        <v>-1922460989</v>
      </c>
      <c r="I38" s="77">
        <v>336517636</v>
      </c>
    </row>
    <row r="39" spans="1:9" ht="23.1" customHeight="1">
      <c r="A39" s="60" t="s">
        <v>89</v>
      </c>
      <c r="B39" s="77">
        <v>250000</v>
      </c>
      <c r="C39" s="77">
        <v>249954687500</v>
      </c>
      <c r="D39" s="77">
        <v>-249954687500</v>
      </c>
      <c r="E39" s="77">
        <v>0</v>
      </c>
      <c r="F39" s="77">
        <v>250000</v>
      </c>
      <c r="G39" s="77">
        <v>249954687500</v>
      </c>
      <c r="H39" s="77">
        <v>-250040312500</v>
      </c>
      <c r="I39" s="77">
        <v>-85625000</v>
      </c>
    </row>
    <row r="40" spans="1:9" ht="23.1" customHeight="1">
      <c r="A40" s="60" t="s">
        <v>93</v>
      </c>
      <c r="B40" s="77">
        <v>370000</v>
      </c>
      <c r="C40" s="77">
        <v>369932937500</v>
      </c>
      <c r="D40" s="77">
        <v>-369932937500</v>
      </c>
      <c r="E40" s="77">
        <v>0</v>
      </c>
      <c r="F40" s="77">
        <v>370000</v>
      </c>
      <c r="G40" s="77">
        <v>369932937500</v>
      </c>
      <c r="H40" s="77">
        <v>-370048937500</v>
      </c>
      <c r="I40" s="77">
        <v>-116000000</v>
      </c>
    </row>
    <row r="41" spans="1:9" ht="23.1" customHeight="1">
      <c r="A41" s="60" t="s">
        <v>96</v>
      </c>
      <c r="B41" s="77">
        <v>100000</v>
      </c>
      <c r="C41" s="77">
        <v>99981875000</v>
      </c>
      <c r="D41" s="77">
        <v>-99981875000</v>
      </c>
      <c r="E41" s="77">
        <v>0</v>
      </c>
      <c r="F41" s="77">
        <v>100000</v>
      </c>
      <c r="G41" s="77">
        <v>99981875000</v>
      </c>
      <c r="H41" s="77">
        <v>-100015625000</v>
      </c>
      <c r="I41" s="77">
        <v>-33750000</v>
      </c>
    </row>
    <row r="42" spans="1:9" ht="23.1" customHeight="1">
      <c r="A42" s="60" t="s">
        <v>99</v>
      </c>
      <c r="B42" s="77">
        <v>1214000</v>
      </c>
      <c r="C42" s="77">
        <v>1213779962500</v>
      </c>
      <c r="D42" s="77">
        <v>-1213779962500</v>
      </c>
      <c r="E42" s="77">
        <v>0</v>
      </c>
      <c r="F42" s="77">
        <v>1214000</v>
      </c>
      <c r="G42" s="77">
        <v>1213779962500</v>
      </c>
      <c r="H42" s="77">
        <v>-1214041154984</v>
      </c>
      <c r="I42" s="77">
        <v>-261192484</v>
      </c>
    </row>
    <row r="43" spans="1:9" ht="23.1" customHeight="1">
      <c r="A43" s="60" t="s">
        <v>102</v>
      </c>
      <c r="B43" s="77">
        <v>1513300</v>
      </c>
      <c r="C43" s="77">
        <v>1513025714375</v>
      </c>
      <c r="D43" s="77">
        <v>-1512264626193</v>
      </c>
      <c r="E43" s="77">
        <v>761088182</v>
      </c>
      <c r="F43" s="77">
        <v>1513300</v>
      </c>
      <c r="G43" s="77">
        <v>1513025714375</v>
      </c>
      <c r="H43" s="77">
        <v>-1513526477308</v>
      </c>
      <c r="I43" s="77">
        <v>-500762933</v>
      </c>
    </row>
    <row r="44" spans="1:9" ht="23.1" customHeight="1">
      <c r="A44" s="60" t="s">
        <v>105</v>
      </c>
      <c r="B44" s="77">
        <v>525000</v>
      </c>
      <c r="C44" s="77">
        <v>524904843750</v>
      </c>
      <c r="D44" s="77">
        <v>-524904843750</v>
      </c>
      <c r="E44" s="77">
        <v>0</v>
      </c>
      <c r="F44" s="77">
        <v>525000</v>
      </c>
      <c r="G44" s="77">
        <v>524904843750</v>
      </c>
      <c r="H44" s="77">
        <v>-525016153846</v>
      </c>
      <c r="I44" s="77">
        <v>-111310096</v>
      </c>
    </row>
    <row r="45" spans="1:9" ht="23.1" customHeight="1">
      <c r="A45" s="60" t="s">
        <v>108</v>
      </c>
      <c r="B45" s="77">
        <v>679000</v>
      </c>
      <c r="C45" s="77">
        <v>678876931250</v>
      </c>
      <c r="D45" s="77">
        <v>-678920311218</v>
      </c>
      <c r="E45" s="77">
        <v>-43379968</v>
      </c>
      <c r="F45" s="77">
        <v>679000</v>
      </c>
      <c r="G45" s="77">
        <v>678876931250</v>
      </c>
      <c r="H45" s="77">
        <v>-679096561218</v>
      </c>
      <c r="I45" s="77">
        <v>-219629968</v>
      </c>
    </row>
    <row r="46" spans="1:9" ht="23.1" customHeight="1">
      <c r="A46" s="60" t="s">
        <v>111</v>
      </c>
      <c r="B46" s="77">
        <v>4500000</v>
      </c>
      <c r="C46" s="77">
        <v>4499184375000</v>
      </c>
      <c r="D46" s="77">
        <v>-4499184375000</v>
      </c>
      <c r="E46" s="77">
        <v>0</v>
      </c>
      <c r="F46" s="77">
        <v>4500000</v>
      </c>
      <c r="G46" s="77">
        <v>4499184375000</v>
      </c>
      <c r="H46" s="77">
        <v>-4500000000000</v>
      </c>
      <c r="I46" s="77">
        <v>-815625000</v>
      </c>
    </row>
    <row r="47" spans="1:9" ht="23.1" customHeight="1">
      <c r="A47" s="60" t="s">
        <v>112</v>
      </c>
      <c r="B47" s="77">
        <v>500000</v>
      </c>
      <c r="C47" s="77">
        <v>499909375000</v>
      </c>
      <c r="D47" s="77">
        <v>-499909375000</v>
      </c>
      <c r="E47" s="77">
        <v>0</v>
      </c>
      <c r="F47" s="77">
        <v>500000</v>
      </c>
      <c r="G47" s="77">
        <v>499909375000</v>
      </c>
      <c r="H47" s="77">
        <v>-500000000000</v>
      </c>
      <c r="I47" s="77">
        <v>-90625000</v>
      </c>
    </row>
    <row r="48" spans="1:9" ht="23.1" customHeight="1">
      <c r="A48" s="60" t="s">
        <v>115</v>
      </c>
      <c r="B48" s="77">
        <v>350000</v>
      </c>
      <c r="C48" s="77">
        <v>349936562500</v>
      </c>
      <c r="D48" s="77">
        <v>-350010370370</v>
      </c>
      <c r="E48" s="77">
        <v>-73807870</v>
      </c>
      <c r="F48" s="77">
        <v>350000</v>
      </c>
      <c r="G48" s="77">
        <v>349936562500</v>
      </c>
      <c r="H48" s="77">
        <v>-350010370370</v>
      </c>
      <c r="I48" s="77">
        <v>-73807870</v>
      </c>
    </row>
    <row r="49" spans="1:9" ht="23.1" customHeight="1">
      <c r="A49" s="60" t="s">
        <v>750</v>
      </c>
      <c r="B49" s="77">
        <v>0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  <c r="I49" s="77">
        <v>-107634724</v>
      </c>
    </row>
    <row r="50" spans="1:9" ht="23.1" customHeight="1">
      <c r="A50" s="60" t="s">
        <v>51</v>
      </c>
      <c r="B50" s="77">
        <v>1112450</v>
      </c>
      <c r="C50" s="77">
        <v>0</v>
      </c>
      <c r="D50" s="77">
        <v>-189834309</v>
      </c>
      <c r="E50" s="77">
        <v>-189834309</v>
      </c>
      <c r="F50" s="77">
        <v>0</v>
      </c>
      <c r="G50" s="77">
        <v>0</v>
      </c>
      <c r="H50" s="77">
        <v>0</v>
      </c>
      <c r="I50" s="77">
        <v>-894134334</v>
      </c>
    </row>
    <row r="51" spans="1:9" ht="23.1" customHeight="1">
      <c r="A51" s="60" t="s">
        <v>751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  <c r="I51" s="77">
        <v>52066460</v>
      </c>
    </row>
    <row r="52" spans="1:9" ht="23.1" customHeight="1">
      <c r="A52" s="60" t="s">
        <v>118</v>
      </c>
      <c r="B52" s="77">
        <v>0</v>
      </c>
      <c r="C52" s="77">
        <v>0</v>
      </c>
      <c r="D52" s="77">
        <v>882474622</v>
      </c>
      <c r="E52" s="77">
        <v>882474622</v>
      </c>
      <c r="F52" s="77">
        <v>0</v>
      </c>
      <c r="G52" s="77">
        <v>0</v>
      </c>
      <c r="H52" s="77">
        <v>0</v>
      </c>
      <c r="I52" s="77">
        <v>0</v>
      </c>
    </row>
    <row r="53" spans="1:9" ht="23.1" customHeight="1">
      <c r="A53" s="60" t="s">
        <v>120</v>
      </c>
      <c r="B53" s="77">
        <v>0</v>
      </c>
      <c r="C53" s="77">
        <v>0</v>
      </c>
      <c r="D53" s="77">
        <v>354508470</v>
      </c>
      <c r="E53" s="77">
        <v>354508470</v>
      </c>
      <c r="F53" s="77">
        <v>0</v>
      </c>
      <c r="G53" s="77">
        <v>0</v>
      </c>
      <c r="H53" s="77">
        <v>0</v>
      </c>
      <c r="I53" s="77">
        <v>0</v>
      </c>
    </row>
    <row r="54" spans="1:9" ht="23.1" customHeight="1">
      <c r="A54" s="60" t="s">
        <v>121</v>
      </c>
      <c r="B54" s="77">
        <v>0</v>
      </c>
      <c r="C54" s="77">
        <v>0</v>
      </c>
      <c r="D54" s="77">
        <v>3131638</v>
      </c>
      <c r="E54" s="77">
        <v>3131638</v>
      </c>
      <c r="F54" s="77">
        <v>0</v>
      </c>
      <c r="G54" s="77">
        <v>0</v>
      </c>
      <c r="H54" s="77">
        <v>0</v>
      </c>
      <c r="I54" s="77">
        <v>0</v>
      </c>
    </row>
    <row r="55" spans="1:9" ht="23.1" customHeight="1">
      <c r="A55" s="60" t="s">
        <v>122</v>
      </c>
      <c r="B55" s="77">
        <v>0</v>
      </c>
      <c r="C55" s="77">
        <v>0</v>
      </c>
      <c r="D55" s="77">
        <v>4760080323</v>
      </c>
      <c r="E55" s="77">
        <v>4760080323</v>
      </c>
      <c r="F55" s="77">
        <v>0</v>
      </c>
      <c r="G55" s="77">
        <v>0</v>
      </c>
      <c r="H55" s="77">
        <v>0</v>
      </c>
      <c r="I55" s="77">
        <v>0</v>
      </c>
    </row>
    <row r="56" spans="1:9" ht="23.1" customHeight="1">
      <c r="A56" s="60" t="s">
        <v>694</v>
      </c>
      <c r="B56" s="77">
        <v>0</v>
      </c>
      <c r="C56" s="77">
        <v>0</v>
      </c>
      <c r="D56" s="77">
        <v>-1965127000</v>
      </c>
      <c r="E56" s="77">
        <v>-1965127000</v>
      </c>
      <c r="F56" s="77">
        <v>0</v>
      </c>
      <c r="G56" s="77">
        <v>0</v>
      </c>
      <c r="H56" s="77">
        <v>0</v>
      </c>
      <c r="I56" s="77">
        <v>0</v>
      </c>
    </row>
    <row r="57" spans="1:9" ht="23.1" customHeight="1">
      <c r="A57" s="60" t="s">
        <v>123</v>
      </c>
      <c r="B57" s="77">
        <v>0</v>
      </c>
      <c r="C57" s="77">
        <v>0</v>
      </c>
      <c r="D57" s="77">
        <v>3106293069</v>
      </c>
      <c r="E57" s="77">
        <v>3106293069</v>
      </c>
      <c r="F57" s="77">
        <v>0</v>
      </c>
      <c r="G57" s="77">
        <v>0</v>
      </c>
      <c r="H57" s="77">
        <v>0</v>
      </c>
      <c r="I57" s="77">
        <v>0</v>
      </c>
    </row>
    <row r="58" spans="1:9" ht="23.1" customHeight="1">
      <c r="A58" s="60" t="s">
        <v>698</v>
      </c>
      <c r="B58" s="77">
        <v>0</v>
      </c>
      <c r="C58" s="77">
        <v>0</v>
      </c>
      <c r="D58" s="77">
        <v>-30549000</v>
      </c>
      <c r="E58" s="77">
        <v>-30549000</v>
      </c>
      <c r="F58" s="77">
        <v>0</v>
      </c>
      <c r="G58" s="77">
        <v>0</v>
      </c>
      <c r="H58" s="77">
        <v>0</v>
      </c>
      <c r="I58" s="77">
        <v>0</v>
      </c>
    </row>
    <row r="59" spans="1:9" ht="23.1" customHeight="1">
      <c r="A59" s="60" t="s">
        <v>684</v>
      </c>
      <c r="B59" s="77">
        <v>0</v>
      </c>
      <c r="C59" s="77">
        <v>0</v>
      </c>
      <c r="D59" s="77">
        <v>-264500000</v>
      </c>
      <c r="E59" s="77">
        <v>-264500000</v>
      </c>
      <c r="F59" s="77">
        <v>0</v>
      </c>
      <c r="G59" s="77">
        <v>0</v>
      </c>
      <c r="H59" s="77">
        <v>0</v>
      </c>
      <c r="I59" s="77">
        <v>0</v>
      </c>
    </row>
    <row r="60" spans="1:9" ht="23.1" customHeight="1">
      <c r="A60" s="60" t="s">
        <v>665</v>
      </c>
      <c r="B60" s="77">
        <v>0</v>
      </c>
      <c r="C60" s="77">
        <v>0</v>
      </c>
      <c r="D60" s="77">
        <v>-31471000</v>
      </c>
      <c r="E60" s="77">
        <v>-31471000</v>
      </c>
      <c r="F60" s="77">
        <v>0</v>
      </c>
      <c r="G60" s="77">
        <v>0</v>
      </c>
      <c r="H60" s="77">
        <v>0</v>
      </c>
      <c r="I60" s="77">
        <v>0</v>
      </c>
    </row>
    <row r="61" spans="1:9" ht="23.1" customHeight="1">
      <c r="A61" s="60" t="s">
        <v>616</v>
      </c>
      <c r="B61" s="77">
        <v>0</v>
      </c>
      <c r="C61" s="77">
        <v>0</v>
      </c>
      <c r="D61" s="77">
        <v>-1805000</v>
      </c>
      <c r="E61" s="77">
        <v>-1805000</v>
      </c>
      <c r="F61" s="77">
        <v>0</v>
      </c>
      <c r="G61" s="77">
        <v>0</v>
      </c>
      <c r="H61" s="77">
        <v>0</v>
      </c>
      <c r="I61" s="77">
        <v>0</v>
      </c>
    </row>
    <row r="62" spans="1:9" ht="23.1" customHeight="1">
      <c r="A62" s="60" t="s">
        <v>633</v>
      </c>
      <c r="B62" s="77">
        <v>0</v>
      </c>
      <c r="C62" s="77">
        <v>0</v>
      </c>
      <c r="D62" s="77">
        <v>-1738741000</v>
      </c>
      <c r="E62" s="77">
        <v>-1738741000</v>
      </c>
      <c r="F62" s="77">
        <v>0</v>
      </c>
      <c r="G62" s="77">
        <v>0</v>
      </c>
      <c r="H62" s="77">
        <v>0</v>
      </c>
      <c r="I62" s="77">
        <v>0</v>
      </c>
    </row>
    <row r="63" spans="1:9" ht="23.1" customHeight="1">
      <c r="A63" s="60" t="s">
        <v>626</v>
      </c>
      <c r="B63" s="77">
        <v>0</v>
      </c>
      <c r="C63" s="77">
        <v>0</v>
      </c>
      <c r="D63" s="77">
        <v>-3482879000</v>
      </c>
      <c r="E63" s="77">
        <v>-3482879000</v>
      </c>
      <c r="F63" s="77">
        <v>0</v>
      </c>
      <c r="G63" s="77">
        <v>0</v>
      </c>
      <c r="H63" s="77">
        <v>0</v>
      </c>
      <c r="I63" s="77">
        <v>0</v>
      </c>
    </row>
    <row r="64" spans="1:9" ht="23.1" customHeight="1">
      <c r="A64" s="60" t="s">
        <v>621</v>
      </c>
      <c r="B64" s="77">
        <v>0</v>
      </c>
      <c r="C64" s="77">
        <v>0</v>
      </c>
      <c r="D64" s="77">
        <v>-3614897574</v>
      </c>
      <c r="E64" s="77">
        <v>-3614897574</v>
      </c>
      <c r="F64" s="77">
        <v>0</v>
      </c>
      <c r="G64" s="77">
        <v>0</v>
      </c>
      <c r="H64" s="77">
        <v>0</v>
      </c>
      <c r="I64" s="77">
        <v>0</v>
      </c>
    </row>
    <row r="65" spans="1:9" ht="23.1" customHeight="1">
      <c r="A65" s="60" t="s">
        <v>687</v>
      </c>
      <c r="B65" s="77">
        <v>0</v>
      </c>
      <c r="C65" s="77">
        <v>0</v>
      </c>
      <c r="D65" s="77">
        <v>-233935411</v>
      </c>
      <c r="E65" s="77">
        <v>-233935411</v>
      </c>
      <c r="F65" s="77">
        <v>0</v>
      </c>
      <c r="G65" s="77">
        <v>0</v>
      </c>
      <c r="H65" s="77">
        <v>0</v>
      </c>
      <c r="I65" s="77">
        <v>0</v>
      </c>
    </row>
    <row r="66" spans="1:9" ht="23.1" customHeight="1">
      <c r="A66" s="60" t="s">
        <v>124</v>
      </c>
      <c r="B66" s="77">
        <v>0</v>
      </c>
      <c r="C66" s="77">
        <v>0</v>
      </c>
      <c r="D66" s="77">
        <v>-75000367</v>
      </c>
      <c r="E66" s="77">
        <v>-75000367</v>
      </c>
      <c r="F66" s="77">
        <v>0</v>
      </c>
      <c r="G66" s="77">
        <v>0</v>
      </c>
      <c r="H66" s="77">
        <v>0</v>
      </c>
      <c r="I66" s="77">
        <v>0</v>
      </c>
    </row>
    <row r="67" spans="1:9" ht="23.1" customHeight="1">
      <c r="A67" s="111" t="s">
        <v>125</v>
      </c>
      <c r="B67" s="77">
        <v>4998000</v>
      </c>
      <c r="C67" s="77">
        <v>2498356508</v>
      </c>
      <c r="D67" s="77">
        <v>-2748041839</v>
      </c>
      <c r="E67" s="77">
        <v>-249685331</v>
      </c>
      <c r="F67" s="77">
        <v>4998000</v>
      </c>
      <c r="G67" s="77">
        <v>2498356508</v>
      </c>
      <c r="H67" s="77">
        <v>-3499492143</v>
      </c>
      <c r="I67" s="77">
        <v>-1001135635</v>
      </c>
    </row>
    <row r="68" spans="1:9" ht="23.1" customHeight="1">
      <c r="A68" s="60" t="s">
        <v>126</v>
      </c>
      <c r="B68" s="77">
        <v>1000</v>
      </c>
      <c r="C68" s="77">
        <v>229943</v>
      </c>
      <c r="D68" s="77">
        <v>-500127</v>
      </c>
      <c r="E68" s="77">
        <v>-270184</v>
      </c>
      <c r="F68" s="77">
        <v>1000</v>
      </c>
      <c r="G68" s="77">
        <v>229943</v>
      </c>
      <c r="H68" s="77">
        <v>-500127</v>
      </c>
      <c r="I68" s="77">
        <v>-270184</v>
      </c>
    </row>
    <row r="69" spans="1:9" ht="23.1" customHeight="1">
      <c r="A69" s="60" t="s">
        <v>127</v>
      </c>
      <c r="B69" s="77">
        <v>3000000</v>
      </c>
      <c r="C69" s="77">
        <v>326915798</v>
      </c>
      <c r="D69" s="77">
        <v>-445232955</v>
      </c>
      <c r="E69" s="77">
        <v>-118317157</v>
      </c>
      <c r="F69" s="77">
        <v>3000000</v>
      </c>
      <c r="G69" s="77">
        <v>326915798</v>
      </c>
      <c r="H69" s="77">
        <v>-1799180371</v>
      </c>
      <c r="I69" s="77">
        <v>-1472264573</v>
      </c>
    </row>
    <row r="70" spans="1:9" ht="23.1" customHeight="1">
      <c r="A70" s="60" t="s">
        <v>666</v>
      </c>
      <c r="B70" s="77">
        <v>0</v>
      </c>
      <c r="C70" s="77">
        <v>0</v>
      </c>
      <c r="D70" s="77">
        <v>-378300000</v>
      </c>
      <c r="E70" s="77">
        <v>-378300000</v>
      </c>
      <c r="F70" s="77">
        <v>0</v>
      </c>
      <c r="G70" s="77">
        <v>0</v>
      </c>
      <c r="H70" s="77">
        <v>0</v>
      </c>
      <c r="I70" s="77">
        <v>0</v>
      </c>
    </row>
    <row r="71" spans="1:9" ht="23.1" customHeight="1">
      <c r="A71" s="60" t="s">
        <v>710</v>
      </c>
      <c r="B71" s="77">
        <v>0</v>
      </c>
      <c r="C71" s="77">
        <v>0</v>
      </c>
      <c r="D71" s="77">
        <v>-5266000</v>
      </c>
      <c r="E71" s="77">
        <v>-5266000</v>
      </c>
      <c r="F71" s="77">
        <v>0</v>
      </c>
      <c r="G71" s="77">
        <v>0</v>
      </c>
      <c r="H71" s="77">
        <v>0</v>
      </c>
      <c r="I71" s="77">
        <v>0</v>
      </c>
    </row>
    <row r="72" spans="1:9" ht="23.1" customHeight="1">
      <c r="A72" s="60" t="s">
        <v>128</v>
      </c>
      <c r="B72" s="77">
        <v>0</v>
      </c>
      <c r="C72" s="77">
        <v>0</v>
      </c>
      <c r="D72" s="77">
        <v>4866577</v>
      </c>
      <c r="E72" s="77">
        <v>4866577</v>
      </c>
      <c r="F72" s="77">
        <v>0</v>
      </c>
      <c r="G72" s="77">
        <v>0</v>
      </c>
      <c r="H72" s="77">
        <v>0</v>
      </c>
      <c r="I72" s="77">
        <v>0</v>
      </c>
    </row>
    <row r="73" spans="1:9" ht="23.1" customHeight="1">
      <c r="A73" s="60" t="s">
        <v>129</v>
      </c>
      <c r="B73" s="77">
        <v>1004000</v>
      </c>
      <c r="C73" s="77">
        <v>3747970651</v>
      </c>
      <c r="D73" s="77">
        <v>-3231321984</v>
      </c>
      <c r="E73" s="77">
        <v>516648667</v>
      </c>
      <c r="F73" s="77">
        <v>1004000</v>
      </c>
      <c r="G73" s="77">
        <v>3747970651</v>
      </c>
      <c r="H73" s="77">
        <v>-3233824415</v>
      </c>
      <c r="I73" s="77">
        <v>514146236</v>
      </c>
    </row>
    <row r="74" spans="1:9" ht="23.1" customHeight="1">
      <c r="A74" s="60" t="s">
        <v>130</v>
      </c>
      <c r="B74" s="77">
        <v>0</v>
      </c>
      <c r="C74" s="77">
        <v>0</v>
      </c>
      <c r="D74" s="77">
        <v>277939640</v>
      </c>
      <c r="E74" s="77">
        <v>277939640</v>
      </c>
      <c r="F74" s="77">
        <v>0</v>
      </c>
      <c r="G74" s="77">
        <v>0</v>
      </c>
      <c r="H74" s="77">
        <v>0</v>
      </c>
      <c r="I74" s="77">
        <v>0</v>
      </c>
    </row>
    <row r="75" spans="1:9" ht="23.1" customHeight="1">
      <c r="A75" s="60" t="s">
        <v>131</v>
      </c>
      <c r="B75" s="77">
        <v>0</v>
      </c>
      <c r="C75" s="77">
        <v>0</v>
      </c>
      <c r="D75" s="77">
        <v>-175210872</v>
      </c>
      <c r="E75" s="77">
        <v>-175210872</v>
      </c>
      <c r="F75" s="77">
        <v>0</v>
      </c>
      <c r="G75" s="77">
        <v>0</v>
      </c>
      <c r="H75" s="77">
        <v>0</v>
      </c>
      <c r="I75" s="77">
        <v>0</v>
      </c>
    </row>
    <row r="76" spans="1:9" ht="23.1" customHeight="1">
      <c r="A76" s="60" t="s">
        <v>132</v>
      </c>
      <c r="B76" s="77">
        <v>0</v>
      </c>
      <c r="C76" s="77">
        <v>0</v>
      </c>
      <c r="D76" s="77">
        <v>-745097992</v>
      </c>
      <c r="E76" s="77">
        <v>-745097992</v>
      </c>
      <c r="F76" s="77">
        <v>0</v>
      </c>
      <c r="G76" s="77">
        <v>0</v>
      </c>
      <c r="H76" s="77">
        <v>0</v>
      </c>
      <c r="I76" s="77">
        <v>0</v>
      </c>
    </row>
    <row r="77" spans="1:9" ht="23.1" customHeight="1">
      <c r="A77" s="60" t="s">
        <v>133</v>
      </c>
      <c r="B77" s="77">
        <v>0</v>
      </c>
      <c r="C77" s="77">
        <v>0</v>
      </c>
      <c r="D77" s="77">
        <v>-446642588</v>
      </c>
      <c r="E77" s="77">
        <v>-446642588</v>
      </c>
      <c r="F77" s="77">
        <v>0</v>
      </c>
      <c r="G77" s="77">
        <v>0</v>
      </c>
      <c r="H77" s="77">
        <v>0</v>
      </c>
      <c r="I77" s="77">
        <v>0</v>
      </c>
    </row>
    <row r="78" spans="1:9" ht="23.1" customHeight="1">
      <c r="A78" s="60" t="s">
        <v>675</v>
      </c>
      <c r="B78" s="77">
        <v>1000</v>
      </c>
      <c r="C78" s="77">
        <v>450000</v>
      </c>
      <c r="D78" s="77">
        <v>-472000</v>
      </c>
      <c r="E78" s="77">
        <v>-22000</v>
      </c>
      <c r="F78" s="77">
        <v>1000</v>
      </c>
      <c r="G78" s="77">
        <v>450000</v>
      </c>
      <c r="H78" s="77">
        <v>-390000</v>
      </c>
      <c r="I78" s="77">
        <v>60000</v>
      </c>
    </row>
    <row r="79" spans="1:9" ht="23.1" customHeight="1">
      <c r="A79" s="60" t="s">
        <v>678</v>
      </c>
      <c r="B79" s="77">
        <v>41349000</v>
      </c>
      <c r="C79" s="77">
        <v>6326397000</v>
      </c>
      <c r="D79" s="77">
        <v>-6905283000</v>
      </c>
      <c r="E79" s="77">
        <v>-578886000</v>
      </c>
      <c r="F79" s="77">
        <v>41349000</v>
      </c>
      <c r="G79" s="77">
        <v>6326397000</v>
      </c>
      <c r="H79" s="77">
        <v>-8506218000</v>
      </c>
      <c r="I79" s="77">
        <v>-2179821000</v>
      </c>
    </row>
    <row r="80" spans="1:9" ht="23.1" customHeight="1">
      <c r="A80" s="60" t="s">
        <v>677</v>
      </c>
      <c r="B80" s="77">
        <v>125217000</v>
      </c>
      <c r="C80" s="77">
        <v>7513020000</v>
      </c>
      <c r="D80" s="77">
        <v>-7387803000</v>
      </c>
      <c r="E80" s="77">
        <v>125217000</v>
      </c>
      <c r="F80" s="77">
        <v>125217000</v>
      </c>
      <c r="G80" s="77">
        <v>7513020000</v>
      </c>
      <c r="H80" s="77">
        <v>-11187561000</v>
      </c>
      <c r="I80" s="77">
        <v>-3674541000</v>
      </c>
    </row>
    <row r="81" spans="1:9" ht="23.1" customHeight="1">
      <c r="A81" s="60" t="s">
        <v>692</v>
      </c>
      <c r="B81" s="77">
        <v>51890000</v>
      </c>
      <c r="C81" s="77">
        <v>518900000</v>
      </c>
      <c r="D81" s="77">
        <v>59156363</v>
      </c>
      <c r="E81" s="77">
        <v>578056363</v>
      </c>
      <c r="F81" s="77">
        <v>51890000</v>
      </c>
      <c r="G81" s="77">
        <v>518900000</v>
      </c>
      <c r="H81" s="77">
        <v>257858363</v>
      </c>
      <c r="I81" s="77">
        <v>776758363</v>
      </c>
    </row>
    <row r="82" spans="1:9" ht="23.1" customHeight="1">
      <c r="A82" s="60" t="s">
        <v>693</v>
      </c>
      <c r="B82" s="77">
        <v>124373000</v>
      </c>
      <c r="C82" s="77">
        <v>11939808000</v>
      </c>
      <c r="D82" s="77">
        <v>-13294125000</v>
      </c>
      <c r="E82" s="77">
        <v>-1354317000</v>
      </c>
      <c r="F82" s="77">
        <v>124373000</v>
      </c>
      <c r="G82" s="77">
        <v>11939808000</v>
      </c>
      <c r="H82" s="77">
        <v>-9674489000</v>
      </c>
      <c r="I82" s="77">
        <v>2265319000</v>
      </c>
    </row>
    <row r="83" spans="1:9" ht="23.1" customHeight="1">
      <c r="A83" s="60" t="s">
        <v>730</v>
      </c>
      <c r="B83" s="77">
        <v>127877000</v>
      </c>
      <c r="C83" s="77">
        <v>4092064000</v>
      </c>
      <c r="D83" s="77">
        <v>-3685486000</v>
      </c>
      <c r="E83" s="77">
        <v>406578000</v>
      </c>
      <c r="F83" s="77">
        <v>127877000</v>
      </c>
      <c r="G83" s="77">
        <v>4092064000</v>
      </c>
      <c r="H83" s="77">
        <v>-3693516000</v>
      </c>
      <c r="I83" s="77">
        <v>398548000</v>
      </c>
    </row>
    <row r="84" spans="1:9" ht="23.1" customHeight="1">
      <c r="A84" s="60" t="s">
        <v>725</v>
      </c>
      <c r="B84" s="77">
        <v>1000000</v>
      </c>
      <c r="C84" s="77">
        <v>285000000</v>
      </c>
      <c r="D84" s="77">
        <v>-320000000</v>
      </c>
      <c r="E84" s="77">
        <v>-35000000</v>
      </c>
      <c r="F84" s="77">
        <v>1000000</v>
      </c>
      <c r="G84" s="77">
        <v>285000000</v>
      </c>
      <c r="H84" s="77">
        <v>-330000000</v>
      </c>
      <c r="I84" s="77">
        <v>-45000000</v>
      </c>
    </row>
    <row r="85" spans="1:9" ht="23.1" customHeight="1">
      <c r="A85" s="60" t="s">
        <v>667</v>
      </c>
      <c r="B85" s="77">
        <v>10960000</v>
      </c>
      <c r="C85" s="77">
        <v>2192000000</v>
      </c>
      <c r="D85" s="77">
        <v>-2520800000</v>
      </c>
      <c r="E85" s="77">
        <v>-328800000</v>
      </c>
      <c r="F85" s="77">
        <v>10960000</v>
      </c>
      <c r="G85" s="77">
        <v>2192000000</v>
      </c>
      <c r="H85" s="77">
        <v>-2767016000</v>
      </c>
      <c r="I85" s="77">
        <v>-575016000</v>
      </c>
    </row>
    <row r="86" spans="1:9" ht="23.1" customHeight="1">
      <c r="A86" s="60" t="s">
        <v>650</v>
      </c>
      <c r="B86" s="77">
        <v>36857000</v>
      </c>
      <c r="C86" s="77">
        <v>1253138000</v>
      </c>
      <c r="D86" s="77">
        <v>-1256620913</v>
      </c>
      <c r="E86" s="77">
        <v>-3482913</v>
      </c>
      <c r="F86" s="77">
        <v>36857000</v>
      </c>
      <c r="G86" s="77">
        <v>1253138000</v>
      </c>
      <c r="H86" s="77">
        <v>-1212301913</v>
      </c>
      <c r="I86" s="77">
        <v>40836087</v>
      </c>
    </row>
    <row r="87" spans="1:9" ht="23.1" customHeight="1">
      <c r="A87" s="60" t="s">
        <v>735</v>
      </c>
      <c r="B87" s="77">
        <v>58000</v>
      </c>
      <c r="C87" s="77">
        <v>174000</v>
      </c>
      <c r="D87" s="77">
        <v>-58000</v>
      </c>
      <c r="E87" s="77">
        <v>116000</v>
      </c>
      <c r="F87" s="77">
        <v>58000</v>
      </c>
      <c r="G87" s="77">
        <v>174000</v>
      </c>
      <c r="H87" s="77">
        <v>-58000</v>
      </c>
      <c r="I87" s="77">
        <v>116000</v>
      </c>
    </row>
    <row r="88" spans="1:9" ht="23.1" customHeight="1">
      <c r="A88" s="60" t="s">
        <v>719</v>
      </c>
      <c r="B88" s="77">
        <v>0</v>
      </c>
      <c r="C88" s="77">
        <v>0</v>
      </c>
      <c r="D88" s="77">
        <v>3659689011</v>
      </c>
      <c r="E88" s="77">
        <v>3659689011</v>
      </c>
      <c r="F88" s="77">
        <v>0</v>
      </c>
      <c r="G88" s="77">
        <v>0</v>
      </c>
      <c r="H88" s="77">
        <v>0</v>
      </c>
      <c r="I88" s="77">
        <v>0</v>
      </c>
    </row>
    <row r="89" spans="1:9" ht="23.1" customHeight="1">
      <c r="A89" s="60" t="s">
        <v>714</v>
      </c>
      <c r="B89" s="77">
        <v>0</v>
      </c>
      <c r="C89" s="77">
        <v>0</v>
      </c>
      <c r="D89" s="77">
        <v>160135000</v>
      </c>
      <c r="E89" s="77">
        <v>160135000</v>
      </c>
      <c r="F89" s="77">
        <v>0</v>
      </c>
      <c r="G89" s="77">
        <v>0</v>
      </c>
      <c r="H89" s="77">
        <v>0</v>
      </c>
      <c r="I89" s="77">
        <v>0</v>
      </c>
    </row>
    <row r="90" spans="1:9" ht="23.1" customHeight="1">
      <c r="A90" s="60" t="s">
        <v>720</v>
      </c>
      <c r="B90" s="77">
        <v>0</v>
      </c>
      <c r="C90" s="77">
        <v>0</v>
      </c>
      <c r="D90" s="77">
        <v>-11000</v>
      </c>
      <c r="E90" s="77">
        <v>-11000</v>
      </c>
      <c r="F90" s="77">
        <v>0</v>
      </c>
      <c r="G90" s="77">
        <v>0</v>
      </c>
      <c r="H90" s="77">
        <v>0</v>
      </c>
      <c r="I90" s="77">
        <v>0</v>
      </c>
    </row>
    <row r="91" spans="1:9" ht="23.1" customHeight="1">
      <c r="A91" s="60" t="s">
        <v>733</v>
      </c>
      <c r="B91" s="77">
        <v>669000</v>
      </c>
      <c r="C91" s="77">
        <v>314430000</v>
      </c>
      <c r="D91" s="77">
        <v>-401400000</v>
      </c>
      <c r="E91" s="77">
        <v>-86970000</v>
      </c>
      <c r="F91" s="77">
        <v>669000</v>
      </c>
      <c r="G91" s="77">
        <v>314430000</v>
      </c>
      <c r="H91" s="77">
        <v>-401400000</v>
      </c>
      <c r="I91" s="77">
        <v>-86970000</v>
      </c>
    </row>
    <row r="92" spans="1:9" ht="23.1" customHeight="1">
      <c r="A92" s="60" t="s">
        <v>738</v>
      </c>
      <c r="B92" s="77">
        <v>45324000</v>
      </c>
      <c r="C92" s="77">
        <v>4124484000</v>
      </c>
      <c r="D92" s="77">
        <v>-4161551000</v>
      </c>
      <c r="E92" s="77">
        <v>-37067000</v>
      </c>
      <c r="F92" s="77">
        <v>45324000</v>
      </c>
      <c r="G92" s="77">
        <v>4124484000</v>
      </c>
      <c r="H92" s="77">
        <v>-4161551000</v>
      </c>
      <c r="I92" s="77">
        <v>-37067000</v>
      </c>
    </row>
    <row r="93" spans="1:9" ht="23.1" customHeight="1">
      <c r="A93" s="60" t="s">
        <v>734</v>
      </c>
      <c r="B93" s="77">
        <v>28583000</v>
      </c>
      <c r="C93" s="77">
        <v>771741000</v>
      </c>
      <c r="D93" s="77">
        <v>-402476000</v>
      </c>
      <c r="E93" s="77">
        <v>369265000</v>
      </c>
      <c r="F93" s="77">
        <v>28583000</v>
      </c>
      <c r="G93" s="77">
        <v>771741000</v>
      </c>
      <c r="H93" s="77">
        <v>-402476000</v>
      </c>
      <c r="I93" s="77">
        <v>369265000</v>
      </c>
    </row>
    <row r="94" spans="1:9" ht="23.1" customHeight="1">
      <c r="A94" s="60" t="s">
        <v>704</v>
      </c>
      <c r="B94" s="77">
        <v>3000</v>
      </c>
      <c r="C94" s="77">
        <v>2358000</v>
      </c>
      <c r="D94" s="77">
        <v>-1866000</v>
      </c>
      <c r="E94" s="77">
        <v>492000</v>
      </c>
      <c r="F94" s="77">
        <v>3000</v>
      </c>
      <c r="G94" s="77">
        <v>2358000</v>
      </c>
      <c r="H94" s="77">
        <v>-1866000</v>
      </c>
      <c r="I94" s="77">
        <v>492000</v>
      </c>
    </row>
    <row r="95" spans="1:9" ht="23.1" customHeight="1">
      <c r="A95" s="60" t="s">
        <v>681</v>
      </c>
      <c r="B95" s="77">
        <v>205000</v>
      </c>
      <c r="C95" s="77">
        <v>92250000</v>
      </c>
      <c r="D95" s="77">
        <v>-123000000</v>
      </c>
      <c r="E95" s="77">
        <v>-30750000</v>
      </c>
      <c r="F95" s="77">
        <v>205000</v>
      </c>
      <c r="G95" s="77">
        <v>92250000</v>
      </c>
      <c r="H95" s="77">
        <v>-40796000</v>
      </c>
      <c r="I95" s="77">
        <v>51454000</v>
      </c>
    </row>
    <row r="96" spans="1:9" ht="23.1" customHeight="1">
      <c r="A96" s="60" t="s">
        <v>722</v>
      </c>
      <c r="B96" s="77">
        <v>1502000</v>
      </c>
      <c r="C96" s="77">
        <v>495660000</v>
      </c>
      <c r="D96" s="77">
        <v>-764518000</v>
      </c>
      <c r="E96" s="77">
        <v>-268858000</v>
      </c>
      <c r="F96" s="77">
        <v>1502000</v>
      </c>
      <c r="G96" s="77">
        <v>495660000</v>
      </c>
      <c r="H96" s="77">
        <v>-771040000</v>
      </c>
      <c r="I96" s="77">
        <v>-275380000</v>
      </c>
    </row>
    <row r="97" spans="1:9" ht="23.1" customHeight="1">
      <c r="A97" s="60" t="s">
        <v>723</v>
      </c>
      <c r="B97" s="77">
        <v>791000</v>
      </c>
      <c r="C97" s="77">
        <v>140798000</v>
      </c>
      <c r="D97" s="77">
        <v>-198178000</v>
      </c>
      <c r="E97" s="77">
        <v>-57380000</v>
      </c>
      <c r="F97" s="77">
        <v>791000</v>
      </c>
      <c r="G97" s="77">
        <v>140798000</v>
      </c>
      <c r="H97" s="77">
        <v>-203320000</v>
      </c>
      <c r="I97" s="77">
        <v>-62522000</v>
      </c>
    </row>
    <row r="98" spans="1:9" ht="23.1" customHeight="1">
      <c r="A98" s="60" t="s">
        <v>739</v>
      </c>
      <c r="B98" s="77">
        <v>2089000</v>
      </c>
      <c r="C98" s="77">
        <v>175476000</v>
      </c>
      <c r="D98" s="77">
        <v>-149169000</v>
      </c>
      <c r="E98" s="77">
        <v>26307000</v>
      </c>
      <c r="F98" s="77">
        <v>2089000</v>
      </c>
      <c r="G98" s="77">
        <v>175476000</v>
      </c>
      <c r="H98" s="77">
        <v>-149169000</v>
      </c>
      <c r="I98" s="77">
        <v>26307000</v>
      </c>
    </row>
    <row r="99" spans="1:9" ht="23.1" customHeight="1">
      <c r="A99" s="60" t="s">
        <v>697</v>
      </c>
      <c r="B99" s="77">
        <v>0</v>
      </c>
      <c r="C99" s="77">
        <v>0</v>
      </c>
      <c r="D99" s="77">
        <v>67231071</v>
      </c>
      <c r="E99" s="77">
        <v>67231071</v>
      </c>
      <c r="F99" s="77">
        <v>0</v>
      </c>
      <c r="G99" s="77">
        <v>0</v>
      </c>
      <c r="H99" s="77">
        <v>0</v>
      </c>
      <c r="I99" s="77">
        <v>0</v>
      </c>
    </row>
    <row r="100" spans="1:9" ht="23.1" customHeight="1">
      <c r="A100" s="60" t="s">
        <v>695</v>
      </c>
      <c r="B100" s="77">
        <v>1000</v>
      </c>
      <c r="C100" s="77">
        <v>690000</v>
      </c>
      <c r="D100" s="77">
        <v>-870000</v>
      </c>
      <c r="E100" s="77">
        <v>-180000</v>
      </c>
      <c r="F100" s="77">
        <v>1000</v>
      </c>
      <c r="G100" s="77">
        <v>690000</v>
      </c>
      <c r="H100" s="77">
        <v>-380000</v>
      </c>
      <c r="I100" s="77">
        <v>310000</v>
      </c>
    </row>
    <row r="101" spans="1:9" ht="23.1" customHeight="1">
      <c r="A101" s="60" t="s">
        <v>696</v>
      </c>
      <c r="B101" s="77">
        <v>1000</v>
      </c>
      <c r="C101" s="77">
        <v>570000</v>
      </c>
      <c r="D101" s="77">
        <v>-666000</v>
      </c>
      <c r="E101" s="77">
        <v>-96000</v>
      </c>
      <c r="F101" s="77">
        <v>1000</v>
      </c>
      <c r="G101" s="77">
        <v>570000</v>
      </c>
      <c r="H101" s="77">
        <v>-240000</v>
      </c>
      <c r="I101" s="77">
        <v>330000</v>
      </c>
    </row>
    <row r="102" spans="1:9" ht="23.1" customHeight="1">
      <c r="A102" s="60" t="s">
        <v>724</v>
      </c>
      <c r="B102" s="77">
        <v>686000</v>
      </c>
      <c r="C102" s="77">
        <v>246960000</v>
      </c>
      <c r="D102" s="77">
        <v>-313502000</v>
      </c>
      <c r="E102" s="77">
        <v>-66542000</v>
      </c>
      <c r="F102" s="77">
        <v>686000</v>
      </c>
      <c r="G102" s="77">
        <v>246960000</v>
      </c>
      <c r="H102" s="77">
        <v>-324816000</v>
      </c>
      <c r="I102" s="77">
        <v>-77856000</v>
      </c>
    </row>
    <row r="103" spans="1:9" ht="23.1" customHeight="1">
      <c r="A103" s="60" t="s">
        <v>715</v>
      </c>
      <c r="B103" s="77">
        <v>129484000</v>
      </c>
      <c r="C103" s="77">
        <v>21235376000</v>
      </c>
      <c r="D103" s="77">
        <v>-28304283267</v>
      </c>
      <c r="E103" s="77">
        <v>-7068907267</v>
      </c>
      <c r="F103" s="77">
        <v>129484000</v>
      </c>
      <c r="G103" s="77">
        <v>21235376000</v>
      </c>
      <c r="H103" s="77">
        <v>-29975270188</v>
      </c>
      <c r="I103" s="77">
        <v>-8739894188</v>
      </c>
    </row>
    <row r="104" spans="1:9" ht="23.1" customHeight="1">
      <c r="A104" s="60" t="s">
        <v>700</v>
      </c>
      <c r="B104" s="77">
        <v>0</v>
      </c>
      <c r="C104" s="77">
        <v>0</v>
      </c>
      <c r="D104" s="77">
        <v>-1760807296</v>
      </c>
      <c r="E104" s="77">
        <v>-1760807296</v>
      </c>
      <c r="F104" s="77">
        <v>0</v>
      </c>
      <c r="G104" s="77">
        <v>0</v>
      </c>
      <c r="H104" s="77">
        <v>0</v>
      </c>
      <c r="I104" s="77">
        <v>0</v>
      </c>
    </row>
    <row r="105" spans="1:9" ht="23.1" customHeight="1">
      <c r="A105" s="60" t="s">
        <v>703</v>
      </c>
      <c r="B105" s="77">
        <v>458000</v>
      </c>
      <c r="C105" s="77">
        <v>916000</v>
      </c>
      <c r="D105" s="77">
        <v>2290000</v>
      </c>
      <c r="E105" s="77">
        <v>3206000</v>
      </c>
      <c r="F105" s="77">
        <v>458000</v>
      </c>
      <c r="G105" s="77">
        <v>916000</v>
      </c>
      <c r="H105" s="77">
        <v>90017000</v>
      </c>
      <c r="I105" s="77">
        <v>90933000</v>
      </c>
    </row>
    <row r="106" spans="1:9" ht="23.1" customHeight="1">
      <c r="A106" s="60" t="s">
        <v>683</v>
      </c>
      <c r="B106" s="77">
        <v>312000</v>
      </c>
      <c r="C106" s="77">
        <v>184080000</v>
      </c>
      <c r="D106" s="77">
        <v>-200616000</v>
      </c>
      <c r="E106" s="77">
        <v>-16536000</v>
      </c>
      <c r="F106" s="77">
        <v>312000</v>
      </c>
      <c r="G106" s="77">
        <v>184080000</v>
      </c>
      <c r="H106" s="77">
        <v>-125110000</v>
      </c>
      <c r="I106" s="77">
        <v>58970000</v>
      </c>
    </row>
    <row r="107" spans="1:9" ht="23.1" customHeight="1">
      <c r="A107" s="60" t="s">
        <v>717</v>
      </c>
      <c r="B107" s="77">
        <v>171223000</v>
      </c>
      <c r="C107" s="77">
        <v>42805750000</v>
      </c>
      <c r="D107" s="77">
        <v>-56306380509</v>
      </c>
      <c r="E107" s="77">
        <v>-13500630509</v>
      </c>
      <c r="F107" s="77">
        <v>171223000</v>
      </c>
      <c r="G107" s="77">
        <v>42805750000</v>
      </c>
      <c r="H107" s="77">
        <v>-58688644582</v>
      </c>
      <c r="I107" s="77">
        <v>-15882894582</v>
      </c>
    </row>
    <row r="108" spans="1:9" ht="23.1" customHeight="1">
      <c r="A108" s="60" t="s">
        <v>727</v>
      </c>
      <c r="B108" s="77">
        <v>66370000</v>
      </c>
      <c r="C108" s="77">
        <v>7499810000</v>
      </c>
      <c r="D108" s="77">
        <v>-10066300000</v>
      </c>
      <c r="E108" s="77">
        <v>-2566490000</v>
      </c>
      <c r="F108" s="77">
        <v>66370000</v>
      </c>
      <c r="G108" s="77">
        <v>7499810000</v>
      </c>
      <c r="H108" s="77">
        <v>-9946417000</v>
      </c>
      <c r="I108" s="77">
        <v>-2446607000</v>
      </c>
    </row>
    <row r="109" spans="1:9" ht="23.1" customHeight="1">
      <c r="A109" s="60" t="s">
        <v>741</v>
      </c>
      <c r="B109" s="77">
        <v>1868000</v>
      </c>
      <c r="C109" s="77">
        <v>63512000</v>
      </c>
      <c r="D109" s="77">
        <v>-61293000</v>
      </c>
      <c r="E109" s="77">
        <v>2219000</v>
      </c>
      <c r="F109" s="77">
        <v>1868000</v>
      </c>
      <c r="G109" s="77">
        <v>63512000</v>
      </c>
      <c r="H109" s="77">
        <v>-61293000</v>
      </c>
      <c r="I109" s="77">
        <v>2219000</v>
      </c>
    </row>
    <row r="110" spans="1:9" ht="23.1" customHeight="1">
      <c r="A110" s="60" t="s">
        <v>690</v>
      </c>
      <c r="B110" s="77">
        <v>1000000</v>
      </c>
      <c r="C110" s="77">
        <v>200000000</v>
      </c>
      <c r="D110" s="77">
        <v>138000000</v>
      </c>
      <c r="E110" s="77">
        <v>338000000</v>
      </c>
      <c r="F110" s="77">
        <v>1000000</v>
      </c>
      <c r="G110" s="77">
        <v>200000000</v>
      </c>
      <c r="H110" s="77">
        <v>70000000</v>
      </c>
      <c r="I110" s="77">
        <v>270000000</v>
      </c>
    </row>
    <row r="111" spans="1:9" ht="23.1" customHeight="1">
      <c r="A111" s="60" t="s">
        <v>718</v>
      </c>
      <c r="B111" s="77">
        <v>27578000</v>
      </c>
      <c r="C111" s="77">
        <v>4136700000</v>
      </c>
      <c r="D111" s="77">
        <v>-5768229000</v>
      </c>
      <c r="E111" s="77">
        <v>-1631529000</v>
      </c>
      <c r="F111" s="77">
        <v>27578000</v>
      </c>
      <c r="G111" s="77">
        <v>4136700000</v>
      </c>
      <c r="H111" s="77">
        <v>-5768765000</v>
      </c>
      <c r="I111" s="77">
        <v>-1632065000</v>
      </c>
    </row>
    <row r="112" spans="1:9" ht="23.1" customHeight="1">
      <c r="A112" s="60" t="s">
        <v>668</v>
      </c>
      <c r="B112" s="77">
        <v>38891000</v>
      </c>
      <c r="C112" s="77">
        <v>1516749000</v>
      </c>
      <c r="D112" s="77">
        <v>-1824396000</v>
      </c>
      <c r="E112" s="77">
        <v>-307647000</v>
      </c>
      <c r="F112" s="77">
        <v>38891000</v>
      </c>
      <c r="G112" s="77">
        <v>1516749000</v>
      </c>
      <c r="H112" s="77">
        <v>-1510113000</v>
      </c>
      <c r="I112" s="77">
        <v>6636000</v>
      </c>
    </row>
    <row r="113" spans="1:9" ht="23.1" customHeight="1">
      <c r="A113" s="60" t="s">
        <v>689</v>
      </c>
      <c r="B113" s="77">
        <v>12033000</v>
      </c>
      <c r="C113" s="77">
        <v>108297000</v>
      </c>
      <c r="D113" s="77">
        <v>12033000</v>
      </c>
      <c r="E113" s="77">
        <v>120330000</v>
      </c>
      <c r="F113" s="77">
        <v>12033000</v>
      </c>
      <c r="G113" s="77">
        <v>108297000</v>
      </c>
      <c r="H113" s="77">
        <v>742196000</v>
      </c>
      <c r="I113" s="77">
        <v>850493000</v>
      </c>
    </row>
    <row r="114" spans="1:9" ht="23.1" customHeight="1">
      <c r="A114" s="60" t="s">
        <v>728</v>
      </c>
      <c r="B114" s="77">
        <v>80000</v>
      </c>
      <c r="C114" s="77">
        <v>24000000</v>
      </c>
      <c r="D114" s="77">
        <v>-44800000</v>
      </c>
      <c r="E114" s="77">
        <v>-20800000</v>
      </c>
      <c r="F114" s="77">
        <v>80000</v>
      </c>
      <c r="G114" s="77">
        <v>24000000</v>
      </c>
      <c r="H114" s="77">
        <v>-45600000</v>
      </c>
      <c r="I114" s="77">
        <v>-21600000</v>
      </c>
    </row>
    <row r="115" spans="1:9" ht="23.1" customHeight="1">
      <c r="A115" s="60" t="s">
        <v>708</v>
      </c>
      <c r="B115" s="77">
        <v>2000</v>
      </c>
      <c r="C115" s="77">
        <v>1646000</v>
      </c>
      <c r="D115" s="77">
        <v>-1934000</v>
      </c>
      <c r="E115" s="77">
        <v>-288000</v>
      </c>
      <c r="F115" s="77">
        <v>2000</v>
      </c>
      <c r="G115" s="77">
        <v>1646000</v>
      </c>
      <c r="H115" s="77">
        <v>-1692000</v>
      </c>
      <c r="I115" s="77">
        <v>-46000</v>
      </c>
    </row>
    <row r="116" spans="1:9" ht="23.1" customHeight="1">
      <c r="A116" s="60" t="s">
        <v>742</v>
      </c>
      <c r="B116" s="77">
        <v>15000</v>
      </c>
      <c r="C116" s="77">
        <v>9480000</v>
      </c>
      <c r="D116" s="77">
        <v>-10285000</v>
      </c>
      <c r="E116" s="77">
        <v>-805000</v>
      </c>
      <c r="F116" s="77">
        <v>15000</v>
      </c>
      <c r="G116" s="77">
        <v>9480000</v>
      </c>
      <c r="H116" s="77">
        <v>-10285000</v>
      </c>
      <c r="I116" s="77">
        <v>-805000</v>
      </c>
    </row>
    <row r="117" spans="1:9" ht="23.1" customHeight="1">
      <c r="A117" s="60" t="s">
        <v>707</v>
      </c>
      <c r="B117" s="77">
        <v>1730000</v>
      </c>
      <c r="C117" s="77">
        <v>726600000</v>
      </c>
      <c r="D117" s="77">
        <v>-728560000</v>
      </c>
      <c r="E117" s="77">
        <v>-1960000</v>
      </c>
      <c r="F117" s="77">
        <v>1730000</v>
      </c>
      <c r="G117" s="77">
        <v>726600000</v>
      </c>
      <c r="H117" s="77">
        <v>-728390000</v>
      </c>
      <c r="I117" s="77">
        <v>-1790000</v>
      </c>
    </row>
    <row r="118" spans="1:9" ht="23.1" customHeight="1">
      <c r="A118" s="60" t="s">
        <v>744</v>
      </c>
      <c r="B118" s="77">
        <v>1000</v>
      </c>
      <c r="C118" s="77">
        <v>360000</v>
      </c>
      <c r="D118" s="77">
        <v>-465000</v>
      </c>
      <c r="E118" s="77">
        <v>-105000</v>
      </c>
      <c r="F118" s="77">
        <v>1000</v>
      </c>
      <c r="G118" s="77">
        <v>360000</v>
      </c>
      <c r="H118" s="77">
        <v>-465000</v>
      </c>
      <c r="I118" s="77">
        <v>-105000</v>
      </c>
    </row>
    <row r="119" spans="1:9" ht="23.1" customHeight="1">
      <c r="A119" s="60" t="s">
        <v>709</v>
      </c>
      <c r="B119" s="77">
        <v>96000</v>
      </c>
      <c r="C119" s="77">
        <v>46752000</v>
      </c>
      <c r="D119" s="77">
        <v>-42240000</v>
      </c>
      <c r="E119" s="77">
        <v>4512000</v>
      </c>
      <c r="F119" s="77">
        <v>96000</v>
      </c>
      <c r="G119" s="77">
        <v>46752000</v>
      </c>
      <c r="H119" s="77">
        <v>-54519000</v>
      </c>
      <c r="I119" s="77">
        <v>-7767000</v>
      </c>
    </row>
    <row r="120" spans="1:9" ht="23.1" customHeight="1">
      <c r="A120" s="60" t="s">
        <v>711</v>
      </c>
      <c r="B120" s="77">
        <v>476000</v>
      </c>
      <c r="C120" s="77">
        <v>190400000</v>
      </c>
      <c r="D120" s="77">
        <v>-238000000</v>
      </c>
      <c r="E120" s="77">
        <v>-47600000</v>
      </c>
      <c r="F120" s="77">
        <v>476000</v>
      </c>
      <c r="G120" s="77">
        <v>190400000</v>
      </c>
      <c r="H120" s="77">
        <v>-234569000</v>
      </c>
      <c r="I120" s="77">
        <v>-44169000</v>
      </c>
    </row>
    <row r="121" spans="1:9" ht="23.1" customHeight="1">
      <c r="A121" s="60" t="s">
        <v>701</v>
      </c>
      <c r="B121" s="77">
        <v>25867000</v>
      </c>
      <c r="C121" s="77">
        <v>6052878000</v>
      </c>
      <c r="D121" s="77">
        <v>-6948227000</v>
      </c>
      <c r="E121" s="77">
        <v>-895349000</v>
      </c>
      <c r="F121" s="77">
        <v>25867000</v>
      </c>
      <c r="G121" s="77">
        <v>6052878000</v>
      </c>
      <c r="H121" s="77">
        <v>-7022273000</v>
      </c>
      <c r="I121" s="77">
        <v>-969395000</v>
      </c>
    </row>
    <row r="122" spans="1:9" ht="23.1" customHeight="1">
      <c r="A122" s="60" t="s">
        <v>674</v>
      </c>
      <c r="B122" s="77">
        <v>1000</v>
      </c>
      <c r="C122" s="77">
        <v>178000</v>
      </c>
      <c r="D122" s="77">
        <v>-284000</v>
      </c>
      <c r="E122" s="77">
        <v>-106000</v>
      </c>
      <c r="F122" s="77">
        <v>1000</v>
      </c>
      <c r="G122" s="77">
        <v>178000</v>
      </c>
      <c r="H122" s="77">
        <v>-47000</v>
      </c>
      <c r="I122" s="77">
        <v>131000</v>
      </c>
    </row>
    <row r="123" spans="1:9" ht="23.1" customHeight="1">
      <c r="A123" s="60" t="s">
        <v>673</v>
      </c>
      <c r="B123" s="77">
        <v>1000</v>
      </c>
      <c r="C123" s="77">
        <v>60000</v>
      </c>
      <c r="D123" s="77">
        <v>-20000</v>
      </c>
      <c r="E123" s="77">
        <v>40000</v>
      </c>
      <c r="F123" s="77">
        <v>1000</v>
      </c>
      <c r="G123" s="77">
        <v>60000</v>
      </c>
      <c r="H123" s="77">
        <v>119000</v>
      </c>
      <c r="I123" s="77">
        <v>179000</v>
      </c>
    </row>
    <row r="124" spans="1:9" ht="23.1" customHeight="1">
      <c r="A124" s="60" t="s">
        <v>134</v>
      </c>
      <c r="B124" s="77">
        <v>680000</v>
      </c>
      <c r="C124" s="77">
        <v>1212127799</v>
      </c>
      <c r="D124" s="77">
        <v>-934079414</v>
      </c>
      <c r="E124" s="77">
        <v>278048385</v>
      </c>
      <c r="F124" s="77">
        <v>680000</v>
      </c>
      <c r="G124" s="77">
        <v>1212127799</v>
      </c>
      <c r="H124" s="77">
        <v>-690177675</v>
      </c>
      <c r="I124" s="77">
        <v>521950124</v>
      </c>
    </row>
    <row r="125" spans="1:9" ht="23.1" customHeight="1">
      <c r="A125" s="60" t="s">
        <v>135</v>
      </c>
      <c r="B125" s="77">
        <v>2000000</v>
      </c>
      <c r="C125" s="77">
        <v>1119711600</v>
      </c>
      <c r="D125" s="77">
        <v>-1060272950</v>
      </c>
      <c r="E125" s="77">
        <v>59438650</v>
      </c>
      <c r="F125" s="77">
        <v>2000000</v>
      </c>
      <c r="G125" s="77">
        <v>1119711600</v>
      </c>
      <c r="H125" s="77">
        <v>-1060272950</v>
      </c>
      <c r="I125" s="77">
        <v>59438650</v>
      </c>
    </row>
    <row r="126" spans="1:9" ht="23.1" customHeight="1">
      <c r="A126" s="60" t="s">
        <v>743</v>
      </c>
      <c r="B126" s="77">
        <v>414000</v>
      </c>
      <c r="C126" s="77">
        <v>96876000</v>
      </c>
      <c r="D126" s="77">
        <v>-103748000</v>
      </c>
      <c r="E126" s="77">
        <v>-6872000</v>
      </c>
      <c r="F126" s="77">
        <v>414000</v>
      </c>
      <c r="G126" s="77">
        <v>96876000</v>
      </c>
      <c r="H126" s="77">
        <v>-103748000</v>
      </c>
      <c r="I126" s="77">
        <v>-6872000</v>
      </c>
    </row>
    <row r="127" spans="1:9" ht="23.1" customHeight="1">
      <c r="A127" s="60" t="s">
        <v>706</v>
      </c>
      <c r="B127" s="77">
        <v>1300000</v>
      </c>
      <c r="C127" s="77">
        <v>219700000</v>
      </c>
      <c r="D127" s="77">
        <v>-306100000</v>
      </c>
      <c r="E127" s="77">
        <v>-86400000</v>
      </c>
      <c r="F127" s="77">
        <v>1300000</v>
      </c>
      <c r="G127" s="77">
        <v>219700000</v>
      </c>
      <c r="H127" s="77">
        <v>-330300000</v>
      </c>
      <c r="I127" s="77">
        <v>-110600000</v>
      </c>
    </row>
    <row r="128" spans="1:9" ht="23.1" customHeight="1">
      <c r="A128" s="60" t="s">
        <v>136</v>
      </c>
      <c r="B128" s="77">
        <v>1000000</v>
      </c>
      <c r="C128" s="77">
        <v>1216686623</v>
      </c>
      <c r="D128" s="77">
        <v>-1171298605</v>
      </c>
      <c r="E128" s="77">
        <v>45388018</v>
      </c>
      <c r="F128" s="77">
        <v>1000000</v>
      </c>
      <c r="G128" s="77">
        <v>1216686623</v>
      </c>
      <c r="H128" s="77">
        <v>-1171298605</v>
      </c>
      <c r="I128" s="77">
        <v>45388018</v>
      </c>
    </row>
    <row r="129" spans="1:9" ht="23.1" customHeight="1">
      <c r="A129" s="60" t="s">
        <v>721</v>
      </c>
      <c r="B129" s="77">
        <v>64659000</v>
      </c>
      <c r="C129" s="77">
        <v>10604076000</v>
      </c>
      <c r="D129" s="77">
        <v>-12825777000</v>
      </c>
      <c r="E129" s="77">
        <v>-2221701000</v>
      </c>
      <c r="F129" s="77">
        <v>64659000</v>
      </c>
      <c r="G129" s="77">
        <v>10604076000</v>
      </c>
      <c r="H129" s="77">
        <v>-15068649000</v>
      </c>
      <c r="I129" s="77">
        <v>-4464573000</v>
      </c>
    </row>
    <row r="130" spans="1:9" ht="23.1" customHeight="1">
      <c r="A130" s="60" t="s">
        <v>736</v>
      </c>
      <c r="B130" s="77">
        <v>50000</v>
      </c>
      <c r="C130" s="77">
        <v>12750000</v>
      </c>
      <c r="D130" s="77">
        <v>-13500000</v>
      </c>
      <c r="E130" s="77">
        <v>-750000</v>
      </c>
      <c r="F130" s="77">
        <v>50000</v>
      </c>
      <c r="G130" s="77">
        <v>12750000</v>
      </c>
      <c r="H130" s="77">
        <v>-13500000</v>
      </c>
      <c r="I130" s="77">
        <v>-750000</v>
      </c>
    </row>
    <row r="131" spans="1:9" ht="23.1" customHeight="1">
      <c r="A131" s="60" t="s">
        <v>729</v>
      </c>
      <c r="B131" s="77">
        <v>25269000</v>
      </c>
      <c r="C131" s="77">
        <v>15793125000</v>
      </c>
      <c r="D131" s="77">
        <v>-16172160000</v>
      </c>
      <c r="E131" s="77">
        <v>-379035000</v>
      </c>
      <c r="F131" s="77">
        <v>25269000</v>
      </c>
      <c r="G131" s="77">
        <v>15793125000</v>
      </c>
      <c r="H131" s="77">
        <v>-16418850000</v>
      </c>
      <c r="I131" s="77">
        <v>-625725000</v>
      </c>
    </row>
    <row r="132" spans="1:9" ht="23.1" customHeight="1">
      <c r="A132" s="60" t="s">
        <v>737</v>
      </c>
      <c r="B132" s="77">
        <v>2424000</v>
      </c>
      <c r="C132" s="77">
        <v>327240000</v>
      </c>
      <c r="D132" s="77">
        <v>-463380000</v>
      </c>
      <c r="E132" s="77">
        <v>-136140000</v>
      </c>
      <c r="F132" s="77">
        <v>2424000</v>
      </c>
      <c r="G132" s="77">
        <v>327240000</v>
      </c>
      <c r="H132" s="77">
        <v>-463380000</v>
      </c>
      <c r="I132" s="77">
        <v>-136140000</v>
      </c>
    </row>
    <row r="133" spans="1:9" ht="23.1" customHeight="1">
      <c r="A133" s="60" t="s">
        <v>137</v>
      </c>
      <c r="B133" s="77">
        <v>2000</v>
      </c>
      <c r="C133" s="77">
        <v>1179699</v>
      </c>
      <c r="D133" s="77">
        <v>-1510073</v>
      </c>
      <c r="E133" s="77">
        <v>-330374</v>
      </c>
      <c r="F133" s="77">
        <v>2000</v>
      </c>
      <c r="G133" s="77">
        <v>1179699</v>
      </c>
      <c r="H133" s="77">
        <v>-1350343</v>
      </c>
      <c r="I133" s="77">
        <v>-170644</v>
      </c>
    </row>
    <row r="134" spans="1:9" ht="23.1" customHeight="1">
      <c r="A134" s="60" t="s">
        <v>138</v>
      </c>
      <c r="B134" s="77">
        <v>5949000</v>
      </c>
      <c r="C134" s="77">
        <v>3568480880</v>
      </c>
      <c r="D134" s="77">
        <v>-1844660268</v>
      </c>
      <c r="E134" s="77">
        <v>1723820612</v>
      </c>
      <c r="F134" s="77">
        <v>5949000</v>
      </c>
      <c r="G134" s="77">
        <v>3568480880</v>
      </c>
      <c r="H134" s="77">
        <v>-1844660268</v>
      </c>
      <c r="I134" s="77">
        <v>1723820612</v>
      </c>
    </row>
    <row r="135" spans="1:9" ht="23.1" customHeight="1">
      <c r="A135" s="60" t="s">
        <v>745</v>
      </c>
      <c r="B135" s="77">
        <v>20000</v>
      </c>
      <c r="C135" s="77">
        <v>10040000</v>
      </c>
      <c r="D135" s="77">
        <v>-11280000</v>
      </c>
      <c r="E135" s="77">
        <v>-1240000</v>
      </c>
      <c r="F135" s="77">
        <v>20000</v>
      </c>
      <c r="G135" s="77">
        <v>10040000</v>
      </c>
      <c r="H135" s="77">
        <v>-11280000</v>
      </c>
      <c r="I135" s="77">
        <v>-1240000</v>
      </c>
    </row>
    <row r="136" spans="1:9" ht="23.1" customHeight="1">
      <c r="A136" s="60" t="s">
        <v>746</v>
      </c>
      <c r="B136" s="77">
        <v>48213</v>
      </c>
      <c r="C136" s="77">
        <v>239319086739</v>
      </c>
      <c r="D136" s="77">
        <v>-228243476450</v>
      </c>
      <c r="E136" s="77">
        <v>11075610289</v>
      </c>
      <c r="F136" s="77">
        <v>48213</v>
      </c>
      <c r="G136" s="77">
        <v>239319086739</v>
      </c>
      <c r="H136" s="77">
        <v>-217104401223</v>
      </c>
      <c r="I136" s="77">
        <v>22214685516</v>
      </c>
    </row>
    <row r="137" spans="1:9" ht="23.1" customHeight="1">
      <c r="A137" s="60" t="s">
        <v>779</v>
      </c>
      <c r="B137" s="77">
        <v>1</v>
      </c>
      <c r="C137" s="77">
        <v>0</v>
      </c>
      <c r="D137" s="77">
        <v>61081</v>
      </c>
      <c r="E137" s="77">
        <v>61081</v>
      </c>
      <c r="F137" s="77">
        <v>0</v>
      </c>
      <c r="G137" s="77">
        <v>0</v>
      </c>
      <c r="H137" s="77">
        <v>61081</v>
      </c>
      <c r="I137" s="77">
        <v>61081</v>
      </c>
    </row>
    <row r="138" spans="1:9" ht="23.1" customHeight="1" thickBot="1">
      <c r="A138" s="60" t="s">
        <v>52</v>
      </c>
      <c r="B138" s="79">
        <f>SUM(B7:B137)</f>
        <v>3096316792</v>
      </c>
      <c r="C138" s="79">
        <f t="shared" ref="C138:H138" si="0">SUM(C7:C137)</f>
        <v>14669379465668</v>
      </c>
      <c r="D138" s="79">
        <f t="shared" si="0"/>
        <v>-14581260982889</v>
      </c>
      <c r="E138" s="79">
        <f t="shared" si="0"/>
        <v>88118482779</v>
      </c>
      <c r="F138" s="79">
        <f>SUM(F7:F137)</f>
        <v>3095204341</v>
      </c>
      <c r="G138" s="79">
        <f t="shared" si="0"/>
        <v>14669379465668</v>
      </c>
      <c r="H138" s="79">
        <f t="shared" si="0"/>
        <v>-14707616411591</v>
      </c>
      <c r="I138" s="79">
        <f>SUM(I7:I137)</f>
        <v>-39186648521</v>
      </c>
    </row>
    <row r="139" spans="1:9" ht="23.1" customHeight="1" thickTop="1">
      <c r="A139" s="15" t="s">
        <v>53</v>
      </c>
      <c r="B139" s="46"/>
      <c r="C139" s="44"/>
      <c r="D139" s="44"/>
      <c r="E139" s="44"/>
      <c r="F139" s="46"/>
      <c r="G139" s="44"/>
      <c r="H139" s="44"/>
      <c r="I139" s="44"/>
    </row>
    <row r="142" spans="1:9">
      <c r="A142" s="153" t="s">
        <v>747</v>
      </c>
      <c r="B142" s="154"/>
      <c r="C142" s="154"/>
      <c r="D142" s="154"/>
      <c r="E142" s="154"/>
      <c r="F142" s="154"/>
      <c r="G142" s="154"/>
      <c r="H142" s="154"/>
      <c r="I142" s="154"/>
    </row>
    <row r="143" spans="1:9">
      <c r="A143" s="102"/>
      <c r="B143" s="11"/>
      <c r="C143" s="11"/>
      <c r="D143" s="11"/>
      <c r="E143" s="11"/>
      <c r="F143" s="11"/>
      <c r="G143" s="11"/>
      <c r="H143" s="11"/>
      <c r="I143" s="11"/>
    </row>
    <row r="144" spans="1:9">
      <c r="A144" s="1"/>
      <c r="E144" s="81"/>
      <c r="I144" s="81"/>
    </row>
    <row r="145" spans="5:9">
      <c r="E145" s="81"/>
      <c r="I145" s="81"/>
    </row>
    <row r="146" spans="5:9">
      <c r="E146" s="81"/>
      <c r="I146" s="81"/>
    </row>
    <row r="147" spans="5:9">
      <c r="E147" s="101"/>
      <c r="I147" s="81"/>
    </row>
    <row r="148" spans="5:9">
      <c r="I148" s="81"/>
    </row>
    <row r="149" spans="5:9">
      <c r="I149" s="81"/>
    </row>
  </sheetData>
  <mergeCells count="7">
    <mergeCell ref="A142:I142"/>
    <mergeCell ref="B5:E5"/>
    <mergeCell ref="F5:I5"/>
    <mergeCell ref="A4:D4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headerFooter differentOddEven="1" differentFirst="1"/>
  <rowBreaks count="1" manualBreakCount="1">
    <brk id="75" max="8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25"/>
  <sheetViews>
    <sheetView rightToLeft="1" view="pageBreakPreview" zoomScale="106" zoomScaleNormal="100" zoomScaleSheetLayoutView="106" workbookViewId="0">
      <selection activeCell="H31" sqref="H31"/>
    </sheetView>
  </sheetViews>
  <sheetFormatPr defaultColWidth="9" defaultRowHeight="18"/>
  <cols>
    <col min="1" max="1" width="35.25" style="7" bestFit="1" customWidth="1"/>
    <col min="2" max="2" width="17.25" style="7" bestFit="1" customWidth="1"/>
    <col min="3" max="3" width="16.5" style="7" bestFit="1" customWidth="1"/>
    <col min="4" max="4" width="15.625" style="7" bestFit="1" customWidth="1"/>
    <col min="5" max="5" width="17.625" style="7" bestFit="1" customWidth="1"/>
    <col min="6" max="6" width="19.125" style="7" bestFit="1" customWidth="1"/>
    <col min="7" max="8" width="16.375" style="7" bestFit="1" customWidth="1"/>
    <col min="9" max="9" width="19" style="7" bestFit="1" customWidth="1"/>
    <col min="10" max="10" width="9" style="8" customWidth="1"/>
    <col min="11" max="16384" width="9" style="8"/>
  </cols>
  <sheetData>
    <row r="1" spans="1:9" ht="19.5">
      <c r="A1" s="159" t="s">
        <v>0</v>
      </c>
      <c r="B1" s="159"/>
      <c r="C1" s="159"/>
      <c r="D1" s="159"/>
      <c r="E1" s="159"/>
      <c r="F1" s="159"/>
      <c r="G1" s="159"/>
      <c r="H1" s="159"/>
      <c r="I1" s="159"/>
    </row>
    <row r="2" spans="1:9" ht="19.5">
      <c r="A2" s="159" t="s">
        <v>193</v>
      </c>
      <c r="B2" s="159"/>
      <c r="C2" s="159"/>
      <c r="D2" s="159"/>
      <c r="E2" s="159"/>
      <c r="F2" s="159"/>
      <c r="G2" s="159"/>
      <c r="H2" s="159"/>
      <c r="I2" s="159"/>
    </row>
    <row r="3" spans="1:9" ht="19.5">
      <c r="A3" s="159" t="s">
        <v>194</v>
      </c>
      <c r="B3" s="159"/>
      <c r="C3" s="159"/>
      <c r="D3" s="159"/>
      <c r="E3" s="159"/>
      <c r="F3" s="159"/>
      <c r="G3" s="159"/>
      <c r="H3" s="159"/>
      <c r="I3" s="159"/>
    </row>
    <row r="4" spans="1:9">
      <c r="A4" s="162" t="s">
        <v>752</v>
      </c>
      <c r="B4" s="163"/>
      <c r="C4" s="163"/>
      <c r="D4" s="163"/>
      <c r="E4" s="163"/>
      <c r="F4" s="163"/>
      <c r="G4" s="163"/>
      <c r="H4" s="163"/>
      <c r="I4" s="163"/>
    </row>
    <row r="5" spans="1:9" ht="18.75">
      <c r="A5" s="86"/>
      <c r="B5" s="86"/>
      <c r="C5" s="86"/>
      <c r="D5" s="86"/>
      <c r="E5" s="86"/>
      <c r="F5" s="86"/>
      <c r="G5" s="86"/>
      <c r="H5" s="86"/>
      <c r="I5" s="86"/>
    </row>
    <row r="6" spans="1:9" ht="19.5" customHeight="1" thickBot="1">
      <c r="A6" s="87"/>
      <c r="B6" s="164" t="s">
        <v>210</v>
      </c>
      <c r="C6" s="164"/>
      <c r="D6" s="164"/>
      <c r="E6" s="164"/>
      <c r="F6" s="164" t="s">
        <v>211</v>
      </c>
      <c r="G6" s="164"/>
      <c r="H6" s="164"/>
      <c r="I6" s="164"/>
    </row>
    <row r="7" spans="1:9" ht="20.25" customHeight="1">
      <c r="A7" s="165"/>
      <c r="B7" s="160" t="s">
        <v>753</v>
      </c>
      <c r="C7" s="160" t="s">
        <v>754</v>
      </c>
      <c r="D7" s="160" t="s">
        <v>755</v>
      </c>
      <c r="E7" s="160" t="s">
        <v>52</v>
      </c>
      <c r="F7" s="160" t="s">
        <v>753</v>
      </c>
      <c r="G7" s="160" t="s">
        <v>754</v>
      </c>
      <c r="H7" s="160" t="s">
        <v>755</v>
      </c>
      <c r="I7" s="160" t="s">
        <v>52</v>
      </c>
    </row>
    <row r="8" spans="1:9" ht="20.25" customHeight="1">
      <c r="A8" s="166"/>
      <c r="B8" s="161"/>
      <c r="C8" s="161"/>
      <c r="D8" s="161"/>
      <c r="E8" s="161"/>
      <c r="F8" s="161"/>
      <c r="G8" s="161"/>
      <c r="H8" s="161"/>
      <c r="I8" s="161"/>
    </row>
    <row r="9" spans="1:9" ht="19.5" thickBot="1">
      <c r="A9" s="166"/>
      <c r="B9" s="88" t="s">
        <v>756</v>
      </c>
      <c r="C9" s="88" t="s">
        <v>757</v>
      </c>
      <c r="D9" s="88" t="s">
        <v>758</v>
      </c>
      <c r="E9" s="164"/>
      <c r="F9" s="88" t="s">
        <v>758</v>
      </c>
      <c r="G9" s="88" t="s">
        <v>758</v>
      </c>
      <c r="H9" s="88" t="s">
        <v>758</v>
      </c>
      <c r="I9" s="164"/>
    </row>
    <row r="10" spans="1:9" ht="23.1" customHeight="1">
      <c r="A10" s="60" t="s">
        <v>111</v>
      </c>
      <c r="B10" s="61">
        <v>122089964925</v>
      </c>
      <c r="C10" s="61">
        <v>0</v>
      </c>
      <c r="D10" s="61">
        <v>0</v>
      </c>
      <c r="E10" s="61">
        <f>Table12[[#This Row],[89088473361.0000]]+Table12[[#This Row],[Column4]]+Table12[[#This Row],[0]]</f>
        <v>122089964925</v>
      </c>
      <c r="F10" s="106">
        <f>230494049592+57486469176</f>
        <v>287980518768</v>
      </c>
      <c r="G10" s="61">
        <v>-815625000</v>
      </c>
      <c r="H10" s="61">
        <v>0</v>
      </c>
      <c r="I10" s="61">
        <f>Table12[[#This Row],[230494049592.0000]]+Table12[[#This Row],[-815625000]]+Table12[[#This Row],[Column8]]</f>
        <v>287164893768</v>
      </c>
    </row>
    <row r="11" spans="1:9" ht="23.1" customHeight="1">
      <c r="A11" s="60" t="s">
        <v>115</v>
      </c>
      <c r="B11" s="61">
        <v>8490098447</v>
      </c>
      <c r="C11" s="61">
        <v>-73807870</v>
      </c>
      <c r="D11" s="61">
        <v>-49629630</v>
      </c>
      <c r="E11" s="61">
        <f>Table12[[#This Row],[89088473361.0000]]+Table12[[#This Row],[Column4]]+Table12[[#This Row],[0]]</f>
        <v>8366660947</v>
      </c>
      <c r="F11" s="61">
        <v>8490098447</v>
      </c>
      <c r="G11" s="61">
        <v>-73807870</v>
      </c>
      <c r="H11" s="61">
        <v>-49629630</v>
      </c>
      <c r="I11" s="61">
        <f>Table12[[#This Row],[230494049592.0000]]+Table12[[#This Row],[-815625000]]+Table12[[#This Row],[Column8]]</f>
        <v>8366660947</v>
      </c>
    </row>
    <row r="12" spans="1:9" ht="23.1" customHeight="1">
      <c r="A12" s="60" t="s">
        <v>112</v>
      </c>
      <c r="B12" s="61">
        <v>14632291811</v>
      </c>
      <c r="C12" s="61">
        <v>0</v>
      </c>
      <c r="D12" s="61">
        <v>0</v>
      </c>
      <c r="E12" s="61">
        <f>Table12[[#This Row],[89088473361.0000]]+Table12[[#This Row],[Column4]]+Table12[[#This Row],[0]]</f>
        <v>14632291811</v>
      </c>
      <c r="F12" s="61">
        <v>21564342839</v>
      </c>
      <c r="G12" s="61">
        <v>-90625000</v>
      </c>
      <c r="H12" s="61">
        <v>0</v>
      </c>
      <c r="I12" s="61">
        <f>Table12[[#This Row],[230494049592.0000]]+Table12[[#This Row],[-815625000]]+Table12[[#This Row],[Column8]]</f>
        <v>21473717839</v>
      </c>
    </row>
    <row r="13" spans="1:9" ht="23.1" customHeight="1">
      <c r="A13" s="60" t="s">
        <v>245</v>
      </c>
      <c r="B13" s="61">
        <v>0</v>
      </c>
      <c r="C13" s="61">
        <v>0</v>
      </c>
      <c r="D13" s="61">
        <v>0</v>
      </c>
      <c r="E13" s="61">
        <f>Table12[[#This Row],[89088473361.0000]]+Table12[[#This Row],[Column4]]+Table12[[#This Row],[0]]</f>
        <v>0</v>
      </c>
      <c r="F13" s="61">
        <v>50319580078</v>
      </c>
      <c r="G13" s="61">
        <v>0</v>
      </c>
      <c r="H13" s="61">
        <v>-118750000</v>
      </c>
      <c r="I13" s="61">
        <f>Table12[[#This Row],[230494049592.0000]]+Table12[[#This Row],[-815625000]]+Table12[[#This Row],[Column8]]</f>
        <v>50200830078</v>
      </c>
    </row>
    <row r="14" spans="1:9" ht="23.1" customHeight="1">
      <c r="A14" s="60" t="s">
        <v>105</v>
      </c>
      <c r="B14" s="61">
        <v>13860430589</v>
      </c>
      <c r="C14" s="61">
        <v>0</v>
      </c>
      <c r="D14" s="61">
        <v>0</v>
      </c>
      <c r="E14" s="61">
        <f>Table12[[#This Row],[89088473361.0000]]+Table12[[#This Row],[Column4]]+Table12[[#This Row],[0]]</f>
        <v>13860430589</v>
      </c>
      <c r="F14" s="61">
        <v>65147149336</v>
      </c>
      <c r="G14" s="61">
        <v>-111310096</v>
      </c>
      <c r="H14" s="61">
        <v>-4086253574</v>
      </c>
      <c r="I14" s="61">
        <f>Table12[[#This Row],[230494049592.0000]]+Table12[[#This Row],[-815625000]]+Table12[[#This Row],[Column8]]</f>
        <v>60949585666</v>
      </c>
    </row>
    <row r="15" spans="1:9" ht="23.1" customHeight="1">
      <c r="A15" s="60" t="s">
        <v>89</v>
      </c>
      <c r="B15" s="61">
        <v>5524047235</v>
      </c>
      <c r="C15" s="61">
        <v>0</v>
      </c>
      <c r="D15" s="61">
        <v>0</v>
      </c>
      <c r="E15" s="61">
        <f>Table12[[#This Row],[89088473361.0000]]+Table12[[#This Row],[Column4]]+Table12[[#This Row],[0]]</f>
        <v>5524047235</v>
      </c>
      <c r="F15" s="61">
        <v>10216320285</v>
      </c>
      <c r="G15" s="61">
        <v>-85625000</v>
      </c>
      <c r="H15" s="61">
        <v>0</v>
      </c>
      <c r="I15" s="61">
        <f>Table12[[#This Row],[230494049592.0000]]+Table12[[#This Row],[-815625000]]+Table12[[#This Row],[Column8]]</f>
        <v>10130695285</v>
      </c>
    </row>
    <row r="16" spans="1:9" ht="23.1" customHeight="1">
      <c r="A16" s="60" t="s">
        <v>96</v>
      </c>
      <c r="B16" s="61">
        <v>2465910822</v>
      </c>
      <c r="C16" s="61">
        <v>0</v>
      </c>
      <c r="D16" s="61">
        <v>0</v>
      </c>
      <c r="E16" s="61">
        <f>Table12[[#This Row],[89088473361.0000]]+Table12[[#This Row],[Column4]]+Table12[[#This Row],[0]]</f>
        <v>2465910822</v>
      </c>
      <c r="F16" s="61">
        <v>10669018765</v>
      </c>
      <c r="G16" s="61">
        <v>-33750000</v>
      </c>
      <c r="H16" s="61">
        <v>0</v>
      </c>
      <c r="I16" s="61">
        <f>Table12[[#This Row],[230494049592.0000]]+Table12[[#This Row],[-815625000]]+Table12[[#This Row],[Column8]]</f>
        <v>10635268765</v>
      </c>
    </row>
    <row r="17" spans="1:9" ht="23.1" customHeight="1">
      <c r="A17" s="60" t="s">
        <v>93</v>
      </c>
      <c r="B17" s="61">
        <v>9486375106</v>
      </c>
      <c r="C17" s="61">
        <v>0</v>
      </c>
      <c r="D17" s="61">
        <v>0</v>
      </c>
      <c r="E17" s="61">
        <f>Table12[[#This Row],[89088473361.0000]]+Table12[[#This Row],[Column4]]+Table12[[#This Row],[0]]</f>
        <v>9486375106</v>
      </c>
      <c r="F17" s="61">
        <v>48255124820</v>
      </c>
      <c r="G17" s="61">
        <v>-116000000</v>
      </c>
      <c r="H17" s="61">
        <v>0</v>
      </c>
      <c r="I17" s="61">
        <f>Table12[[#This Row],[230494049592.0000]]+Table12[[#This Row],[-815625000]]+Table12[[#This Row],[Column8]]</f>
        <v>48139124820</v>
      </c>
    </row>
    <row r="18" spans="1:9" ht="23.1" customHeight="1">
      <c r="A18" s="60" t="s">
        <v>102</v>
      </c>
      <c r="B18" s="61">
        <v>70027690152</v>
      </c>
      <c r="C18" s="61">
        <v>761088182</v>
      </c>
      <c r="D18" s="61">
        <v>5495111911</v>
      </c>
      <c r="E18" s="61">
        <f>Table12[[#This Row],[89088473361.0000]]+Table12[[#This Row],[Column4]]+Table12[[#This Row],[0]]</f>
        <v>76283890245</v>
      </c>
      <c r="F18" s="61">
        <v>422397692610</v>
      </c>
      <c r="G18" s="61">
        <v>-500762933</v>
      </c>
      <c r="H18" s="61">
        <v>4736391776</v>
      </c>
      <c r="I18" s="61">
        <f>Table12[[#This Row],[230494049592.0000]]+Table12[[#This Row],[-815625000]]+Table12[[#This Row],[Column8]]</f>
        <v>426633321453</v>
      </c>
    </row>
    <row r="19" spans="1:9" ht="23.1" customHeight="1">
      <c r="A19" s="60" t="s">
        <v>99</v>
      </c>
      <c r="B19" s="61">
        <v>29964766260</v>
      </c>
      <c r="C19" s="61">
        <v>0</v>
      </c>
      <c r="D19" s="61">
        <v>0</v>
      </c>
      <c r="E19" s="61">
        <f>Table12[[#This Row],[89088473361.0000]]+Table12[[#This Row],[Column4]]+Table12[[#This Row],[0]]</f>
        <v>29964766260</v>
      </c>
      <c r="F19" s="61">
        <v>219449532864</v>
      </c>
      <c r="G19" s="61">
        <v>-261192484</v>
      </c>
      <c r="H19" s="61">
        <v>-10757516</v>
      </c>
      <c r="I19" s="61">
        <f>Table12[[#This Row],[230494049592.0000]]+Table12[[#This Row],[-815625000]]+Table12[[#This Row],[Column8]]</f>
        <v>219177582864</v>
      </c>
    </row>
    <row r="20" spans="1:9" ht="23.1" customHeight="1">
      <c r="A20" s="60" t="s">
        <v>108</v>
      </c>
      <c r="B20" s="61">
        <v>19426672163</v>
      </c>
      <c r="C20" s="61">
        <v>-43379968</v>
      </c>
      <c r="D20" s="61">
        <v>-202111282</v>
      </c>
      <c r="E20" s="61">
        <f>Table12[[#This Row],[89088473361.0000]]+Table12[[#This Row],[Column4]]+Table12[[#This Row],[0]]</f>
        <v>19181180913</v>
      </c>
      <c r="F20" s="61">
        <v>43438126385</v>
      </c>
      <c r="G20" s="61">
        <v>-219629968</v>
      </c>
      <c r="H20" s="61">
        <v>-202111282</v>
      </c>
      <c r="I20" s="61">
        <f>Table12[[#This Row],[230494049592.0000]]+Table12[[#This Row],[-815625000]]+Table12[[#This Row],[Column8]]</f>
        <v>43016385135</v>
      </c>
    </row>
    <row r="21" spans="1:9" ht="23.1" customHeight="1">
      <c r="A21" s="60" t="s">
        <v>242</v>
      </c>
      <c r="B21" s="61">
        <v>0</v>
      </c>
      <c r="C21" s="61">
        <v>0</v>
      </c>
      <c r="D21" s="61">
        <v>0</v>
      </c>
      <c r="E21" s="61">
        <f>Table12[[#This Row],[89088473361.0000]]+Table12[[#This Row],[Column4]]+Table12[[#This Row],[0]]</f>
        <v>0</v>
      </c>
      <c r="F21" s="61">
        <v>2089759063</v>
      </c>
      <c r="G21" s="61">
        <v>0</v>
      </c>
      <c r="H21" s="61">
        <v>-15625000</v>
      </c>
      <c r="I21" s="61">
        <f>Table12[[#This Row],[230494049592.0000]]+Table12[[#This Row],[-815625000]]+Table12[[#This Row],[Column8]]</f>
        <v>2074134063</v>
      </c>
    </row>
    <row r="22" spans="1:9" ht="23.1" customHeight="1" thickBot="1">
      <c r="A22" s="60" t="s">
        <v>52</v>
      </c>
      <c r="B22" s="63">
        <f t="shared" ref="B22:I22" si="0">SUM(B10:B21)</f>
        <v>295968247510</v>
      </c>
      <c r="C22" s="63">
        <f t="shared" si="0"/>
        <v>643900344</v>
      </c>
      <c r="D22" s="63">
        <f t="shared" si="0"/>
        <v>5243370999</v>
      </c>
      <c r="E22" s="63">
        <f t="shared" si="0"/>
        <v>301855518853</v>
      </c>
      <c r="F22" s="63">
        <f t="shared" si="0"/>
        <v>1190017264260</v>
      </c>
      <c r="G22" s="63">
        <f t="shared" si="0"/>
        <v>-2308328351</v>
      </c>
      <c r="H22" s="63">
        <f t="shared" si="0"/>
        <v>253264774</v>
      </c>
      <c r="I22" s="63">
        <f t="shared" si="0"/>
        <v>1187962200683</v>
      </c>
    </row>
    <row r="23" spans="1:9" ht="23.1" customHeight="1" thickTop="1">
      <c r="A23" s="47" t="s">
        <v>53</v>
      </c>
      <c r="B23" s="44"/>
      <c r="C23" s="44"/>
      <c r="D23" s="44"/>
      <c r="E23" s="44"/>
      <c r="F23" s="44"/>
      <c r="G23" s="44"/>
      <c r="H23" s="44"/>
      <c r="I23" s="44"/>
    </row>
    <row r="24" spans="1:9">
      <c r="B24" s="91"/>
      <c r="C24" s="92"/>
      <c r="F24" s="91"/>
      <c r="G24" s="91"/>
    </row>
    <row r="25" spans="1:9">
      <c r="C25" s="103"/>
      <c r="G25" s="103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69" orientation="landscape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K556"/>
  <sheetViews>
    <sheetView rightToLeft="1" view="pageBreakPreview" topLeftCell="A432" zoomScale="106" zoomScaleNormal="85" zoomScaleSheetLayoutView="106" workbookViewId="0">
      <selection activeCell="I10" sqref="I10:P12"/>
    </sheetView>
  </sheetViews>
  <sheetFormatPr defaultColWidth="9" defaultRowHeight="18"/>
  <cols>
    <col min="1" max="1" width="47.375" style="7" bestFit="1" customWidth="1"/>
    <col min="2" max="2" width="13" style="7" customWidth="1"/>
    <col min="3" max="4" width="16.75" style="7" bestFit="1" customWidth="1"/>
    <col min="5" max="5" width="17.625" style="7" bestFit="1" customWidth="1"/>
    <col min="6" max="6" width="13.75" style="7" bestFit="1" customWidth="1"/>
    <col min="7" max="7" width="18.125" style="7" bestFit="1" customWidth="1"/>
    <col min="8" max="8" width="19.25" style="7" bestFit="1" customWidth="1"/>
    <col min="9" max="10" width="19.125" style="7" bestFit="1" customWidth="1"/>
    <col min="11" max="11" width="13.75" style="7" bestFit="1" customWidth="1"/>
    <col min="12" max="16384" width="9" style="7"/>
  </cols>
  <sheetData>
    <row r="1" spans="1:11" ht="19.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9.5">
      <c r="A2" s="159" t="s">
        <v>193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9.5">
      <c r="A3" s="159" t="s">
        <v>194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5" spans="1:11">
      <c r="A5" s="162" t="s">
        <v>759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7" spans="1:11" ht="19.5" customHeight="1" thickBot="1">
      <c r="A7" s="51"/>
      <c r="B7" s="171" t="s">
        <v>210</v>
      </c>
      <c r="C7" s="170"/>
      <c r="D7" s="170"/>
      <c r="E7" s="170"/>
      <c r="F7" s="170"/>
      <c r="G7" s="170" t="s">
        <v>211</v>
      </c>
      <c r="H7" s="170"/>
      <c r="I7" s="170"/>
      <c r="J7" s="170"/>
      <c r="K7" s="170"/>
    </row>
    <row r="8" spans="1:11" ht="19.5" customHeight="1">
      <c r="A8" s="172" t="s">
        <v>760</v>
      </c>
      <c r="B8" s="167" t="s">
        <v>761</v>
      </c>
      <c r="C8" s="167" t="s">
        <v>754</v>
      </c>
      <c r="D8" s="167" t="s">
        <v>755</v>
      </c>
      <c r="E8" s="167" t="s">
        <v>52</v>
      </c>
      <c r="F8" s="169"/>
      <c r="G8" s="167" t="s">
        <v>761</v>
      </c>
      <c r="H8" s="167" t="s">
        <v>754</v>
      </c>
      <c r="I8" s="167" t="s">
        <v>755</v>
      </c>
      <c r="J8" s="167" t="s">
        <v>52</v>
      </c>
      <c r="K8" s="169"/>
    </row>
    <row r="9" spans="1:11" ht="18.75" customHeight="1" thickBot="1">
      <c r="A9" s="173"/>
      <c r="B9" s="168"/>
      <c r="C9" s="168"/>
      <c r="D9" s="168"/>
      <c r="E9" s="170"/>
      <c r="F9" s="170"/>
      <c r="G9" s="168"/>
      <c r="H9" s="168"/>
      <c r="I9" s="168"/>
      <c r="J9" s="170"/>
      <c r="K9" s="170"/>
    </row>
    <row r="10" spans="1:11" ht="28.5" customHeight="1" thickBot="1">
      <c r="A10" s="174"/>
      <c r="B10" s="50" t="s">
        <v>756</v>
      </c>
      <c r="C10" s="50" t="s">
        <v>758</v>
      </c>
      <c r="D10" s="50" t="s">
        <v>758</v>
      </c>
      <c r="E10" s="52" t="s">
        <v>166</v>
      </c>
      <c r="F10" s="52" t="s">
        <v>762</v>
      </c>
      <c r="G10" s="50" t="s">
        <v>756</v>
      </c>
      <c r="H10" s="50" t="s">
        <v>758</v>
      </c>
      <c r="I10" s="50" t="s">
        <v>758</v>
      </c>
      <c r="J10" s="52" t="s">
        <v>166</v>
      </c>
      <c r="K10" s="52" t="s">
        <v>762</v>
      </c>
    </row>
    <row r="11" spans="1:11" ht="23.1" customHeight="1">
      <c r="A11" s="60" t="s">
        <v>37</v>
      </c>
      <c r="B11" s="61">
        <v>0</v>
      </c>
      <c r="C11" s="61">
        <v>-4952210</v>
      </c>
      <c r="D11" s="61">
        <v>5939838</v>
      </c>
      <c r="E11" s="61">
        <f>Table13[[#This Row],[5939838.0000]]+Table13[[#This Row],[-4952210]]+Table13[[#This Row],[0]]</f>
        <v>987628</v>
      </c>
      <c r="F11" s="104">
        <f>Table13[[#This Row],[987628.0000]]/درآمدها!$C$10*100</f>
        <v>4.4327895036548997E-5</v>
      </c>
      <c r="G11" s="61">
        <v>294065</v>
      </c>
      <c r="H11" s="61">
        <v>0</v>
      </c>
      <c r="I11" s="61">
        <v>-72654</v>
      </c>
      <c r="J11" s="61">
        <f>Table13[[#This Row],[294065]]+Table13[[#This Row],[Column8]]+Table13[[#This Row],[-72654.0000]]</f>
        <v>221411</v>
      </c>
      <c r="K11" s="62">
        <f>Table13[[#This Row],[221411.0000]]/درآمدها!$C$10*100</f>
        <v>9.937631950428046E-6</v>
      </c>
    </row>
    <row r="12" spans="1:11" ht="23.1" customHeight="1">
      <c r="A12" s="60" t="s">
        <v>264</v>
      </c>
      <c r="B12" s="61">
        <v>0</v>
      </c>
      <c r="C12" s="61">
        <v>0</v>
      </c>
      <c r="D12" s="61">
        <v>0</v>
      </c>
      <c r="E12" s="61">
        <f>Table13[[#This Row],[5939838.0000]]+Table13[[#This Row],[-4952210]]+Table13[[#This Row],[0]]</f>
        <v>0</v>
      </c>
      <c r="F12" s="104">
        <f>Table13[[#This Row],[987628.0000]]/درآمدها!$C$10*100</f>
        <v>0</v>
      </c>
      <c r="G12" s="61">
        <v>0</v>
      </c>
      <c r="H12" s="61">
        <v>0</v>
      </c>
      <c r="I12" s="61">
        <v>-693065322</v>
      </c>
      <c r="J12" s="61">
        <f>Table13[[#This Row],[294065]]+Table13[[#This Row],[Column8]]+Table13[[#This Row],[-72654.0000]]</f>
        <v>-693065322</v>
      </c>
      <c r="K12" s="62">
        <f>Table13[[#This Row],[221411.0000]]/درآمدها!$C$10*100</f>
        <v>-3.1106982433758493E-2</v>
      </c>
    </row>
    <row r="13" spans="1:11" ht="23.1" customHeight="1">
      <c r="A13" s="60" t="s">
        <v>33</v>
      </c>
      <c r="B13" s="61">
        <v>0</v>
      </c>
      <c r="C13" s="61">
        <v>2627090577</v>
      </c>
      <c r="D13" s="61">
        <v>-2305999314</v>
      </c>
      <c r="E13" s="61">
        <f>Table13[[#This Row],[5939838.0000]]+Table13[[#This Row],[-4952210]]+Table13[[#This Row],[0]]</f>
        <v>321091263</v>
      </c>
      <c r="F13" s="104">
        <f>Table13[[#This Row],[987628.0000]]/درآمدها!$C$10*100</f>
        <v>1.441160012010286E-2</v>
      </c>
      <c r="G13" s="61">
        <v>0</v>
      </c>
      <c r="H13" s="61">
        <v>0</v>
      </c>
      <c r="I13" s="61">
        <v>-2305999214</v>
      </c>
      <c r="J13" s="61">
        <f>Table13[[#This Row],[294065]]+Table13[[#This Row],[Column8]]+Table13[[#This Row],[-72654.0000]]</f>
        <v>-2305999214</v>
      </c>
      <c r="K13" s="62">
        <f>Table13[[#This Row],[221411.0000]]/درآمدها!$C$10*100</f>
        <v>-0.10350060054246789</v>
      </c>
    </row>
    <row r="14" spans="1:11" ht="23.1" customHeight="1">
      <c r="A14" s="60" t="s">
        <v>50</v>
      </c>
      <c r="B14" s="61">
        <v>0</v>
      </c>
      <c r="C14" s="61">
        <v>65240402832</v>
      </c>
      <c r="D14" s="61">
        <v>0</v>
      </c>
      <c r="E14" s="61">
        <f>Table13[[#This Row],[5939838.0000]]+Table13[[#This Row],[-4952210]]+Table13[[#This Row],[0]]</f>
        <v>65240402832</v>
      </c>
      <c r="F14" s="104">
        <f>Table13[[#This Row],[987628.0000]]/درآمدها!$C$10*100</f>
        <v>2.9281973869504205</v>
      </c>
      <c r="G14" s="61">
        <v>0</v>
      </c>
      <c r="H14" s="61">
        <v>-4988372287</v>
      </c>
      <c r="I14" s="61">
        <v>60289762457</v>
      </c>
      <c r="J14" s="61">
        <f>Table13[[#This Row],[294065]]+Table13[[#This Row],[Column8]]+Table13[[#This Row],[-72654.0000]]</f>
        <v>55301390170</v>
      </c>
      <c r="K14" s="62">
        <f>Table13[[#This Row],[221411.0000]]/درآمدها!$C$10*100</f>
        <v>2.4821027946058662</v>
      </c>
    </row>
    <row r="15" spans="1:11" ht="23.1" customHeight="1">
      <c r="A15" s="60" t="s">
        <v>25</v>
      </c>
      <c r="B15" s="61">
        <v>0</v>
      </c>
      <c r="C15" s="61">
        <v>-71858715663</v>
      </c>
      <c r="D15" s="61">
        <v>33415466444</v>
      </c>
      <c r="E15" s="61">
        <f>Table13[[#This Row],[5939838.0000]]+Table13[[#This Row],[-4952210]]+Table13[[#This Row],[0]]</f>
        <v>-38443249219</v>
      </c>
      <c r="F15" s="104">
        <f>Table13[[#This Row],[987628.0000]]/درآمدها!$C$10*100</f>
        <v>-1.7254556535899408</v>
      </c>
      <c r="G15" s="61">
        <v>9922473198</v>
      </c>
      <c r="H15" s="61">
        <v>-899972669</v>
      </c>
      <c r="I15" s="61">
        <v>33383602299</v>
      </c>
      <c r="J15" s="61">
        <f>Table13[[#This Row],[294065]]+Table13[[#This Row],[Column8]]+Table13[[#This Row],[-72654.0000]]</f>
        <v>42406102828</v>
      </c>
      <c r="K15" s="62">
        <f>Table13[[#This Row],[221411.0000]]/درآمدها!$C$10*100</f>
        <v>1.9033211645160804</v>
      </c>
    </row>
    <row r="16" spans="1:11" ht="23.1" customHeight="1">
      <c r="A16" s="60" t="s">
        <v>28</v>
      </c>
      <c r="B16" s="61">
        <v>4977864</v>
      </c>
      <c r="C16" s="61">
        <v>13517367</v>
      </c>
      <c r="D16" s="61">
        <v>0</v>
      </c>
      <c r="E16" s="61">
        <f>Table13[[#This Row],[5939838.0000]]+Table13[[#This Row],[-4952210]]+Table13[[#This Row],[0]]</f>
        <v>18495231</v>
      </c>
      <c r="F16" s="104">
        <f>Table13[[#This Row],[987628.0000]]/درآمدها!$C$10*100</f>
        <v>8.3012496450559031E-4</v>
      </c>
      <c r="G16" s="61">
        <v>368361920</v>
      </c>
      <c r="H16" s="61">
        <v>-1000130207</v>
      </c>
      <c r="I16" s="61">
        <v>11656698029</v>
      </c>
      <c r="J16" s="61">
        <f>Table13[[#This Row],[294065]]+Table13[[#This Row],[Column8]]+Table13[[#This Row],[-72654.0000]]</f>
        <v>11024929742</v>
      </c>
      <c r="K16" s="62">
        <f>Table13[[#This Row],[221411.0000]]/درآمدها!$C$10*100</f>
        <v>0.49483401482005696</v>
      </c>
    </row>
    <row r="17" spans="1:11" ht="23.1" customHeight="1">
      <c r="A17" s="60" t="s">
        <v>40</v>
      </c>
      <c r="B17" s="61">
        <v>0</v>
      </c>
      <c r="C17" s="106">
        <f>116279454237-28285692750</f>
        <v>87993761487</v>
      </c>
      <c r="D17" s="61">
        <v>0</v>
      </c>
      <c r="E17" s="61">
        <f>Table13[[#This Row],[5939838.0000]]+Table13[[#This Row],[-4952210]]+Table13[[#This Row],[0]]</f>
        <v>87993761487</v>
      </c>
      <c r="F17" s="104">
        <f>Table13[[#This Row],[987628.0000]]/درآمدها!$C$10*100</f>
        <v>3.9494407034499459</v>
      </c>
      <c r="G17" s="61">
        <v>0</v>
      </c>
      <c r="H17" s="61">
        <v>-33884957492</v>
      </c>
      <c r="I17" s="61">
        <v>59002971831</v>
      </c>
      <c r="J17" s="61">
        <f>Table13[[#This Row],[294065]]+Table13[[#This Row],[Column8]]+Table13[[#This Row],[-72654.0000]]</f>
        <v>25118014339</v>
      </c>
      <c r="K17" s="62">
        <f>Table13[[#This Row],[221411.0000]]/درآمدها!$C$10*100</f>
        <v>1.12737660652161</v>
      </c>
    </row>
    <row r="18" spans="1:11" ht="23.1" customHeight="1">
      <c r="A18" s="60" t="s">
        <v>35</v>
      </c>
      <c r="B18" s="61">
        <v>0</v>
      </c>
      <c r="C18" s="61">
        <v>121985511</v>
      </c>
      <c r="D18" s="61">
        <v>0</v>
      </c>
      <c r="E18" s="61">
        <f>Table13[[#This Row],[5939838.0000]]+Table13[[#This Row],[-4952210]]+Table13[[#This Row],[0]]</f>
        <v>121985511</v>
      </c>
      <c r="F18" s="104">
        <f>Table13[[#This Row],[987628.0000]]/درآمدها!$C$10*100</f>
        <v>5.4750988505670086E-3</v>
      </c>
      <c r="G18" s="61">
        <v>432851636</v>
      </c>
      <c r="H18" s="61">
        <v>-745542471</v>
      </c>
      <c r="I18" s="61">
        <v>0</v>
      </c>
      <c r="J18" s="61">
        <f>Table13[[#This Row],[294065]]+Table13[[#This Row],[Column8]]+Table13[[#This Row],[-72654.0000]]</f>
        <v>-312690835</v>
      </c>
      <c r="K18" s="62">
        <f>Table13[[#This Row],[221411.0000]]/درآمدها!$C$10*100</f>
        <v>-1.4034562115260867E-2</v>
      </c>
    </row>
    <row r="19" spans="1:11" ht="23.1" customHeight="1">
      <c r="A19" s="60" t="s">
        <v>23</v>
      </c>
      <c r="B19" s="61">
        <v>0</v>
      </c>
      <c r="C19" s="61">
        <v>1272125182</v>
      </c>
      <c r="D19" s="61">
        <v>-1126751198</v>
      </c>
      <c r="E19" s="61">
        <f>Table13[[#This Row],[5939838.0000]]+Table13[[#This Row],[-4952210]]+Table13[[#This Row],[0]]</f>
        <v>145373984</v>
      </c>
      <c r="F19" s="104">
        <f>Table13[[#This Row],[987628.0000]]/درآمدها!$C$10*100</f>
        <v>6.5248481247969408E-3</v>
      </c>
      <c r="G19" s="61">
        <v>0</v>
      </c>
      <c r="H19" s="61">
        <v>0</v>
      </c>
      <c r="I19" s="61">
        <v>-1126751198</v>
      </c>
      <c r="J19" s="61">
        <f>Table13[[#This Row],[294065]]+Table13[[#This Row],[Column8]]+Table13[[#This Row],[-72654.0000]]</f>
        <v>-1126751198</v>
      </c>
      <c r="K19" s="62">
        <f>Table13[[#This Row],[221411.0000]]/درآمدها!$C$10*100</f>
        <v>-5.0572187946524239E-2</v>
      </c>
    </row>
    <row r="20" spans="1:11" ht="23.1" customHeight="1">
      <c r="A20" s="60" t="s">
        <v>31</v>
      </c>
      <c r="B20" s="61">
        <v>33892642</v>
      </c>
      <c r="C20" s="61">
        <v>-309138862</v>
      </c>
      <c r="D20" s="61">
        <v>0</v>
      </c>
      <c r="E20" s="61">
        <f>Table13[[#This Row],[5939838.0000]]+Table13[[#This Row],[-4952210]]+Table13[[#This Row],[0]]</f>
        <v>-275246220</v>
      </c>
      <c r="F20" s="104">
        <f>Table13[[#This Row],[987628.0000]]/درآمدها!$C$10*100</f>
        <v>-1.2353928350924512E-2</v>
      </c>
      <c r="G20" s="61">
        <v>1641059864</v>
      </c>
      <c r="H20" s="61">
        <v>-1918248000</v>
      </c>
      <c r="I20" s="61">
        <v>1371709753</v>
      </c>
      <c r="J20" s="61">
        <f>Table13[[#This Row],[294065]]+Table13[[#This Row],[Column8]]+Table13[[#This Row],[-72654.0000]]</f>
        <v>1094521617</v>
      </c>
      <c r="K20" s="62">
        <f>Table13[[#This Row],[221411.0000]]/درآمدها!$C$10*100</f>
        <v>4.9125621543344142E-2</v>
      </c>
    </row>
    <row r="21" spans="1:11" ht="23.1" customHeight="1">
      <c r="A21" s="60" t="s">
        <v>27</v>
      </c>
      <c r="B21" s="61">
        <v>0</v>
      </c>
      <c r="C21" s="61">
        <v>41638763</v>
      </c>
      <c r="D21" s="61">
        <v>-30637606</v>
      </c>
      <c r="E21" s="61">
        <f>Table13[[#This Row],[5939838.0000]]+Table13[[#This Row],[-4952210]]+Table13[[#This Row],[0]]</f>
        <v>11001157</v>
      </c>
      <c r="F21" s="104">
        <f>Table13[[#This Row],[987628.0000]]/درآمدها!$C$10*100</f>
        <v>4.9376701832734213E-4</v>
      </c>
      <c r="G21" s="61">
        <v>0</v>
      </c>
      <c r="H21" s="61">
        <v>0</v>
      </c>
      <c r="I21" s="61">
        <v>-30637606</v>
      </c>
      <c r="J21" s="61">
        <f>Table13[[#This Row],[294065]]+Table13[[#This Row],[Column8]]+Table13[[#This Row],[-72654.0000]]</f>
        <v>-30637606</v>
      </c>
      <c r="K21" s="62">
        <f>Table13[[#This Row],[221411.0000]]/درآمدها!$C$10*100</f>
        <v>-1.3751134870003117E-3</v>
      </c>
    </row>
    <row r="22" spans="1:11" ht="23.1" customHeight="1">
      <c r="A22" s="60" t="s">
        <v>46</v>
      </c>
      <c r="B22" s="61">
        <v>6432195</v>
      </c>
      <c r="C22" s="61">
        <v>3374031317</v>
      </c>
      <c r="D22" s="61">
        <v>0</v>
      </c>
      <c r="E22" s="61">
        <f>Table13[[#This Row],[5939838.0000]]+Table13[[#This Row],[-4952210]]+Table13[[#This Row],[0]]</f>
        <v>3380463512</v>
      </c>
      <c r="F22" s="104">
        <f>Table13[[#This Row],[987628.0000]]/درآمدها!$C$10*100</f>
        <v>0.15172598562902206</v>
      </c>
      <c r="G22" s="61">
        <v>321402236</v>
      </c>
      <c r="H22" s="61">
        <v>873924091</v>
      </c>
      <c r="I22" s="61">
        <v>0</v>
      </c>
      <c r="J22" s="61">
        <f>Table13[[#This Row],[294065]]+Table13[[#This Row],[Column8]]+Table13[[#This Row],[-72654.0000]]</f>
        <v>1195326327</v>
      </c>
      <c r="K22" s="62">
        <f>Table13[[#This Row],[221411.0000]]/درآمدها!$C$10*100</f>
        <v>5.3650058481209163E-2</v>
      </c>
    </row>
    <row r="23" spans="1:11" ht="23.1" customHeight="1">
      <c r="A23" s="60" t="s">
        <v>34</v>
      </c>
      <c r="B23" s="61">
        <v>0</v>
      </c>
      <c r="C23" s="61">
        <v>30421981020</v>
      </c>
      <c r="D23" s="61">
        <v>0</v>
      </c>
      <c r="E23" s="61">
        <f>Table13[[#This Row],[5939838.0000]]+Table13[[#This Row],[-4952210]]+Table13[[#This Row],[0]]</f>
        <v>30421981020</v>
      </c>
      <c r="F23" s="104">
        <f>Table13[[#This Row],[987628.0000]]/درآمدها!$C$10*100</f>
        <v>1.3654355500840862</v>
      </c>
      <c r="G23" s="61">
        <v>1200000710</v>
      </c>
      <c r="H23" s="61">
        <v>-3742756546</v>
      </c>
      <c r="I23" s="61">
        <v>18309731801</v>
      </c>
      <c r="J23" s="61">
        <f>Table13[[#This Row],[294065]]+Table13[[#This Row],[Column8]]+Table13[[#This Row],[-72654.0000]]</f>
        <v>15766975965</v>
      </c>
      <c r="K23" s="62">
        <f>Table13[[#This Row],[221411.0000]]/درآمدها!$C$10*100</f>
        <v>0.70767217577904917</v>
      </c>
    </row>
    <row r="24" spans="1:11" ht="23.1" customHeight="1">
      <c r="A24" s="60" t="s">
        <v>48</v>
      </c>
      <c r="B24" s="61">
        <v>2787423</v>
      </c>
      <c r="C24" s="61">
        <v>619313332</v>
      </c>
      <c r="D24" s="61">
        <v>0</v>
      </c>
      <c r="E24" s="61">
        <f>Table13[[#This Row],[5939838.0000]]+Table13[[#This Row],[-4952210]]+Table13[[#This Row],[0]]</f>
        <v>622100755</v>
      </c>
      <c r="F24" s="104">
        <f>Table13[[#This Row],[987628.0000]]/درآمدها!$C$10*100</f>
        <v>2.7921866299657244E-2</v>
      </c>
      <c r="G24" s="61">
        <v>137482879</v>
      </c>
      <c r="H24" s="61">
        <v>-400398246</v>
      </c>
      <c r="I24" s="61">
        <v>-9565313</v>
      </c>
      <c r="J24" s="61">
        <f>Table13[[#This Row],[294065]]+Table13[[#This Row],[Column8]]+Table13[[#This Row],[-72654.0000]]</f>
        <v>-272480680</v>
      </c>
      <c r="K24" s="62">
        <f>Table13[[#This Row],[221411.0000]]/درآمدها!$C$10*100</f>
        <v>-1.2229802094034894E-2</v>
      </c>
    </row>
    <row r="25" spans="1:11" ht="23.1" customHeight="1">
      <c r="A25" s="60" t="s">
        <v>21</v>
      </c>
      <c r="B25" s="61">
        <v>14198691</v>
      </c>
      <c r="C25" s="61">
        <v>3666608902</v>
      </c>
      <c r="D25" s="61">
        <v>-3321838392</v>
      </c>
      <c r="E25" s="61">
        <f>Table13[[#This Row],[5939838.0000]]+Table13[[#This Row],[-4952210]]+Table13[[#This Row],[0]]</f>
        <v>358969201</v>
      </c>
      <c r="F25" s="104">
        <f>Table13[[#This Row],[987628.0000]]/درآمدها!$C$10*100</f>
        <v>1.611168280291958E-2</v>
      </c>
      <c r="G25" s="61">
        <v>705812344</v>
      </c>
      <c r="H25" s="61">
        <v>0</v>
      </c>
      <c r="I25" s="61">
        <v>30600027093</v>
      </c>
      <c r="J25" s="61">
        <f>Table13[[#This Row],[294065]]+Table13[[#This Row],[Column8]]+Table13[[#This Row],[-72654.0000]]</f>
        <v>31305839437</v>
      </c>
      <c r="K25" s="62">
        <f>Table13[[#This Row],[221411.0000]]/درآمدها!$C$10*100</f>
        <v>1.4051059352249957</v>
      </c>
    </row>
    <row r="26" spans="1:11" ht="23.1" customHeight="1">
      <c r="A26" s="60" t="s">
        <v>30</v>
      </c>
      <c r="B26" s="61">
        <v>346177</v>
      </c>
      <c r="C26" s="61">
        <v>-10735741</v>
      </c>
      <c r="D26" s="61">
        <v>0</v>
      </c>
      <c r="E26" s="61">
        <f>Table13[[#This Row],[5939838.0000]]+Table13[[#This Row],[-4952210]]+Table13[[#This Row],[0]]</f>
        <v>-10389564</v>
      </c>
      <c r="F26" s="104">
        <f>Table13[[#This Row],[987628.0000]]/درآمدها!$C$10*100</f>
        <v>-4.6631677359036818E-4</v>
      </c>
      <c r="G26" s="61">
        <v>16650000</v>
      </c>
      <c r="H26" s="61">
        <v>-66278630</v>
      </c>
      <c r="I26" s="61">
        <v>123559786</v>
      </c>
      <c r="J26" s="61">
        <f>Table13[[#This Row],[294065]]+Table13[[#This Row],[Column8]]+Table13[[#This Row],[-72654.0000]]</f>
        <v>73931156</v>
      </c>
      <c r="K26" s="62">
        <f>Table13[[#This Row],[221411.0000]]/درآمدها!$C$10*100</f>
        <v>3.318266111429333E-3</v>
      </c>
    </row>
    <row r="27" spans="1:11" ht="23.1" customHeight="1">
      <c r="A27" s="60" t="s">
        <v>36</v>
      </c>
      <c r="B27" s="61">
        <v>0</v>
      </c>
      <c r="C27" s="61">
        <v>298215</v>
      </c>
      <c r="D27" s="61">
        <v>0</v>
      </c>
      <c r="E27" s="61">
        <f>Table13[[#This Row],[5939838.0000]]+Table13[[#This Row],[-4952210]]+Table13[[#This Row],[0]]</f>
        <v>298215</v>
      </c>
      <c r="F27" s="104">
        <f>Table13[[#This Row],[987628.0000]]/درآمدها!$C$10*100</f>
        <v>1.3384840464551895E-5</v>
      </c>
      <c r="G27" s="61">
        <v>0</v>
      </c>
      <c r="H27" s="61">
        <v>-503155</v>
      </c>
      <c r="I27" s="61">
        <v>0</v>
      </c>
      <c r="J27" s="61">
        <f>Table13[[#This Row],[294065]]+Table13[[#This Row],[Column8]]+Table13[[#This Row],[-72654.0000]]</f>
        <v>-503155</v>
      </c>
      <c r="K27" s="62">
        <f>Table13[[#This Row],[221411.0000]]/درآمدها!$C$10*100</f>
        <v>-2.2583201394770917E-5</v>
      </c>
    </row>
    <row r="28" spans="1:11" ht="23.1" customHeight="1">
      <c r="A28" s="60" t="s">
        <v>49</v>
      </c>
      <c r="B28" s="61">
        <v>0</v>
      </c>
      <c r="C28" s="61">
        <v>111300796</v>
      </c>
      <c r="D28" s="61">
        <v>0</v>
      </c>
      <c r="E28" s="61">
        <f>Table13[[#This Row],[5939838.0000]]+Table13[[#This Row],[-4952210]]+Table13[[#This Row],[0]]</f>
        <v>111300796</v>
      </c>
      <c r="F28" s="104">
        <f>Table13[[#This Row],[987628.0000]]/درآمدها!$C$10*100</f>
        <v>4.9955347586058234E-3</v>
      </c>
      <c r="G28" s="61">
        <v>11314000</v>
      </c>
      <c r="H28" s="61">
        <v>-259634921</v>
      </c>
      <c r="I28" s="61">
        <v>0</v>
      </c>
      <c r="J28" s="61">
        <f>Table13[[#This Row],[294065]]+Table13[[#This Row],[Column8]]+Table13[[#This Row],[-72654.0000]]</f>
        <v>-248320921</v>
      </c>
      <c r="K28" s="62">
        <f>Table13[[#This Row],[221411.0000]]/درآمدها!$C$10*100</f>
        <v>-1.1145435043829434E-2</v>
      </c>
    </row>
    <row r="29" spans="1:11" ht="23.1" customHeight="1">
      <c r="A29" s="60" t="s">
        <v>39</v>
      </c>
      <c r="B29" s="61">
        <v>41067492</v>
      </c>
      <c r="C29" s="61">
        <v>-617901480</v>
      </c>
      <c r="D29" s="61">
        <v>0</v>
      </c>
      <c r="E29" s="61">
        <f>Table13[[#This Row],[5939838.0000]]+Table13[[#This Row],[-4952210]]+Table13[[#This Row],[0]]</f>
        <v>-576833988</v>
      </c>
      <c r="F29" s="104">
        <f>Table13[[#This Row],[987628.0000]]/درآمدها!$C$10*100</f>
        <v>-2.589014940197925E-2</v>
      </c>
      <c r="G29" s="61">
        <v>2007008086</v>
      </c>
      <c r="H29" s="61">
        <v>-5039455693</v>
      </c>
      <c r="I29" s="61">
        <v>0</v>
      </c>
      <c r="J29" s="61">
        <f>Table13[[#This Row],[294065]]+Table13[[#This Row],[Column8]]+Table13[[#This Row],[-72654.0000]]</f>
        <v>-3032447607</v>
      </c>
      <c r="K29" s="62">
        <f>Table13[[#This Row],[221411.0000]]/درآمدها!$C$10*100</f>
        <v>-0.13610592169007985</v>
      </c>
    </row>
    <row r="30" spans="1:11" ht="23.1" customHeight="1">
      <c r="A30" s="60" t="s">
        <v>43</v>
      </c>
      <c r="B30" s="61">
        <v>0</v>
      </c>
      <c r="C30" s="61">
        <v>2569836006</v>
      </c>
      <c r="D30" s="61">
        <v>0</v>
      </c>
      <c r="E30" s="61">
        <f>Table13[[#This Row],[5939838.0000]]+Table13[[#This Row],[-4952210]]+Table13[[#This Row],[0]]</f>
        <v>2569836006</v>
      </c>
      <c r="F30" s="104">
        <f>Table13[[#This Row],[987628.0000]]/درآمدها!$C$10*100</f>
        <v>0.11534243737025712</v>
      </c>
      <c r="G30" s="61">
        <v>0</v>
      </c>
      <c r="H30" s="61">
        <v>-228040393</v>
      </c>
      <c r="I30" s="61">
        <v>461112009</v>
      </c>
      <c r="J30" s="61">
        <f>Table13[[#This Row],[294065]]+Table13[[#This Row],[Column8]]+Table13[[#This Row],[-72654.0000]]</f>
        <v>233071616</v>
      </c>
      <c r="K30" s="62">
        <f>Table13[[#This Row],[221411.0000]]/درآمدها!$C$10*100</f>
        <v>1.0460997592258273E-2</v>
      </c>
    </row>
    <row r="31" spans="1:11" ht="23.1" customHeight="1">
      <c r="A31" s="60" t="s">
        <v>44</v>
      </c>
      <c r="B31" s="61">
        <v>0</v>
      </c>
      <c r="C31" s="61">
        <v>-35615103651</v>
      </c>
      <c r="D31" s="61">
        <v>26720990422</v>
      </c>
      <c r="E31" s="61">
        <f>Table13[[#This Row],[5939838.0000]]+Table13[[#This Row],[-4952210]]+Table13[[#This Row],[0]]</f>
        <v>-8894113229</v>
      </c>
      <c r="F31" s="104">
        <f>Table13[[#This Row],[987628.0000]]/درآمدها!$C$10*100</f>
        <v>-0.39919617270702518</v>
      </c>
      <c r="G31" s="61">
        <v>1319397166</v>
      </c>
      <c r="H31" s="61">
        <v>-94195491</v>
      </c>
      <c r="I31" s="61">
        <v>25498806964</v>
      </c>
      <c r="J31" s="61">
        <f>Table13[[#This Row],[294065]]+Table13[[#This Row],[Column8]]+Table13[[#This Row],[-72654.0000]]</f>
        <v>26724008639</v>
      </c>
      <c r="K31" s="62">
        <f>Table13[[#This Row],[221411.0000]]/درآمدها!$C$10*100</f>
        <v>1.1994587536050219</v>
      </c>
    </row>
    <row r="32" spans="1:11" ht="23.1" customHeight="1">
      <c r="A32" s="60" t="s">
        <v>42</v>
      </c>
      <c r="B32" s="61">
        <v>0</v>
      </c>
      <c r="C32" s="61">
        <v>508437876</v>
      </c>
      <c r="D32" s="61">
        <v>-426999132</v>
      </c>
      <c r="E32" s="61">
        <f>Table13[[#This Row],[5939838.0000]]+Table13[[#This Row],[-4952210]]+Table13[[#This Row],[0]]</f>
        <v>81438744</v>
      </c>
      <c r="F32" s="104">
        <f>Table13[[#This Row],[987628.0000]]/درآمدها!$C$10*100</f>
        <v>3.6552306090353696E-3</v>
      </c>
      <c r="G32" s="61">
        <v>176544420</v>
      </c>
      <c r="H32" s="61">
        <v>0</v>
      </c>
      <c r="I32" s="61">
        <v>-899379109</v>
      </c>
      <c r="J32" s="61">
        <f>Table13[[#This Row],[294065]]+Table13[[#This Row],[Column8]]+Table13[[#This Row],[-72654.0000]]</f>
        <v>-722834689</v>
      </c>
      <c r="K32" s="62">
        <f>Table13[[#This Row],[221411.0000]]/درآمدها!$C$10*100</f>
        <v>-3.2443126584876629E-2</v>
      </c>
    </row>
    <row r="33" spans="1:11" ht="23.1" customHeight="1">
      <c r="A33" s="60" t="s">
        <v>26</v>
      </c>
      <c r="B33" s="61">
        <v>40316</v>
      </c>
      <c r="C33" s="61">
        <v>66600186</v>
      </c>
      <c r="D33" s="61">
        <v>-60921676</v>
      </c>
      <c r="E33" s="61">
        <f>Table13[[#This Row],[5939838.0000]]+Table13[[#This Row],[-4952210]]+Table13[[#This Row],[0]]</f>
        <v>5718826</v>
      </c>
      <c r="F33" s="104">
        <f>Table13[[#This Row],[987628.0000]]/درآمدها!$C$10*100</f>
        <v>2.5667915314297221E-4</v>
      </c>
      <c r="G33" s="61">
        <v>2141931</v>
      </c>
      <c r="H33" s="61">
        <v>0</v>
      </c>
      <c r="I33" s="61">
        <v>-60921676</v>
      </c>
      <c r="J33" s="61">
        <f>Table13[[#This Row],[294065]]+Table13[[#This Row],[Column8]]+Table13[[#This Row],[-72654.0000]]</f>
        <v>-58779745</v>
      </c>
      <c r="K33" s="62">
        <f>Table13[[#This Row],[221411.0000]]/درآمدها!$C$10*100</f>
        <v>-2.6382224548464764E-3</v>
      </c>
    </row>
    <row r="34" spans="1:11" ht="23.1" customHeight="1">
      <c r="A34" s="60" t="s">
        <v>32</v>
      </c>
      <c r="B34" s="61">
        <v>3869941</v>
      </c>
      <c r="C34" s="61">
        <v>657444791</v>
      </c>
      <c r="D34" s="61">
        <v>0</v>
      </c>
      <c r="E34" s="61">
        <f>Table13[[#This Row],[5939838.0000]]+Table13[[#This Row],[-4952210]]+Table13[[#This Row],[0]]</f>
        <v>661314732</v>
      </c>
      <c r="F34" s="104">
        <f>Table13[[#This Row],[987628.0000]]/درآمدها!$C$10*100</f>
        <v>2.9681914674573349E-2</v>
      </c>
      <c r="G34" s="61">
        <v>193122559</v>
      </c>
      <c r="H34" s="61">
        <v>-287386013</v>
      </c>
      <c r="I34" s="61">
        <v>-217834692</v>
      </c>
      <c r="J34" s="61">
        <f>Table13[[#This Row],[294065]]+Table13[[#This Row],[Column8]]+Table13[[#This Row],[-72654.0000]]</f>
        <v>-312098146</v>
      </c>
      <c r="K34" s="62">
        <f>Table13[[#This Row],[221411.0000]]/درآمدها!$C$10*100</f>
        <v>-1.4007960342345038E-2</v>
      </c>
    </row>
    <row r="35" spans="1:11" ht="23.1" customHeight="1">
      <c r="A35" s="60" t="s">
        <v>47</v>
      </c>
      <c r="B35" s="61">
        <v>13280692</v>
      </c>
      <c r="C35" s="61">
        <v>445334400</v>
      </c>
      <c r="D35" s="61">
        <v>0</v>
      </c>
      <c r="E35" s="61">
        <f>Table13[[#This Row],[5939838.0000]]+Table13[[#This Row],[-4952210]]+Table13[[#This Row],[0]]</f>
        <v>458615092</v>
      </c>
      <c r="F35" s="104">
        <f>Table13[[#This Row],[987628.0000]]/درآمدها!$C$10*100</f>
        <v>2.0584108247592475E-2</v>
      </c>
      <c r="G35" s="61">
        <v>651610738</v>
      </c>
      <c r="H35" s="61">
        <v>412101018</v>
      </c>
      <c r="I35" s="61">
        <v>0</v>
      </c>
      <c r="J35" s="61">
        <f>Table13[[#This Row],[294065]]+Table13[[#This Row],[Column8]]+Table13[[#This Row],[-72654.0000]]</f>
        <v>1063711756</v>
      </c>
      <c r="K35" s="62">
        <f>Table13[[#This Row],[221411.0000]]/درآمدها!$C$10*100</f>
        <v>4.7742776702474225E-2</v>
      </c>
    </row>
    <row r="36" spans="1:11" ht="23.1" customHeight="1">
      <c r="A36" s="60" t="s">
        <v>38</v>
      </c>
      <c r="B36" s="61">
        <v>0</v>
      </c>
      <c r="C36" s="61">
        <v>30313846928</v>
      </c>
      <c r="D36" s="61">
        <v>159754825</v>
      </c>
      <c r="E36" s="61">
        <f>Table13[[#This Row],[5939838.0000]]+Table13[[#This Row],[-4952210]]+Table13[[#This Row],[0]]</f>
        <v>30473601753</v>
      </c>
      <c r="F36" s="104">
        <f>Table13[[#This Row],[987628.0000]]/درآمدها!$C$10*100</f>
        <v>1.3677524532441157</v>
      </c>
      <c r="G36" s="61">
        <v>1083600000</v>
      </c>
      <c r="H36" s="61">
        <v>52622382165</v>
      </c>
      <c r="I36" s="61">
        <v>-71162768</v>
      </c>
      <c r="J36" s="61">
        <f>Table13[[#This Row],[294065]]+Table13[[#This Row],[Column8]]+Table13[[#This Row],[-72654.0000]]</f>
        <v>53634819397</v>
      </c>
      <c r="K36" s="62">
        <f>Table13[[#This Row],[221411.0000]]/درآمدها!$C$10*100</f>
        <v>2.4073017821836542</v>
      </c>
    </row>
    <row r="37" spans="1:11" ht="23.1" customHeight="1">
      <c r="A37" s="60" t="s">
        <v>22</v>
      </c>
      <c r="B37" s="61">
        <v>0</v>
      </c>
      <c r="C37" s="61">
        <v>-18966348990</v>
      </c>
      <c r="D37" s="61">
        <v>51385084883</v>
      </c>
      <c r="E37" s="61">
        <f>Table13[[#This Row],[5939838.0000]]+Table13[[#This Row],[-4952210]]+Table13[[#This Row],[0]]</f>
        <v>32418735893</v>
      </c>
      <c r="F37" s="104">
        <f>Table13[[#This Row],[987628.0000]]/درآمدها!$C$10*100</f>
        <v>1.4550562781558518</v>
      </c>
      <c r="G37" s="61">
        <v>0</v>
      </c>
      <c r="H37" s="61">
        <v>-7411940684</v>
      </c>
      <c r="I37" s="61">
        <v>51385084883</v>
      </c>
      <c r="J37" s="61">
        <f>Table13[[#This Row],[294065]]+Table13[[#This Row],[Column8]]+Table13[[#This Row],[-72654.0000]]</f>
        <v>43973144199</v>
      </c>
      <c r="K37" s="62">
        <f>Table13[[#This Row],[221411.0000]]/درآمدها!$C$10*100</f>
        <v>1.9736549798915235</v>
      </c>
    </row>
    <row r="38" spans="1:11" ht="23.1" customHeight="1">
      <c r="A38" s="60" t="s">
        <v>29</v>
      </c>
      <c r="B38" s="61">
        <v>0</v>
      </c>
      <c r="C38" s="61">
        <v>-949171541</v>
      </c>
      <c r="D38" s="61">
        <v>0</v>
      </c>
      <c r="E38" s="61">
        <f>Table13[[#This Row],[5939838.0000]]+Table13[[#This Row],[-4952210]]+Table13[[#This Row],[0]]</f>
        <v>-949171541</v>
      </c>
      <c r="F38" s="104">
        <f>Table13[[#This Row],[987628.0000]]/درآمدها!$C$10*100</f>
        <v>-4.26018464858504E-2</v>
      </c>
      <c r="G38" s="61">
        <v>0</v>
      </c>
      <c r="H38" s="61">
        <v>-4503767077</v>
      </c>
      <c r="I38" s="61">
        <v>-42770156</v>
      </c>
      <c r="J38" s="61">
        <f>Table13[[#This Row],[294065]]+Table13[[#This Row],[Column8]]+Table13[[#This Row],[-72654.0000]]</f>
        <v>-4546537233</v>
      </c>
      <c r="K38" s="62">
        <f>Table13[[#This Row],[221411.0000]]/درآمدها!$C$10*100</f>
        <v>-0.20406309384118909</v>
      </c>
    </row>
    <row r="39" spans="1:11" ht="23.1" customHeight="1">
      <c r="A39" s="60" t="s">
        <v>24</v>
      </c>
      <c r="B39" s="61">
        <v>2467318</v>
      </c>
      <c r="C39" s="61">
        <v>38414732</v>
      </c>
      <c r="D39" s="61">
        <v>-37400046</v>
      </c>
      <c r="E39" s="61">
        <f>Table13[[#This Row],[5939838.0000]]+Table13[[#This Row],[-4952210]]+Table13[[#This Row],[0]]</f>
        <v>3482004</v>
      </c>
      <c r="F39" s="104">
        <f>Table13[[#This Row],[987628.0000]]/درآمدها!$C$10*100</f>
        <v>1.5628344663055701E-4</v>
      </c>
      <c r="G39" s="61">
        <v>121137346</v>
      </c>
      <c r="H39" s="61">
        <v>0</v>
      </c>
      <c r="I39" s="61">
        <v>585773442</v>
      </c>
      <c r="J39" s="61">
        <f>Table13[[#This Row],[294065]]+Table13[[#This Row],[Column8]]+Table13[[#This Row],[-72654.0000]]</f>
        <v>706910788</v>
      </c>
      <c r="K39" s="62">
        <f>Table13[[#This Row],[221411.0000]]/درآمدها!$C$10*100</f>
        <v>3.1728411112957648E-2</v>
      </c>
    </row>
    <row r="40" spans="1:11" ht="23.1" customHeight="1">
      <c r="A40" s="60" t="s">
        <v>41</v>
      </c>
      <c r="B40" s="61">
        <v>0</v>
      </c>
      <c r="C40" s="61">
        <v>-3374228611</v>
      </c>
      <c r="D40" s="61">
        <v>-3331259</v>
      </c>
      <c r="E40" s="61">
        <f>Table13[[#This Row],[5939838.0000]]+Table13[[#This Row],[-4952210]]+Table13[[#This Row],[0]]</f>
        <v>-3377559870</v>
      </c>
      <c r="F40" s="104">
        <f>Table13[[#This Row],[987628.0000]]/درآمدها!$C$10*100</f>
        <v>-0.15159566091384619</v>
      </c>
      <c r="G40" s="61">
        <v>0</v>
      </c>
      <c r="H40" s="61">
        <v>-6090673664</v>
      </c>
      <c r="I40" s="61">
        <v>-4558004</v>
      </c>
      <c r="J40" s="61">
        <f>Table13[[#This Row],[294065]]+Table13[[#This Row],[Column8]]+Table13[[#This Row],[-72654.0000]]</f>
        <v>-6095231668</v>
      </c>
      <c r="K40" s="62">
        <f>Table13[[#This Row],[221411.0000]]/درآمدها!$C$10*100</f>
        <v>-0.27357344020476682</v>
      </c>
    </row>
    <row r="41" spans="1:11" ht="23.1" customHeight="1">
      <c r="A41" s="60" t="s">
        <v>263</v>
      </c>
      <c r="B41" s="61">
        <v>0</v>
      </c>
      <c r="C41" s="61">
        <v>0</v>
      </c>
      <c r="D41" s="61">
        <v>0</v>
      </c>
      <c r="E41" s="61">
        <f>Table13[[#This Row],[5939838.0000]]+Table13[[#This Row],[-4952210]]+Table13[[#This Row],[0]]</f>
        <v>0</v>
      </c>
      <c r="F41" s="104">
        <f>Table13[[#This Row],[987628.0000]]/درآمدها!$C$10*100</f>
        <v>0</v>
      </c>
      <c r="G41" s="61">
        <v>0</v>
      </c>
      <c r="H41" s="61">
        <v>0</v>
      </c>
      <c r="I41" s="61">
        <v>6455251180</v>
      </c>
      <c r="J41" s="61">
        <f>Table13[[#This Row],[294065]]+Table13[[#This Row],[Column8]]+Table13[[#This Row],[-72654.0000]]</f>
        <v>6455251180</v>
      </c>
      <c r="K41" s="62">
        <f>Table13[[#This Row],[221411.0000]]/درآمدها!$C$10*100</f>
        <v>0.28973226431571308</v>
      </c>
    </row>
    <row r="42" spans="1:11" ht="23.1" customHeight="1">
      <c r="A42" s="60" t="s">
        <v>20</v>
      </c>
      <c r="B42" s="61">
        <v>0</v>
      </c>
      <c r="C42" s="61">
        <v>7312745009</v>
      </c>
      <c r="D42" s="61">
        <v>-5505845124</v>
      </c>
      <c r="E42" s="61">
        <f>Table13[[#This Row],[5939838.0000]]+Table13[[#This Row],[-4952210]]+Table13[[#This Row],[0]]</f>
        <v>1806899885</v>
      </c>
      <c r="F42" s="104">
        <f>Table13[[#This Row],[987628.0000]]/درآمدها!$C$10*100</f>
        <v>8.1099430599205824E-2</v>
      </c>
      <c r="G42" s="61">
        <v>6370700000</v>
      </c>
      <c r="H42" s="61">
        <v>-4648844765</v>
      </c>
      <c r="I42" s="61">
        <v>-7808893491</v>
      </c>
      <c r="J42" s="61">
        <f>Table13[[#This Row],[294065]]+Table13[[#This Row],[Column8]]+Table13[[#This Row],[-72654.0000]]</f>
        <v>-6087038256</v>
      </c>
      <c r="K42" s="62">
        <f>Table13[[#This Row],[221411.0000]]/درآمدها!$C$10*100</f>
        <v>-0.27320569373835724</v>
      </c>
    </row>
    <row r="43" spans="1:11" ht="23.1" customHeight="1">
      <c r="A43" s="60" t="s">
        <v>259</v>
      </c>
      <c r="B43" s="61">
        <v>0</v>
      </c>
      <c r="C43" s="61">
        <v>0</v>
      </c>
      <c r="D43" s="61">
        <v>0</v>
      </c>
      <c r="E43" s="61">
        <f>Table13[[#This Row],[5939838.0000]]+Table13[[#This Row],[-4952210]]+Table13[[#This Row],[0]]</f>
        <v>0</v>
      </c>
      <c r="F43" s="104">
        <f>Table13[[#This Row],[987628.0000]]/درآمدها!$C$10*100</f>
        <v>0</v>
      </c>
      <c r="G43" s="61">
        <v>0</v>
      </c>
      <c r="H43" s="61">
        <v>0</v>
      </c>
      <c r="I43" s="61">
        <v>3062971700</v>
      </c>
      <c r="J43" s="61">
        <f>Table13[[#This Row],[294065]]+Table13[[#This Row],[Column8]]+Table13[[#This Row],[-72654.0000]]</f>
        <v>3062971700</v>
      </c>
      <c r="K43" s="62">
        <f>Table13[[#This Row],[221411.0000]]/درآمدها!$C$10*100</f>
        <v>0.13747594035154942</v>
      </c>
    </row>
    <row r="44" spans="1:11" ht="23.1" customHeight="1">
      <c r="A44" s="60" t="s">
        <v>262</v>
      </c>
      <c r="B44" s="61">
        <v>0</v>
      </c>
      <c r="C44" s="61">
        <v>0</v>
      </c>
      <c r="D44" s="61">
        <v>0</v>
      </c>
      <c r="E44" s="61">
        <f>Table13[[#This Row],[5939838.0000]]+Table13[[#This Row],[-4952210]]+Table13[[#This Row],[0]]</f>
        <v>0</v>
      </c>
      <c r="F44" s="104">
        <f>Table13[[#This Row],[987628.0000]]/درآمدها!$C$10*100</f>
        <v>0</v>
      </c>
      <c r="G44" s="61">
        <v>0</v>
      </c>
      <c r="H44" s="61">
        <v>0</v>
      </c>
      <c r="I44" s="61">
        <v>-266146800</v>
      </c>
      <c r="J44" s="61">
        <f>Table13[[#This Row],[294065]]+Table13[[#This Row],[Column8]]+Table13[[#This Row],[-72654.0000]]</f>
        <v>-266146800</v>
      </c>
      <c r="K44" s="62">
        <f>Table13[[#This Row],[221411.0000]]/درآمدها!$C$10*100</f>
        <v>-1.1945517355434839E-2</v>
      </c>
    </row>
    <row r="45" spans="1:11" ht="23.1" customHeight="1">
      <c r="A45" s="60" t="s">
        <v>19</v>
      </c>
      <c r="B45" s="61">
        <v>0</v>
      </c>
      <c r="C45" s="61">
        <v>167799617</v>
      </c>
      <c r="D45" s="61">
        <v>0</v>
      </c>
      <c r="E45" s="61">
        <f>Table13[[#This Row],[5939838.0000]]+Table13[[#This Row],[-4952210]]+Table13[[#This Row],[0]]</f>
        <v>167799617</v>
      </c>
      <c r="F45" s="104">
        <f>Table13[[#This Row],[987628.0000]]/درآمدها!$C$10*100</f>
        <v>7.531382068500612E-3</v>
      </c>
      <c r="G45" s="61">
        <v>500160000</v>
      </c>
      <c r="H45" s="61">
        <v>329761041</v>
      </c>
      <c r="I45" s="61">
        <v>1634010090</v>
      </c>
      <c r="J45" s="61">
        <f>Table13[[#This Row],[294065]]+Table13[[#This Row],[Column8]]+Table13[[#This Row],[-72654.0000]]</f>
        <v>2463931131</v>
      </c>
      <c r="K45" s="62">
        <f>Table13[[#This Row],[221411.0000]]/درآمدها!$C$10*100</f>
        <v>0.11058908875837203</v>
      </c>
    </row>
    <row r="46" spans="1:11" ht="23.1" customHeight="1">
      <c r="A46" s="60" t="s">
        <v>45</v>
      </c>
      <c r="B46" s="61">
        <v>0</v>
      </c>
      <c r="C46" s="61">
        <v>-105419004</v>
      </c>
      <c r="D46" s="61">
        <v>0</v>
      </c>
      <c r="E46" s="61">
        <f>Table13[[#This Row],[5939838.0000]]+Table13[[#This Row],[-4952210]]+Table13[[#This Row],[0]]</f>
        <v>-105419004</v>
      </c>
      <c r="F46" s="104">
        <f>Table13[[#This Row],[987628.0000]]/درآمدها!$C$10*100</f>
        <v>-4.7315411715438795E-3</v>
      </c>
      <c r="G46" s="61">
        <v>200000000</v>
      </c>
      <c r="H46" s="61">
        <v>336517636</v>
      </c>
      <c r="I46" s="61">
        <v>773804331</v>
      </c>
      <c r="J46" s="61">
        <f>Table13[[#This Row],[294065]]+Table13[[#This Row],[Column8]]+Table13[[#This Row],[-72654.0000]]</f>
        <v>1310321967</v>
      </c>
      <c r="K46" s="62">
        <f>Table13[[#This Row],[221411.0000]]/درآمدها!$C$10*100</f>
        <v>5.8811429624575667E-2</v>
      </c>
    </row>
    <row r="47" spans="1:11" ht="23.1" customHeight="1">
      <c r="A47" s="60" t="s">
        <v>260</v>
      </c>
      <c r="B47" s="61">
        <v>0</v>
      </c>
      <c r="C47" s="61">
        <v>0</v>
      </c>
      <c r="D47" s="61">
        <v>0</v>
      </c>
      <c r="E47" s="61">
        <f>Table13[[#This Row],[5939838.0000]]+Table13[[#This Row],[-4952210]]+Table13[[#This Row],[0]]</f>
        <v>0</v>
      </c>
      <c r="F47" s="104">
        <f>Table13[[#This Row],[987628.0000]]/درآمدها!$C$10*100</f>
        <v>0</v>
      </c>
      <c r="G47" s="61">
        <v>0</v>
      </c>
      <c r="H47" s="61">
        <v>0</v>
      </c>
      <c r="I47" s="61">
        <v>511348853</v>
      </c>
      <c r="J47" s="61">
        <f>Table13[[#This Row],[294065]]+Table13[[#This Row],[Column8]]+Table13[[#This Row],[-72654.0000]]</f>
        <v>511348853</v>
      </c>
      <c r="K47" s="62">
        <f>Table13[[#This Row],[221411.0000]]/درآمدها!$C$10*100</f>
        <v>2.2950967654667268E-2</v>
      </c>
    </row>
    <row r="48" spans="1:11" ht="23.1" customHeight="1">
      <c r="A48" s="60" t="s">
        <v>261</v>
      </c>
      <c r="B48" s="61">
        <v>0</v>
      </c>
      <c r="C48" s="61">
        <v>0</v>
      </c>
      <c r="D48" s="61">
        <v>0</v>
      </c>
      <c r="E48" s="61">
        <f>Table13[[#This Row],[5939838.0000]]+Table13[[#This Row],[-4952210]]+Table13[[#This Row],[0]]</f>
        <v>0</v>
      </c>
      <c r="F48" s="104">
        <f>Table13[[#This Row],[987628.0000]]/درآمدها!$C$10*100</f>
        <v>0</v>
      </c>
      <c r="G48" s="61">
        <v>0</v>
      </c>
      <c r="H48" s="61">
        <v>0</v>
      </c>
      <c r="I48" s="61">
        <v>648698</v>
      </c>
      <c r="J48" s="61">
        <f>Table13[[#This Row],[294065]]+Table13[[#This Row],[Column8]]+Table13[[#This Row],[-72654.0000]]</f>
        <v>648698</v>
      </c>
      <c r="K48" s="62">
        <f>Table13[[#This Row],[221411.0000]]/درآمدها!$C$10*100</f>
        <v>2.9115635496785493E-5</v>
      </c>
    </row>
    <row r="49" spans="1:11" ht="23.1" customHeight="1">
      <c r="A49" s="60" t="s">
        <v>265</v>
      </c>
      <c r="B49" s="61">
        <v>0</v>
      </c>
      <c r="C49" s="61">
        <v>0</v>
      </c>
      <c r="D49" s="61">
        <v>0</v>
      </c>
      <c r="E49" s="61">
        <f>Table13[[#This Row],[5939838.0000]]+Table13[[#This Row],[-4952210]]+Table13[[#This Row],[0]]</f>
        <v>0</v>
      </c>
      <c r="F49" s="104">
        <f>Table13[[#This Row],[987628.0000]]/درآمدها!$C$10*100</f>
        <v>0</v>
      </c>
      <c r="G49" s="61">
        <v>0</v>
      </c>
      <c r="H49" s="61">
        <v>0</v>
      </c>
      <c r="I49" s="61">
        <v>-72154559</v>
      </c>
      <c r="J49" s="61">
        <f>Table13[[#This Row],[294065]]+Table13[[#This Row],[Column8]]+Table13[[#This Row],[-72654.0000]]</f>
        <v>-72154559</v>
      </c>
      <c r="K49" s="62">
        <f>Table13[[#This Row],[221411.0000]]/درآمدها!$C$10*100</f>
        <v>-3.2385267709709345E-3</v>
      </c>
    </row>
    <row r="50" spans="1:11" ht="23.1" customHeight="1">
      <c r="A50" s="60" t="s">
        <v>750</v>
      </c>
      <c r="B50" s="61">
        <v>0</v>
      </c>
      <c r="C50" s="61">
        <v>0</v>
      </c>
      <c r="D50" s="61">
        <v>0</v>
      </c>
      <c r="E50" s="61">
        <f>Table13[[#This Row],[5939838.0000]]+Table13[[#This Row],[-4952210]]+Table13[[#This Row],[0]]</f>
        <v>0</v>
      </c>
      <c r="F50" s="104">
        <f>Table13[[#This Row],[987628.0000]]/درآمدها!$C$10*100</f>
        <v>0</v>
      </c>
      <c r="G50" s="61">
        <v>0</v>
      </c>
      <c r="H50" s="61">
        <v>-107634724</v>
      </c>
      <c r="I50" s="61">
        <v>0</v>
      </c>
      <c r="J50" s="61">
        <f>Table13[[#This Row],[294065]]+Table13[[#This Row],[Column8]]+Table13[[#This Row],[-72654.0000]]</f>
        <v>-107634724</v>
      </c>
      <c r="K50" s="62">
        <f>Table13[[#This Row],[221411.0000]]/درآمدها!$C$10*100</f>
        <v>-4.8309897529838376E-3</v>
      </c>
    </row>
    <row r="51" spans="1:11" ht="23.1" customHeight="1">
      <c r="A51" s="60" t="s">
        <v>751</v>
      </c>
      <c r="B51" s="61">
        <v>0</v>
      </c>
      <c r="C51" s="61">
        <v>0</v>
      </c>
      <c r="D51" s="61">
        <v>0</v>
      </c>
      <c r="E51" s="61">
        <f>Table13[[#This Row],[5939838.0000]]+Table13[[#This Row],[-4952210]]+Table13[[#This Row],[0]]</f>
        <v>0</v>
      </c>
      <c r="F51" s="104">
        <f>Table13[[#This Row],[987628.0000]]/درآمدها!$C$10*100</f>
        <v>0</v>
      </c>
      <c r="G51" s="61">
        <v>0</v>
      </c>
      <c r="H51" s="61">
        <v>52066460</v>
      </c>
      <c r="I51" s="61">
        <v>0</v>
      </c>
      <c r="J51" s="61">
        <f>Table13[[#This Row],[294065]]+Table13[[#This Row],[Column8]]+Table13[[#This Row],[-72654.0000]]</f>
        <v>52066460</v>
      </c>
      <c r="K51" s="62">
        <f>Table13[[#This Row],[221411.0000]]/درآمدها!$C$10*100</f>
        <v>2.3369088095970109E-3</v>
      </c>
    </row>
    <row r="52" spans="1:11" ht="23.1" customHeight="1">
      <c r="A52" s="60" t="s">
        <v>51</v>
      </c>
      <c r="B52" s="61">
        <v>0</v>
      </c>
      <c r="C52" s="61">
        <v>-189834309</v>
      </c>
      <c r="D52" s="61">
        <v>0</v>
      </c>
      <c r="E52" s="61">
        <f>Table13[[#This Row],[5939838.0000]]+Table13[[#This Row],[-4952210]]+Table13[[#This Row],[0]]</f>
        <v>-189834309</v>
      </c>
      <c r="F52" s="104">
        <f>Table13[[#This Row],[987628.0000]]/درآمدها!$C$10*100</f>
        <v>-8.5203693330766321E-3</v>
      </c>
      <c r="G52" s="61">
        <v>0</v>
      </c>
      <c r="H52" s="61">
        <v>-894134334</v>
      </c>
      <c r="I52" s="61">
        <v>0</v>
      </c>
      <c r="J52" s="61">
        <f>Table13[[#This Row],[294065]]+Table13[[#This Row],[Column8]]+Table13[[#This Row],[-72654.0000]]</f>
        <v>-894134334</v>
      </c>
      <c r="K52" s="62">
        <f>Table13[[#This Row],[221411.0000]]/درآمدها!$C$10*100</f>
        <v>-4.0131601074621867E-2</v>
      </c>
    </row>
    <row r="53" spans="1:11" ht="23.1" customHeight="1">
      <c r="A53" s="60" t="s">
        <v>297</v>
      </c>
      <c r="B53" s="61">
        <v>0</v>
      </c>
      <c r="C53" s="61">
        <v>0</v>
      </c>
      <c r="D53" s="61">
        <v>0</v>
      </c>
      <c r="E53" s="61">
        <f>Table13[[#This Row],[5939838.0000]]+Table13[[#This Row],[-4952210]]+Table13[[#This Row],[0]]</f>
        <v>0</v>
      </c>
      <c r="F53" s="104">
        <f>Table13[[#This Row],[987628.0000]]/درآمدها!$C$10*100</f>
        <v>0</v>
      </c>
      <c r="G53" s="61">
        <v>0</v>
      </c>
      <c r="H53" s="61">
        <v>0</v>
      </c>
      <c r="I53" s="61">
        <v>57437019</v>
      </c>
      <c r="J53" s="61">
        <f>Table13[[#This Row],[294065]]+Table13[[#This Row],[Column8]]+Table13[[#This Row],[-72654.0000]]</f>
        <v>57437019</v>
      </c>
      <c r="K53" s="62">
        <f>Table13[[#This Row],[221411.0000]]/درآمدها!$C$10*100</f>
        <v>2.5779566288564831E-3</v>
      </c>
    </row>
    <row r="54" spans="1:11" ht="23.1" customHeight="1">
      <c r="A54" s="60" t="s">
        <v>276</v>
      </c>
      <c r="B54" s="61">
        <v>0</v>
      </c>
      <c r="C54" s="61">
        <v>0</v>
      </c>
      <c r="D54" s="61">
        <v>0</v>
      </c>
      <c r="E54" s="61">
        <f>Table13[[#This Row],[5939838.0000]]+Table13[[#This Row],[-4952210]]+Table13[[#This Row],[0]]</f>
        <v>0</v>
      </c>
      <c r="F54" s="104">
        <f>Table13[[#This Row],[987628.0000]]/درآمدها!$C$10*100</f>
        <v>0</v>
      </c>
      <c r="G54" s="61">
        <v>0</v>
      </c>
      <c r="H54" s="61">
        <v>0</v>
      </c>
      <c r="I54" s="61">
        <v>17772338</v>
      </c>
      <c r="J54" s="61">
        <f>Table13[[#This Row],[294065]]+Table13[[#This Row],[Column8]]+Table13[[#This Row],[-72654.0000]]</f>
        <v>17772338</v>
      </c>
      <c r="K54" s="62">
        <f>Table13[[#This Row],[221411.0000]]/درآمدها!$C$10*100</f>
        <v>7.9767922073702971E-4</v>
      </c>
    </row>
    <row r="55" spans="1:11" ht="23.1" customHeight="1">
      <c r="A55" s="60" t="s">
        <v>362</v>
      </c>
      <c r="B55" s="61">
        <v>0</v>
      </c>
      <c r="C55" s="61">
        <v>0</v>
      </c>
      <c r="D55" s="61">
        <v>0</v>
      </c>
      <c r="E55" s="61">
        <f>Table13[[#This Row],[5939838.0000]]+Table13[[#This Row],[-4952210]]+Table13[[#This Row],[0]]</f>
        <v>0</v>
      </c>
      <c r="F55" s="104">
        <f>Table13[[#This Row],[987628.0000]]/درآمدها!$C$10*100</f>
        <v>0</v>
      </c>
      <c r="G55" s="61">
        <v>0</v>
      </c>
      <c r="H55" s="61">
        <v>0</v>
      </c>
      <c r="I55" s="61">
        <v>292099201</v>
      </c>
      <c r="J55" s="61">
        <f>Table13[[#This Row],[294065]]+Table13[[#This Row],[Column8]]+Table13[[#This Row],[-72654.0000]]</f>
        <v>292099201</v>
      </c>
      <c r="K55" s="62">
        <f>Table13[[#This Row],[221411.0000]]/درآمدها!$C$10*100</f>
        <v>1.3110343896880029E-2</v>
      </c>
    </row>
    <row r="56" spans="1:11" ht="23.1" customHeight="1">
      <c r="A56" s="60" t="s">
        <v>288</v>
      </c>
      <c r="B56" s="61">
        <v>0</v>
      </c>
      <c r="C56" s="61">
        <v>0</v>
      </c>
      <c r="D56" s="61">
        <v>0</v>
      </c>
      <c r="E56" s="61">
        <f>Table13[[#This Row],[5939838.0000]]+Table13[[#This Row],[-4952210]]+Table13[[#This Row],[0]]</f>
        <v>0</v>
      </c>
      <c r="F56" s="104">
        <f>Table13[[#This Row],[987628.0000]]/درآمدها!$C$10*100</f>
        <v>0</v>
      </c>
      <c r="G56" s="61">
        <v>0</v>
      </c>
      <c r="H56" s="61">
        <v>0</v>
      </c>
      <c r="I56" s="61">
        <v>11378859525</v>
      </c>
      <c r="J56" s="61">
        <f>Table13[[#This Row],[294065]]+Table13[[#This Row],[Column8]]+Table13[[#This Row],[-72654.0000]]</f>
        <v>11378859525</v>
      </c>
      <c r="K56" s="62">
        <f>Table13[[#This Row],[221411.0000]]/درآمدها!$C$10*100</f>
        <v>0.510719512468091</v>
      </c>
    </row>
    <row r="57" spans="1:11" ht="23.1" customHeight="1">
      <c r="A57" s="60" t="s">
        <v>294</v>
      </c>
      <c r="B57" s="61">
        <v>0</v>
      </c>
      <c r="C57" s="61">
        <v>0</v>
      </c>
      <c r="D57" s="61">
        <v>0</v>
      </c>
      <c r="E57" s="61">
        <f>Table13[[#This Row],[5939838.0000]]+Table13[[#This Row],[-4952210]]+Table13[[#This Row],[0]]</f>
        <v>0</v>
      </c>
      <c r="F57" s="104">
        <f>Table13[[#This Row],[987628.0000]]/درآمدها!$C$10*100</f>
        <v>0</v>
      </c>
      <c r="G57" s="61">
        <v>0</v>
      </c>
      <c r="H57" s="61">
        <v>0</v>
      </c>
      <c r="I57" s="61">
        <v>112727902</v>
      </c>
      <c r="J57" s="61">
        <f>Table13[[#This Row],[294065]]+Table13[[#This Row],[Column8]]+Table13[[#This Row],[-72654.0000]]</f>
        <v>112727902</v>
      </c>
      <c r="K57" s="62">
        <f>Table13[[#This Row],[221411.0000]]/درآمدها!$C$10*100</f>
        <v>5.0595878281563325E-3</v>
      </c>
    </row>
    <row r="58" spans="1:11" ht="23.1" customHeight="1">
      <c r="A58" s="60" t="s">
        <v>271</v>
      </c>
      <c r="B58" s="61">
        <v>0</v>
      </c>
      <c r="C58" s="61">
        <v>0</v>
      </c>
      <c r="D58" s="61">
        <v>0</v>
      </c>
      <c r="E58" s="61">
        <f>Table13[[#This Row],[5939838.0000]]+Table13[[#This Row],[-4952210]]+Table13[[#This Row],[0]]</f>
        <v>0</v>
      </c>
      <c r="F58" s="104">
        <f>Table13[[#This Row],[987628.0000]]/درآمدها!$C$10*100</f>
        <v>0</v>
      </c>
      <c r="G58" s="61">
        <v>0</v>
      </c>
      <c r="H58" s="61">
        <v>0</v>
      </c>
      <c r="I58" s="61">
        <v>29775640504</v>
      </c>
      <c r="J58" s="61">
        <f>Table13[[#This Row],[294065]]+Table13[[#This Row],[Column8]]+Table13[[#This Row],[-72654.0000]]</f>
        <v>29775640504</v>
      </c>
      <c r="K58" s="62">
        <f>Table13[[#This Row],[221411.0000]]/درآمدها!$C$10*100</f>
        <v>1.336425725989268</v>
      </c>
    </row>
    <row r="59" spans="1:11" ht="23.1" customHeight="1">
      <c r="A59" s="60" t="s">
        <v>273</v>
      </c>
      <c r="B59" s="61">
        <v>0</v>
      </c>
      <c r="C59" s="61">
        <v>0</v>
      </c>
      <c r="D59" s="61">
        <v>0</v>
      </c>
      <c r="E59" s="61">
        <f>Table13[[#This Row],[5939838.0000]]+Table13[[#This Row],[-4952210]]+Table13[[#This Row],[0]]</f>
        <v>0</v>
      </c>
      <c r="F59" s="104">
        <f>Table13[[#This Row],[987628.0000]]/درآمدها!$C$10*100</f>
        <v>0</v>
      </c>
      <c r="G59" s="61">
        <v>0</v>
      </c>
      <c r="H59" s="61">
        <v>0</v>
      </c>
      <c r="I59" s="61">
        <v>36300723346</v>
      </c>
      <c r="J59" s="61">
        <f>Table13[[#This Row],[294065]]+Table13[[#This Row],[Column8]]+Table13[[#This Row],[-72654.0000]]</f>
        <v>36300723346</v>
      </c>
      <c r="K59" s="62">
        <f>Table13[[#This Row],[221411.0000]]/درآمدها!$C$10*100</f>
        <v>1.6292922580488725</v>
      </c>
    </row>
    <row r="60" spans="1:11" ht="23.1" customHeight="1">
      <c r="A60" s="60" t="s">
        <v>295</v>
      </c>
      <c r="B60" s="61">
        <v>0</v>
      </c>
      <c r="C60" s="61">
        <v>0</v>
      </c>
      <c r="D60" s="61">
        <v>0</v>
      </c>
      <c r="E60" s="61">
        <f>Table13[[#This Row],[5939838.0000]]+Table13[[#This Row],[-4952210]]+Table13[[#This Row],[0]]</f>
        <v>0</v>
      </c>
      <c r="F60" s="104">
        <f>Table13[[#This Row],[987628.0000]]/درآمدها!$C$10*100</f>
        <v>0</v>
      </c>
      <c r="G60" s="61">
        <v>0</v>
      </c>
      <c r="H60" s="61">
        <v>0</v>
      </c>
      <c r="I60" s="61">
        <v>4719262602</v>
      </c>
      <c r="J60" s="61">
        <f>Table13[[#This Row],[294065]]+Table13[[#This Row],[Column8]]+Table13[[#This Row],[-72654.0000]]</f>
        <v>4719262602</v>
      </c>
      <c r="K60" s="62">
        <f>Table13[[#This Row],[221411.0000]]/درآمدها!$C$10*100</f>
        <v>0.21181555937191646</v>
      </c>
    </row>
    <row r="61" spans="1:11" ht="23.1" customHeight="1">
      <c r="A61" s="60" t="s">
        <v>345</v>
      </c>
      <c r="B61" s="61">
        <v>0</v>
      </c>
      <c r="C61" s="61">
        <v>0</v>
      </c>
      <c r="D61" s="61">
        <v>0</v>
      </c>
      <c r="E61" s="61">
        <f>Table13[[#This Row],[5939838.0000]]+Table13[[#This Row],[-4952210]]+Table13[[#This Row],[0]]</f>
        <v>0</v>
      </c>
      <c r="F61" s="104">
        <f>Table13[[#This Row],[987628.0000]]/درآمدها!$C$10*100</f>
        <v>0</v>
      </c>
      <c r="G61" s="61">
        <v>0</v>
      </c>
      <c r="H61" s="61">
        <v>0</v>
      </c>
      <c r="I61" s="61">
        <v>282029891</v>
      </c>
      <c r="J61" s="61">
        <f>Table13[[#This Row],[294065]]+Table13[[#This Row],[Column8]]+Table13[[#This Row],[-72654.0000]]</f>
        <v>282029891</v>
      </c>
      <c r="K61" s="62">
        <f>Table13[[#This Row],[221411.0000]]/درآمدها!$C$10*100</f>
        <v>1.265840114437557E-2</v>
      </c>
    </row>
    <row r="62" spans="1:11" ht="23.1" customHeight="1">
      <c r="A62" s="60" t="s">
        <v>343</v>
      </c>
      <c r="B62" s="61">
        <v>0</v>
      </c>
      <c r="C62" s="61">
        <v>0</v>
      </c>
      <c r="D62" s="61">
        <v>0</v>
      </c>
      <c r="E62" s="61">
        <f>Table13[[#This Row],[5939838.0000]]+Table13[[#This Row],[-4952210]]+Table13[[#This Row],[0]]</f>
        <v>0</v>
      </c>
      <c r="F62" s="104">
        <f>Table13[[#This Row],[987628.0000]]/درآمدها!$C$10*100</f>
        <v>0</v>
      </c>
      <c r="G62" s="61">
        <v>0</v>
      </c>
      <c r="H62" s="61">
        <v>0</v>
      </c>
      <c r="I62" s="61">
        <v>-105224079</v>
      </c>
      <c r="J62" s="61">
        <f>Table13[[#This Row],[294065]]+Table13[[#This Row],[Column8]]+Table13[[#This Row],[-72654.0000]]</f>
        <v>-105224079</v>
      </c>
      <c r="K62" s="62">
        <f>Table13[[#This Row],[221411.0000]]/درآمدها!$C$10*100</f>
        <v>-4.7227923157601237E-3</v>
      </c>
    </row>
    <row r="63" spans="1:11" ht="23.1" customHeight="1">
      <c r="A63" s="60" t="s">
        <v>344</v>
      </c>
      <c r="B63" s="61">
        <v>0</v>
      </c>
      <c r="C63" s="61">
        <v>0</v>
      </c>
      <c r="D63" s="61">
        <v>0</v>
      </c>
      <c r="E63" s="61">
        <f>Table13[[#This Row],[5939838.0000]]+Table13[[#This Row],[-4952210]]+Table13[[#This Row],[0]]</f>
        <v>0</v>
      </c>
      <c r="F63" s="104">
        <f>Table13[[#This Row],[987628.0000]]/درآمدها!$C$10*100</f>
        <v>0</v>
      </c>
      <c r="G63" s="61">
        <v>0</v>
      </c>
      <c r="H63" s="61">
        <v>0</v>
      </c>
      <c r="I63" s="61">
        <v>110759074</v>
      </c>
      <c r="J63" s="61">
        <f>Table13[[#This Row],[294065]]+Table13[[#This Row],[Column8]]+Table13[[#This Row],[-72654.0000]]</f>
        <v>110759074</v>
      </c>
      <c r="K63" s="62">
        <f>Table13[[#This Row],[221411.0000]]/درآمدها!$C$10*100</f>
        <v>4.9712205472276635E-3</v>
      </c>
    </row>
    <row r="64" spans="1:11" ht="23.1" customHeight="1">
      <c r="A64" s="60" t="s">
        <v>289</v>
      </c>
      <c r="B64" s="61">
        <v>0</v>
      </c>
      <c r="C64" s="61">
        <v>0</v>
      </c>
      <c r="D64" s="61">
        <v>0</v>
      </c>
      <c r="E64" s="61">
        <f>Table13[[#This Row],[5939838.0000]]+Table13[[#This Row],[-4952210]]+Table13[[#This Row],[0]]</f>
        <v>0</v>
      </c>
      <c r="F64" s="104">
        <f>Table13[[#This Row],[987628.0000]]/درآمدها!$C$10*100</f>
        <v>0</v>
      </c>
      <c r="G64" s="61">
        <v>0</v>
      </c>
      <c r="H64" s="61">
        <v>0</v>
      </c>
      <c r="I64" s="61">
        <v>9050837488</v>
      </c>
      <c r="J64" s="61">
        <f>Table13[[#This Row],[294065]]+Table13[[#This Row],[Column8]]+Table13[[#This Row],[-72654.0000]]</f>
        <v>9050837488</v>
      </c>
      <c r="K64" s="62">
        <f>Table13[[#This Row],[221411.0000]]/درآمدها!$C$10*100</f>
        <v>0.40623045737962754</v>
      </c>
    </row>
    <row r="65" spans="1:11" ht="23.1" customHeight="1">
      <c r="A65" s="60" t="s">
        <v>337</v>
      </c>
      <c r="B65" s="61">
        <v>0</v>
      </c>
      <c r="C65" s="61">
        <v>0</v>
      </c>
      <c r="D65" s="61">
        <v>0</v>
      </c>
      <c r="E65" s="61">
        <f>Table13[[#This Row],[5939838.0000]]+Table13[[#This Row],[-4952210]]+Table13[[#This Row],[0]]</f>
        <v>0</v>
      </c>
      <c r="F65" s="104">
        <f>Table13[[#This Row],[987628.0000]]/درآمدها!$C$10*100</f>
        <v>0</v>
      </c>
      <c r="G65" s="61">
        <v>0</v>
      </c>
      <c r="H65" s="61">
        <v>0</v>
      </c>
      <c r="I65" s="61">
        <v>-450583</v>
      </c>
      <c r="J65" s="61">
        <f>Table13[[#This Row],[294065]]+Table13[[#This Row],[Column8]]+Table13[[#This Row],[-72654.0000]]</f>
        <v>-450583</v>
      </c>
      <c r="K65" s="62">
        <f>Table13[[#This Row],[221411.0000]]/درآمدها!$C$10*100</f>
        <v>-2.0223602337371315E-5</v>
      </c>
    </row>
    <row r="66" spans="1:11" ht="23.1" customHeight="1">
      <c r="A66" s="60" t="s">
        <v>338</v>
      </c>
      <c r="B66" s="61">
        <v>0</v>
      </c>
      <c r="C66" s="61">
        <v>0</v>
      </c>
      <c r="D66" s="61">
        <v>0</v>
      </c>
      <c r="E66" s="61">
        <f>Table13[[#This Row],[5939838.0000]]+Table13[[#This Row],[-4952210]]+Table13[[#This Row],[0]]</f>
        <v>0</v>
      </c>
      <c r="F66" s="104">
        <f>Table13[[#This Row],[987628.0000]]/درآمدها!$C$10*100</f>
        <v>0</v>
      </c>
      <c r="G66" s="61">
        <v>0</v>
      </c>
      <c r="H66" s="61">
        <v>0</v>
      </c>
      <c r="I66" s="61">
        <v>141396467</v>
      </c>
      <c r="J66" s="61">
        <f>Table13[[#This Row],[294065]]+Table13[[#This Row],[Column8]]+Table13[[#This Row],[-72654.0000]]</f>
        <v>141396467</v>
      </c>
      <c r="K66" s="62">
        <f>Table13[[#This Row],[221411.0000]]/درآمدها!$C$10*100</f>
        <v>6.346324474108535E-3</v>
      </c>
    </row>
    <row r="67" spans="1:11" ht="23.1" customHeight="1">
      <c r="A67" s="60" t="s">
        <v>452</v>
      </c>
      <c r="B67" s="61">
        <v>0</v>
      </c>
      <c r="C67" s="61">
        <v>0</v>
      </c>
      <c r="D67" s="61">
        <v>0</v>
      </c>
      <c r="E67" s="61">
        <f>Table13[[#This Row],[5939838.0000]]+Table13[[#This Row],[-4952210]]+Table13[[#This Row],[0]]</f>
        <v>0</v>
      </c>
      <c r="F67" s="104">
        <f>Table13[[#This Row],[987628.0000]]/درآمدها!$C$10*100</f>
        <v>0</v>
      </c>
      <c r="G67" s="61">
        <v>0</v>
      </c>
      <c r="H67" s="61">
        <v>0</v>
      </c>
      <c r="I67" s="61">
        <v>256700729</v>
      </c>
      <c r="J67" s="61">
        <f>Table13[[#This Row],[294065]]+Table13[[#This Row],[Column8]]+Table13[[#This Row],[-72654.0000]]</f>
        <v>256700729</v>
      </c>
      <c r="K67" s="62">
        <f>Table13[[#This Row],[221411.0000]]/درآمدها!$C$10*100</f>
        <v>1.1521547557296482E-2</v>
      </c>
    </row>
    <row r="68" spans="1:11" ht="23.1" customHeight="1">
      <c r="A68" s="60" t="s">
        <v>302</v>
      </c>
      <c r="B68" s="61">
        <v>0</v>
      </c>
      <c r="C68" s="61">
        <v>0</v>
      </c>
      <c r="D68" s="61">
        <v>0</v>
      </c>
      <c r="E68" s="61">
        <f>Table13[[#This Row],[5939838.0000]]+Table13[[#This Row],[-4952210]]+Table13[[#This Row],[0]]</f>
        <v>0</v>
      </c>
      <c r="F68" s="104">
        <f>Table13[[#This Row],[987628.0000]]/درآمدها!$C$10*100</f>
        <v>0</v>
      </c>
      <c r="G68" s="61">
        <v>0</v>
      </c>
      <c r="H68" s="61">
        <v>0</v>
      </c>
      <c r="I68" s="61">
        <v>-43228178</v>
      </c>
      <c r="J68" s="61">
        <f>Table13[[#This Row],[294065]]+Table13[[#This Row],[Column8]]+Table13[[#This Row],[-72654.0000]]</f>
        <v>-43228178</v>
      </c>
      <c r="K68" s="62">
        <f>Table13[[#This Row],[221411.0000]]/درآمدها!$C$10*100</f>
        <v>-1.9402185205413948E-3</v>
      </c>
    </row>
    <row r="69" spans="1:11" ht="23.1" customHeight="1">
      <c r="A69" s="60" t="s">
        <v>284</v>
      </c>
      <c r="B69" s="61">
        <v>0</v>
      </c>
      <c r="C69" s="61">
        <v>0</v>
      </c>
      <c r="D69" s="61">
        <v>0</v>
      </c>
      <c r="E69" s="61">
        <f>Table13[[#This Row],[5939838.0000]]+Table13[[#This Row],[-4952210]]+Table13[[#This Row],[0]]</f>
        <v>0</v>
      </c>
      <c r="F69" s="104">
        <f>Table13[[#This Row],[987628.0000]]/درآمدها!$C$10*100</f>
        <v>0</v>
      </c>
      <c r="G69" s="61">
        <v>0</v>
      </c>
      <c r="H69" s="61">
        <v>0</v>
      </c>
      <c r="I69" s="61">
        <v>687000922</v>
      </c>
      <c r="J69" s="61">
        <f>Table13[[#This Row],[294065]]+Table13[[#This Row],[Column8]]+Table13[[#This Row],[-72654.0000]]</f>
        <v>687000922</v>
      </c>
      <c r="K69" s="62">
        <f>Table13[[#This Row],[221411.0000]]/درآمدها!$C$10*100</f>
        <v>3.0834792817162317E-2</v>
      </c>
    </row>
    <row r="70" spans="1:11" ht="23.1" customHeight="1">
      <c r="A70" s="60" t="s">
        <v>445</v>
      </c>
      <c r="B70" s="61">
        <v>0</v>
      </c>
      <c r="C70" s="61">
        <v>0</v>
      </c>
      <c r="D70" s="61">
        <v>0</v>
      </c>
      <c r="E70" s="61">
        <f>Table13[[#This Row],[5939838.0000]]+Table13[[#This Row],[-4952210]]+Table13[[#This Row],[0]]</f>
        <v>0</v>
      </c>
      <c r="F70" s="104">
        <f>Table13[[#This Row],[987628.0000]]/درآمدها!$C$10*100</f>
        <v>0</v>
      </c>
      <c r="G70" s="61">
        <v>0</v>
      </c>
      <c r="H70" s="61">
        <v>0</v>
      </c>
      <c r="I70" s="61">
        <v>59772610</v>
      </c>
      <c r="J70" s="61">
        <f>Table13[[#This Row],[294065]]+Table13[[#This Row],[Column8]]+Table13[[#This Row],[-72654.0000]]</f>
        <v>59772610</v>
      </c>
      <c r="K70" s="62">
        <f>Table13[[#This Row],[221411.0000]]/درآمدها!$C$10*100</f>
        <v>2.6827854031483303E-3</v>
      </c>
    </row>
    <row r="71" spans="1:11" ht="23.1" customHeight="1">
      <c r="A71" s="60" t="s">
        <v>381</v>
      </c>
      <c r="B71" s="61">
        <v>0</v>
      </c>
      <c r="C71" s="61">
        <v>0</v>
      </c>
      <c r="D71" s="61">
        <v>0</v>
      </c>
      <c r="E71" s="61">
        <f>Table13[[#This Row],[5939838.0000]]+Table13[[#This Row],[-4952210]]+Table13[[#This Row],[0]]</f>
        <v>0</v>
      </c>
      <c r="F71" s="104">
        <f>Table13[[#This Row],[987628.0000]]/درآمدها!$C$10*100</f>
        <v>0</v>
      </c>
      <c r="G71" s="61">
        <v>0</v>
      </c>
      <c r="H71" s="61">
        <v>0</v>
      </c>
      <c r="I71" s="61">
        <v>10542355713</v>
      </c>
      <c r="J71" s="61">
        <f>Table13[[#This Row],[294065]]+Table13[[#This Row],[Column8]]+Table13[[#This Row],[-72654.0000]]</f>
        <v>10542355713</v>
      </c>
      <c r="K71" s="62">
        <f>Table13[[#This Row],[221411.0000]]/درآمدها!$C$10*100</f>
        <v>0.47317455305421335</v>
      </c>
    </row>
    <row r="72" spans="1:11" ht="23.1" customHeight="1">
      <c r="A72" s="60" t="s">
        <v>437</v>
      </c>
      <c r="B72" s="61">
        <v>0</v>
      </c>
      <c r="C72" s="61">
        <v>0</v>
      </c>
      <c r="D72" s="61">
        <v>0</v>
      </c>
      <c r="E72" s="61">
        <f>Table13[[#This Row],[5939838.0000]]+Table13[[#This Row],[-4952210]]+Table13[[#This Row],[0]]</f>
        <v>0</v>
      </c>
      <c r="F72" s="104">
        <f>Table13[[#This Row],[987628.0000]]/درآمدها!$C$10*100</f>
        <v>0</v>
      </c>
      <c r="G72" s="61">
        <v>0</v>
      </c>
      <c r="H72" s="61">
        <v>0</v>
      </c>
      <c r="I72" s="61">
        <v>11783964</v>
      </c>
      <c r="J72" s="61">
        <f>Table13[[#This Row],[294065]]+Table13[[#This Row],[Column8]]+Table13[[#This Row],[-72654.0000]]</f>
        <v>11783964</v>
      </c>
      <c r="K72" s="62">
        <f>Table13[[#This Row],[221411.0000]]/درآمدها!$C$10*100</f>
        <v>5.2890189353326563E-4</v>
      </c>
    </row>
    <row r="73" spans="1:11" ht="23.1" customHeight="1">
      <c r="A73" s="60" t="s">
        <v>406</v>
      </c>
      <c r="B73" s="61">
        <v>0</v>
      </c>
      <c r="C73" s="61">
        <v>0</v>
      </c>
      <c r="D73" s="61">
        <v>0</v>
      </c>
      <c r="E73" s="61">
        <f>Table13[[#This Row],[5939838.0000]]+Table13[[#This Row],[-4952210]]+Table13[[#This Row],[0]]</f>
        <v>0</v>
      </c>
      <c r="F73" s="104">
        <f>Table13[[#This Row],[987628.0000]]/درآمدها!$C$10*100</f>
        <v>0</v>
      </c>
      <c r="G73" s="61">
        <v>0</v>
      </c>
      <c r="H73" s="61">
        <v>0</v>
      </c>
      <c r="I73" s="61">
        <v>-212726973</v>
      </c>
      <c r="J73" s="61">
        <f>Table13[[#This Row],[294065]]+Table13[[#This Row],[Column8]]+Table13[[#This Row],[-72654.0000]]</f>
        <v>-212726973</v>
      </c>
      <c r="K73" s="62">
        <f>Table13[[#This Row],[221411.0000]]/درآمدها!$C$10*100</f>
        <v>-9.5478651178245184E-3</v>
      </c>
    </row>
    <row r="74" spans="1:11" ht="23.1" customHeight="1">
      <c r="A74" s="60" t="s">
        <v>403</v>
      </c>
      <c r="B74" s="61">
        <v>0</v>
      </c>
      <c r="C74" s="61">
        <v>0</v>
      </c>
      <c r="D74" s="61">
        <v>0</v>
      </c>
      <c r="E74" s="61">
        <f>Table13[[#This Row],[5939838.0000]]+Table13[[#This Row],[-4952210]]+Table13[[#This Row],[0]]</f>
        <v>0</v>
      </c>
      <c r="F74" s="104">
        <f>Table13[[#This Row],[987628.0000]]/درآمدها!$C$10*100</f>
        <v>0</v>
      </c>
      <c r="G74" s="61">
        <v>0</v>
      </c>
      <c r="H74" s="61">
        <v>0</v>
      </c>
      <c r="I74" s="61">
        <v>50012379</v>
      </c>
      <c r="J74" s="61">
        <f>Table13[[#This Row],[294065]]+Table13[[#This Row],[Column8]]+Table13[[#This Row],[-72654.0000]]</f>
        <v>50012379</v>
      </c>
      <c r="K74" s="62">
        <f>Table13[[#This Row],[221411.0000]]/درآمدها!$C$10*100</f>
        <v>2.244715102083079E-3</v>
      </c>
    </row>
    <row r="75" spans="1:11" ht="23.1" customHeight="1">
      <c r="A75" s="60" t="s">
        <v>461</v>
      </c>
      <c r="B75" s="61">
        <v>0</v>
      </c>
      <c r="C75" s="61">
        <v>0</v>
      </c>
      <c r="D75" s="61">
        <v>0</v>
      </c>
      <c r="E75" s="61">
        <f>Table13[[#This Row],[5939838.0000]]+Table13[[#This Row],[-4952210]]+Table13[[#This Row],[0]]</f>
        <v>0</v>
      </c>
      <c r="F75" s="104">
        <f>Table13[[#This Row],[987628.0000]]/درآمدها!$C$10*100</f>
        <v>0</v>
      </c>
      <c r="G75" s="61">
        <v>0</v>
      </c>
      <c r="H75" s="61">
        <v>0</v>
      </c>
      <c r="I75" s="61">
        <v>37560331</v>
      </c>
      <c r="J75" s="61">
        <f>Table13[[#This Row],[294065]]+Table13[[#This Row],[Column8]]+Table13[[#This Row],[-72654.0000]]</f>
        <v>37560331</v>
      </c>
      <c r="K75" s="62">
        <f>Table13[[#This Row],[221411.0000]]/درآمدها!$C$10*100</f>
        <v>1.6858274675343725E-3</v>
      </c>
    </row>
    <row r="76" spans="1:11" ht="23.1" customHeight="1">
      <c r="A76" s="60" t="s">
        <v>396</v>
      </c>
      <c r="B76" s="61">
        <v>0</v>
      </c>
      <c r="C76" s="61">
        <v>0</v>
      </c>
      <c r="D76" s="61">
        <v>0</v>
      </c>
      <c r="E76" s="61">
        <f>Table13[[#This Row],[5939838.0000]]+Table13[[#This Row],[-4952210]]+Table13[[#This Row],[0]]</f>
        <v>0</v>
      </c>
      <c r="F76" s="104">
        <f>Table13[[#This Row],[987628.0000]]/درآمدها!$C$10*100</f>
        <v>0</v>
      </c>
      <c r="G76" s="61">
        <v>0</v>
      </c>
      <c r="H76" s="61">
        <v>0</v>
      </c>
      <c r="I76" s="61">
        <v>94655630</v>
      </c>
      <c r="J76" s="61">
        <f>Table13[[#This Row],[294065]]+Table13[[#This Row],[Column8]]+Table13[[#This Row],[-72654.0000]]</f>
        <v>94655630</v>
      </c>
      <c r="K76" s="62">
        <f>Table13[[#This Row],[221411.0000]]/درآمدها!$C$10*100</f>
        <v>4.2484466127513786E-3</v>
      </c>
    </row>
    <row r="77" spans="1:11" ht="23.1" customHeight="1">
      <c r="A77" s="60" t="s">
        <v>395</v>
      </c>
      <c r="B77" s="61">
        <v>0</v>
      </c>
      <c r="C77" s="61">
        <v>0</v>
      </c>
      <c r="D77" s="61">
        <v>0</v>
      </c>
      <c r="E77" s="61">
        <f>Table13[[#This Row],[5939838.0000]]+Table13[[#This Row],[-4952210]]+Table13[[#This Row],[0]]</f>
        <v>0</v>
      </c>
      <c r="F77" s="104">
        <f>Table13[[#This Row],[987628.0000]]/درآمدها!$C$10*100</f>
        <v>0</v>
      </c>
      <c r="G77" s="61">
        <v>0</v>
      </c>
      <c r="H77" s="61">
        <v>0</v>
      </c>
      <c r="I77" s="61">
        <v>342879754</v>
      </c>
      <c r="J77" s="61">
        <f>Table13[[#This Row],[294065]]+Table13[[#This Row],[Column8]]+Table13[[#This Row],[-72654.0000]]</f>
        <v>342879754</v>
      </c>
      <c r="K77" s="62">
        <f>Table13[[#This Row],[221411.0000]]/درآمدها!$C$10*100</f>
        <v>1.5389537098451787E-2</v>
      </c>
    </row>
    <row r="78" spans="1:11" ht="23.1" customHeight="1">
      <c r="A78" s="60" t="s">
        <v>356</v>
      </c>
      <c r="B78" s="61">
        <v>0</v>
      </c>
      <c r="C78" s="61">
        <v>0</v>
      </c>
      <c r="D78" s="61">
        <v>0</v>
      </c>
      <c r="E78" s="61">
        <f>Table13[[#This Row],[5939838.0000]]+Table13[[#This Row],[-4952210]]+Table13[[#This Row],[0]]</f>
        <v>0</v>
      </c>
      <c r="F78" s="104">
        <f>Table13[[#This Row],[987628.0000]]/درآمدها!$C$10*100</f>
        <v>0</v>
      </c>
      <c r="G78" s="61">
        <v>0</v>
      </c>
      <c r="H78" s="61">
        <v>0</v>
      </c>
      <c r="I78" s="61">
        <v>36180697</v>
      </c>
      <c r="J78" s="61">
        <f>Table13[[#This Row],[294065]]+Table13[[#This Row],[Column8]]+Table13[[#This Row],[-72654.0000]]</f>
        <v>36180697</v>
      </c>
      <c r="K78" s="62">
        <f>Table13[[#This Row],[221411.0000]]/درآمدها!$C$10*100</f>
        <v>1.6239050927729704E-3</v>
      </c>
    </row>
    <row r="79" spans="1:11" ht="23.1" customHeight="1">
      <c r="A79" s="60" t="s">
        <v>354</v>
      </c>
      <c r="B79" s="61">
        <v>0</v>
      </c>
      <c r="C79" s="61">
        <v>0</v>
      </c>
      <c r="D79" s="61">
        <v>0</v>
      </c>
      <c r="E79" s="61">
        <f>Table13[[#This Row],[5939838.0000]]+Table13[[#This Row],[-4952210]]+Table13[[#This Row],[0]]</f>
        <v>0</v>
      </c>
      <c r="F79" s="104">
        <f>Table13[[#This Row],[987628.0000]]/درآمدها!$C$10*100</f>
        <v>0</v>
      </c>
      <c r="G79" s="61">
        <v>0</v>
      </c>
      <c r="H79" s="61">
        <v>0</v>
      </c>
      <c r="I79" s="61">
        <v>468081029</v>
      </c>
      <c r="J79" s="61">
        <f>Table13[[#This Row],[294065]]+Table13[[#This Row],[Column8]]+Table13[[#This Row],[-72654.0000]]</f>
        <v>468081029</v>
      </c>
      <c r="K79" s="62">
        <f>Table13[[#This Row],[221411.0000]]/درآمدها!$C$10*100</f>
        <v>2.100896969518062E-2</v>
      </c>
    </row>
    <row r="80" spans="1:11" ht="23.1" customHeight="1">
      <c r="A80" s="60" t="s">
        <v>341</v>
      </c>
      <c r="B80" s="61">
        <v>0</v>
      </c>
      <c r="C80" s="61">
        <v>0</v>
      </c>
      <c r="D80" s="61">
        <v>0</v>
      </c>
      <c r="E80" s="61">
        <f>Table13[[#This Row],[5939838.0000]]+Table13[[#This Row],[-4952210]]+Table13[[#This Row],[0]]</f>
        <v>0</v>
      </c>
      <c r="F80" s="104">
        <f>Table13[[#This Row],[987628.0000]]/درآمدها!$C$10*100</f>
        <v>0</v>
      </c>
      <c r="G80" s="61">
        <v>0</v>
      </c>
      <c r="H80" s="61">
        <v>0</v>
      </c>
      <c r="I80" s="61">
        <v>3611599146</v>
      </c>
      <c r="J80" s="61">
        <f>Table13[[#This Row],[294065]]+Table13[[#This Row],[Column8]]+Table13[[#This Row],[-72654.0000]]</f>
        <v>3611599146</v>
      </c>
      <c r="K80" s="62">
        <f>Table13[[#This Row],[221411.0000]]/درآمدها!$C$10*100</f>
        <v>0.16210009017360585</v>
      </c>
    </row>
    <row r="81" spans="1:11" ht="23.1" customHeight="1">
      <c r="A81" s="60" t="s">
        <v>390</v>
      </c>
      <c r="B81" s="61">
        <v>0</v>
      </c>
      <c r="C81" s="61">
        <v>0</v>
      </c>
      <c r="D81" s="61">
        <v>0</v>
      </c>
      <c r="E81" s="61">
        <f>Table13[[#This Row],[5939838.0000]]+Table13[[#This Row],[-4952210]]+Table13[[#This Row],[0]]</f>
        <v>0</v>
      </c>
      <c r="F81" s="104">
        <f>Table13[[#This Row],[987628.0000]]/درآمدها!$C$10*100</f>
        <v>0</v>
      </c>
      <c r="G81" s="61">
        <v>0</v>
      </c>
      <c r="H81" s="61">
        <v>0</v>
      </c>
      <c r="I81" s="61">
        <v>9522508828</v>
      </c>
      <c r="J81" s="61">
        <f>Table13[[#This Row],[294065]]+Table13[[#This Row],[Column8]]+Table13[[#This Row],[-72654.0000]]</f>
        <v>9522508828</v>
      </c>
      <c r="K81" s="62">
        <f>Table13[[#This Row],[221411.0000]]/درآمدها!$C$10*100</f>
        <v>0.42740057168508305</v>
      </c>
    </row>
    <row r="82" spans="1:11" ht="23.1" customHeight="1">
      <c r="A82" s="60" t="s">
        <v>290</v>
      </c>
      <c r="B82" s="61">
        <v>0</v>
      </c>
      <c r="C82" s="61">
        <v>0</v>
      </c>
      <c r="D82" s="61">
        <v>0</v>
      </c>
      <c r="E82" s="61">
        <f>Table13[[#This Row],[5939838.0000]]+Table13[[#This Row],[-4952210]]+Table13[[#This Row],[0]]</f>
        <v>0</v>
      </c>
      <c r="F82" s="104">
        <f>Table13[[#This Row],[987628.0000]]/درآمدها!$C$10*100</f>
        <v>0</v>
      </c>
      <c r="G82" s="61">
        <v>0</v>
      </c>
      <c r="H82" s="61">
        <v>0</v>
      </c>
      <c r="I82" s="61">
        <v>1110198044</v>
      </c>
      <c r="J82" s="61">
        <f>Table13[[#This Row],[294065]]+Table13[[#This Row],[Column8]]+Table13[[#This Row],[-72654.0000]]</f>
        <v>1110198044</v>
      </c>
      <c r="K82" s="62">
        <f>Table13[[#This Row],[221411.0000]]/درآمدها!$C$10*100</f>
        <v>4.9829229592735329E-2</v>
      </c>
    </row>
    <row r="83" spans="1:11" ht="23.1" customHeight="1">
      <c r="A83" s="60" t="s">
        <v>301</v>
      </c>
      <c r="B83" s="61">
        <v>0</v>
      </c>
      <c r="C83" s="61">
        <v>0</v>
      </c>
      <c r="D83" s="61">
        <v>0</v>
      </c>
      <c r="E83" s="61">
        <f>Table13[[#This Row],[5939838.0000]]+Table13[[#This Row],[-4952210]]+Table13[[#This Row],[0]]</f>
        <v>0</v>
      </c>
      <c r="F83" s="104">
        <f>Table13[[#This Row],[987628.0000]]/درآمدها!$C$10*100</f>
        <v>0</v>
      </c>
      <c r="G83" s="61">
        <v>0</v>
      </c>
      <c r="H83" s="61">
        <v>0</v>
      </c>
      <c r="I83" s="61">
        <v>167014983</v>
      </c>
      <c r="J83" s="61">
        <f>Table13[[#This Row],[294065]]+Table13[[#This Row],[Column8]]+Table13[[#This Row],[-72654.0000]]</f>
        <v>167014983</v>
      </c>
      <c r="K83" s="62">
        <f>Table13[[#This Row],[221411.0000]]/درآمدها!$C$10*100</f>
        <v>7.4961651917068118E-3</v>
      </c>
    </row>
    <row r="84" spans="1:11" ht="23.1" customHeight="1">
      <c r="A84" s="60" t="s">
        <v>292</v>
      </c>
      <c r="B84" s="61">
        <v>0</v>
      </c>
      <c r="C84" s="61">
        <v>0</v>
      </c>
      <c r="D84" s="61">
        <v>0</v>
      </c>
      <c r="E84" s="61">
        <f>Table13[[#This Row],[5939838.0000]]+Table13[[#This Row],[-4952210]]+Table13[[#This Row],[0]]</f>
        <v>0</v>
      </c>
      <c r="F84" s="104">
        <f>Table13[[#This Row],[987628.0000]]/درآمدها!$C$10*100</f>
        <v>0</v>
      </c>
      <c r="G84" s="61">
        <v>0</v>
      </c>
      <c r="H84" s="61">
        <v>0</v>
      </c>
      <c r="I84" s="61">
        <v>118043758</v>
      </c>
      <c r="J84" s="61">
        <f>Table13[[#This Row],[294065]]+Table13[[#This Row],[Column8]]+Table13[[#This Row],[-72654.0000]]</f>
        <v>118043758</v>
      </c>
      <c r="K84" s="62">
        <f>Table13[[#This Row],[221411.0000]]/درآمدها!$C$10*100</f>
        <v>5.2981804022808089E-3</v>
      </c>
    </row>
    <row r="85" spans="1:11" ht="23.1" customHeight="1">
      <c r="A85" s="60" t="s">
        <v>382</v>
      </c>
      <c r="B85" s="61">
        <v>0</v>
      </c>
      <c r="C85" s="61">
        <v>0</v>
      </c>
      <c r="D85" s="61">
        <v>0</v>
      </c>
      <c r="E85" s="61">
        <f>Table13[[#This Row],[5939838.0000]]+Table13[[#This Row],[-4952210]]+Table13[[#This Row],[0]]</f>
        <v>0</v>
      </c>
      <c r="F85" s="104">
        <f>Table13[[#This Row],[987628.0000]]/درآمدها!$C$10*100</f>
        <v>0</v>
      </c>
      <c r="G85" s="61">
        <v>0</v>
      </c>
      <c r="H85" s="61">
        <v>0</v>
      </c>
      <c r="I85" s="61">
        <v>482510437</v>
      </c>
      <c r="J85" s="61">
        <f>Table13[[#This Row],[294065]]+Table13[[#This Row],[Column8]]+Table13[[#This Row],[-72654.0000]]</f>
        <v>482510437</v>
      </c>
      <c r="K85" s="62">
        <f>Table13[[#This Row],[221411.0000]]/درآمدها!$C$10*100</f>
        <v>2.1656607554033893E-2</v>
      </c>
    </row>
    <row r="86" spans="1:11" ht="23.1" customHeight="1">
      <c r="A86" s="60" t="s">
        <v>360</v>
      </c>
      <c r="B86" s="61">
        <v>0</v>
      </c>
      <c r="C86" s="61">
        <v>0</v>
      </c>
      <c r="D86" s="61">
        <v>0</v>
      </c>
      <c r="E86" s="61">
        <f>Table13[[#This Row],[5939838.0000]]+Table13[[#This Row],[-4952210]]+Table13[[#This Row],[0]]</f>
        <v>0</v>
      </c>
      <c r="F86" s="104">
        <f>Table13[[#This Row],[987628.0000]]/درآمدها!$C$10*100</f>
        <v>0</v>
      </c>
      <c r="G86" s="61">
        <v>0</v>
      </c>
      <c r="H86" s="61">
        <v>0</v>
      </c>
      <c r="I86" s="61">
        <v>21633909</v>
      </c>
      <c r="J86" s="61">
        <f>Table13[[#This Row],[294065]]+Table13[[#This Row],[Column8]]+Table13[[#This Row],[-72654.0000]]</f>
        <v>21633909</v>
      </c>
      <c r="K86" s="62">
        <f>Table13[[#This Row],[221411.0000]]/درآمدها!$C$10*100</f>
        <v>9.7099884509375262E-4</v>
      </c>
    </row>
    <row r="87" spans="1:11" ht="23.1" customHeight="1">
      <c r="A87" s="60" t="s">
        <v>415</v>
      </c>
      <c r="B87" s="61">
        <v>0</v>
      </c>
      <c r="C87" s="61">
        <v>0</v>
      </c>
      <c r="D87" s="61">
        <v>0</v>
      </c>
      <c r="E87" s="61">
        <f>Table13[[#This Row],[5939838.0000]]+Table13[[#This Row],[-4952210]]+Table13[[#This Row],[0]]</f>
        <v>0</v>
      </c>
      <c r="F87" s="104">
        <f>Table13[[#This Row],[987628.0000]]/درآمدها!$C$10*100</f>
        <v>0</v>
      </c>
      <c r="G87" s="61">
        <v>0</v>
      </c>
      <c r="H87" s="61">
        <v>0</v>
      </c>
      <c r="I87" s="61">
        <v>116602968</v>
      </c>
      <c r="J87" s="61">
        <f>Table13[[#This Row],[294065]]+Table13[[#This Row],[Column8]]+Table13[[#This Row],[-72654.0000]]</f>
        <v>116602968</v>
      </c>
      <c r="K87" s="62">
        <f>Table13[[#This Row],[221411.0000]]/درآمدها!$C$10*100</f>
        <v>5.2335131511602358E-3</v>
      </c>
    </row>
    <row r="88" spans="1:11" ht="23.1" customHeight="1">
      <c r="A88" s="60" t="s">
        <v>400</v>
      </c>
      <c r="B88" s="61">
        <v>0</v>
      </c>
      <c r="C88" s="61">
        <v>0</v>
      </c>
      <c r="D88" s="61">
        <v>0</v>
      </c>
      <c r="E88" s="61">
        <f>Table13[[#This Row],[5939838.0000]]+Table13[[#This Row],[-4952210]]+Table13[[#This Row],[0]]</f>
        <v>0</v>
      </c>
      <c r="F88" s="104">
        <f>Table13[[#This Row],[987628.0000]]/درآمدها!$C$10*100</f>
        <v>0</v>
      </c>
      <c r="G88" s="61">
        <v>0</v>
      </c>
      <c r="H88" s="61">
        <v>0</v>
      </c>
      <c r="I88" s="61">
        <v>51620729</v>
      </c>
      <c r="J88" s="61">
        <f>Table13[[#This Row],[294065]]+Table13[[#This Row],[Column8]]+Table13[[#This Row],[-72654.0000]]</f>
        <v>51620729</v>
      </c>
      <c r="K88" s="62">
        <f>Table13[[#This Row],[221411.0000]]/درآمدها!$C$10*100</f>
        <v>2.3169029804968478E-3</v>
      </c>
    </row>
    <row r="89" spans="1:11" ht="23.1" customHeight="1">
      <c r="A89" s="60" t="s">
        <v>420</v>
      </c>
      <c r="B89" s="61">
        <v>0</v>
      </c>
      <c r="C89" s="61">
        <v>0</v>
      </c>
      <c r="D89" s="61">
        <v>0</v>
      </c>
      <c r="E89" s="61">
        <f>Table13[[#This Row],[5939838.0000]]+Table13[[#This Row],[-4952210]]+Table13[[#This Row],[0]]</f>
        <v>0</v>
      </c>
      <c r="F89" s="104">
        <f>Table13[[#This Row],[987628.0000]]/درآمدها!$C$10*100</f>
        <v>0</v>
      </c>
      <c r="G89" s="61">
        <v>0</v>
      </c>
      <c r="H89" s="61">
        <v>0</v>
      </c>
      <c r="I89" s="61">
        <v>66965315</v>
      </c>
      <c r="J89" s="61">
        <f>Table13[[#This Row],[294065]]+Table13[[#This Row],[Column8]]+Table13[[#This Row],[-72654.0000]]</f>
        <v>66965315</v>
      </c>
      <c r="K89" s="62">
        <f>Table13[[#This Row],[221411.0000]]/درآمدها!$C$10*100</f>
        <v>3.0056169472812031E-3</v>
      </c>
    </row>
    <row r="90" spans="1:11" ht="23.1" customHeight="1">
      <c r="A90" s="60" t="s">
        <v>399</v>
      </c>
      <c r="B90" s="61">
        <v>0</v>
      </c>
      <c r="C90" s="61">
        <v>0</v>
      </c>
      <c r="D90" s="61">
        <v>0</v>
      </c>
      <c r="E90" s="61">
        <f>Table13[[#This Row],[5939838.0000]]+Table13[[#This Row],[-4952210]]+Table13[[#This Row],[0]]</f>
        <v>0</v>
      </c>
      <c r="F90" s="104">
        <f>Table13[[#This Row],[987628.0000]]/درآمدها!$C$10*100</f>
        <v>0</v>
      </c>
      <c r="G90" s="61">
        <v>0</v>
      </c>
      <c r="H90" s="61">
        <v>0</v>
      </c>
      <c r="I90" s="61">
        <v>103540788</v>
      </c>
      <c r="J90" s="61">
        <f>Table13[[#This Row],[294065]]+Table13[[#This Row],[Column8]]+Table13[[#This Row],[-72654.0000]]</f>
        <v>103540788</v>
      </c>
      <c r="K90" s="62">
        <f>Table13[[#This Row],[221411.0000]]/درآمدها!$C$10*100</f>
        <v>4.6472408462149431E-3</v>
      </c>
    </row>
    <row r="91" spans="1:11" ht="23.1" customHeight="1">
      <c r="A91" s="60" t="s">
        <v>383</v>
      </c>
      <c r="B91" s="61">
        <v>0</v>
      </c>
      <c r="C91" s="61">
        <v>0</v>
      </c>
      <c r="D91" s="61">
        <v>0</v>
      </c>
      <c r="E91" s="61">
        <f>Table13[[#This Row],[5939838.0000]]+Table13[[#This Row],[-4952210]]+Table13[[#This Row],[0]]</f>
        <v>0</v>
      </c>
      <c r="F91" s="104">
        <f>Table13[[#This Row],[987628.0000]]/درآمدها!$C$10*100</f>
        <v>0</v>
      </c>
      <c r="G91" s="61">
        <v>0</v>
      </c>
      <c r="H91" s="61">
        <v>0</v>
      </c>
      <c r="I91" s="61">
        <v>83092829</v>
      </c>
      <c r="J91" s="61">
        <f>Table13[[#This Row],[294065]]+Table13[[#This Row],[Column8]]+Table13[[#This Row],[-72654.0000]]</f>
        <v>83092829</v>
      </c>
      <c r="K91" s="62">
        <f>Table13[[#This Row],[221411.0000]]/درآمدها!$C$10*100</f>
        <v>3.729471220137455E-3</v>
      </c>
    </row>
    <row r="92" spans="1:11" ht="23.1" customHeight="1">
      <c r="A92" s="60" t="s">
        <v>274</v>
      </c>
      <c r="B92" s="61">
        <v>0</v>
      </c>
      <c r="C92" s="61">
        <v>0</v>
      </c>
      <c r="D92" s="61">
        <v>0</v>
      </c>
      <c r="E92" s="61">
        <f>Table13[[#This Row],[5939838.0000]]+Table13[[#This Row],[-4952210]]+Table13[[#This Row],[0]]</f>
        <v>0</v>
      </c>
      <c r="F92" s="104">
        <f>Table13[[#This Row],[987628.0000]]/درآمدها!$C$10*100</f>
        <v>0</v>
      </c>
      <c r="G92" s="61">
        <v>0</v>
      </c>
      <c r="H92" s="61">
        <v>0</v>
      </c>
      <c r="I92" s="61">
        <v>287725898</v>
      </c>
      <c r="J92" s="61">
        <f>Table13[[#This Row],[294065]]+Table13[[#This Row],[Column8]]+Table13[[#This Row],[-72654.0000]]</f>
        <v>287725898</v>
      </c>
      <c r="K92" s="62">
        <f>Table13[[#This Row],[221411.0000]]/درآمدها!$C$10*100</f>
        <v>1.2914056108009091E-2</v>
      </c>
    </row>
    <row r="93" spans="1:11" ht="23.1" customHeight="1">
      <c r="A93" s="60" t="s">
        <v>421</v>
      </c>
      <c r="B93" s="61">
        <v>0</v>
      </c>
      <c r="C93" s="61">
        <v>0</v>
      </c>
      <c r="D93" s="61">
        <v>0</v>
      </c>
      <c r="E93" s="61">
        <f>Table13[[#This Row],[5939838.0000]]+Table13[[#This Row],[-4952210]]+Table13[[#This Row],[0]]</f>
        <v>0</v>
      </c>
      <c r="F93" s="104">
        <f>Table13[[#This Row],[987628.0000]]/درآمدها!$C$10*100</f>
        <v>0</v>
      </c>
      <c r="G93" s="61">
        <v>0</v>
      </c>
      <c r="H93" s="61">
        <v>0</v>
      </c>
      <c r="I93" s="61">
        <v>7181408</v>
      </c>
      <c r="J93" s="61">
        <f>Table13[[#This Row],[294065]]+Table13[[#This Row],[Column8]]+Table13[[#This Row],[-72654.0000]]</f>
        <v>7181408</v>
      </c>
      <c r="K93" s="62">
        <f>Table13[[#This Row],[221411.0000]]/درآمدها!$C$10*100</f>
        <v>3.223244987370075E-4</v>
      </c>
    </row>
    <row r="94" spans="1:11" ht="23.1" customHeight="1">
      <c r="A94" s="60" t="s">
        <v>392</v>
      </c>
      <c r="B94" s="61">
        <v>0</v>
      </c>
      <c r="C94" s="61">
        <v>0</v>
      </c>
      <c r="D94" s="61">
        <v>0</v>
      </c>
      <c r="E94" s="61">
        <f>Table13[[#This Row],[5939838.0000]]+Table13[[#This Row],[-4952210]]+Table13[[#This Row],[0]]</f>
        <v>0</v>
      </c>
      <c r="F94" s="104">
        <f>Table13[[#This Row],[987628.0000]]/درآمدها!$C$10*100</f>
        <v>0</v>
      </c>
      <c r="G94" s="61">
        <v>0</v>
      </c>
      <c r="H94" s="61">
        <v>0</v>
      </c>
      <c r="I94" s="61">
        <v>170390766</v>
      </c>
      <c r="J94" s="61">
        <f>Table13[[#This Row],[294065]]+Table13[[#This Row],[Column8]]+Table13[[#This Row],[-72654.0000]]</f>
        <v>170390766</v>
      </c>
      <c r="K94" s="62">
        <f>Table13[[#This Row],[221411.0000]]/درآمدها!$C$10*100</f>
        <v>7.6476811010270877E-3</v>
      </c>
    </row>
    <row r="95" spans="1:11" ht="23.1" customHeight="1">
      <c r="A95" s="60" t="s">
        <v>478</v>
      </c>
      <c r="B95" s="61">
        <v>0</v>
      </c>
      <c r="C95" s="61">
        <v>0</v>
      </c>
      <c r="D95" s="61">
        <v>0</v>
      </c>
      <c r="E95" s="61">
        <f>Table13[[#This Row],[5939838.0000]]+Table13[[#This Row],[-4952210]]+Table13[[#This Row],[0]]</f>
        <v>0</v>
      </c>
      <c r="F95" s="104">
        <f>Table13[[#This Row],[987628.0000]]/درآمدها!$C$10*100</f>
        <v>0</v>
      </c>
      <c r="G95" s="61">
        <v>0</v>
      </c>
      <c r="H95" s="61">
        <v>0</v>
      </c>
      <c r="I95" s="61">
        <v>-9352575</v>
      </c>
      <c r="J95" s="61">
        <f>Table13[[#This Row],[294065]]+Table13[[#This Row],[Column8]]+Table13[[#This Row],[-72654.0000]]</f>
        <v>-9352575</v>
      </c>
      <c r="K95" s="62">
        <f>Table13[[#This Row],[221411.0000]]/درآمدها!$C$10*100</f>
        <v>-4.197733994190649E-4</v>
      </c>
    </row>
    <row r="96" spans="1:11" ht="23.1" customHeight="1">
      <c r="A96" s="60" t="s">
        <v>283</v>
      </c>
      <c r="B96" s="61">
        <v>0</v>
      </c>
      <c r="C96" s="61">
        <v>0</v>
      </c>
      <c r="D96" s="61">
        <v>0</v>
      </c>
      <c r="E96" s="61">
        <f>Table13[[#This Row],[5939838.0000]]+Table13[[#This Row],[-4952210]]+Table13[[#This Row],[0]]</f>
        <v>0</v>
      </c>
      <c r="F96" s="104">
        <f>Table13[[#This Row],[987628.0000]]/درآمدها!$C$10*100</f>
        <v>0</v>
      </c>
      <c r="G96" s="61">
        <v>0</v>
      </c>
      <c r="H96" s="61">
        <v>0</v>
      </c>
      <c r="I96" s="61">
        <v>-2131465707</v>
      </c>
      <c r="J96" s="61">
        <f>Table13[[#This Row],[294065]]+Table13[[#This Row],[Column8]]+Table13[[#This Row],[-72654.0000]]</f>
        <v>-2131465707</v>
      </c>
      <c r="K96" s="62">
        <f>Table13[[#This Row],[221411.0000]]/درآمدها!$C$10*100</f>
        <v>-9.5666980010590721E-2</v>
      </c>
    </row>
    <row r="97" spans="1:11" ht="23.1" customHeight="1">
      <c r="A97" s="60" t="s">
        <v>339</v>
      </c>
      <c r="B97" s="61">
        <v>0</v>
      </c>
      <c r="C97" s="61">
        <v>0</v>
      </c>
      <c r="D97" s="61">
        <v>0</v>
      </c>
      <c r="E97" s="61">
        <f>Table13[[#This Row],[5939838.0000]]+Table13[[#This Row],[-4952210]]+Table13[[#This Row],[0]]</f>
        <v>0</v>
      </c>
      <c r="F97" s="104">
        <f>Table13[[#This Row],[987628.0000]]/درآمدها!$C$10*100</f>
        <v>0</v>
      </c>
      <c r="G97" s="61">
        <v>0</v>
      </c>
      <c r="H97" s="61">
        <v>0</v>
      </c>
      <c r="I97" s="61">
        <v>204152833</v>
      </c>
      <c r="J97" s="61">
        <f>Table13[[#This Row],[294065]]+Table13[[#This Row],[Column8]]+Table13[[#This Row],[-72654.0000]]</f>
        <v>204152833</v>
      </c>
      <c r="K97" s="62">
        <f>Table13[[#This Row],[221411.0000]]/درآمدها!$C$10*100</f>
        <v>9.163030364305302E-3</v>
      </c>
    </row>
    <row r="98" spans="1:11" ht="23.1" customHeight="1">
      <c r="A98" s="60" t="s">
        <v>282</v>
      </c>
      <c r="B98" s="61">
        <v>0</v>
      </c>
      <c r="C98" s="61">
        <v>0</v>
      </c>
      <c r="D98" s="61">
        <v>0</v>
      </c>
      <c r="E98" s="61">
        <f>Table13[[#This Row],[5939838.0000]]+Table13[[#This Row],[-4952210]]+Table13[[#This Row],[0]]</f>
        <v>0</v>
      </c>
      <c r="F98" s="104">
        <f>Table13[[#This Row],[987628.0000]]/درآمدها!$C$10*100</f>
        <v>0</v>
      </c>
      <c r="G98" s="61">
        <v>0</v>
      </c>
      <c r="H98" s="61">
        <v>0</v>
      </c>
      <c r="I98" s="61">
        <v>2123109090</v>
      </c>
      <c r="J98" s="61">
        <f>Table13[[#This Row],[294065]]+Table13[[#This Row],[Column8]]+Table13[[#This Row],[-72654.0000]]</f>
        <v>2123109090</v>
      </c>
      <c r="K98" s="62">
        <f>Table13[[#This Row],[221411.0000]]/درآمدها!$C$10*100</f>
        <v>9.529190838317976E-2</v>
      </c>
    </row>
    <row r="99" spans="1:11" ht="23.1" customHeight="1">
      <c r="A99" s="60" t="s">
        <v>371</v>
      </c>
      <c r="B99" s="61">
        <v>0</v>
      </c>
      <c r="C99" s="61">
        <v>0</v>
      </c>
      <c r="D99" s="61">
        <v>0</v>
      </c>
      <c r="E99" s="61">
        <f>Table13[[#This Row],[5939838.0000]]+Table13[[#This Row],[-4952210]]+Table13[[#This Row],[0]]</f>
        <v>0</v>
      </c>
      <c r="F99" s="104">
        <f>Table13[[#This Row],[987628.0000]]/درآمدها!$C$10*100</f>
        <v>0</v>
      </c>
      <c r="G99" s="61">
        <v>0</v>
      </c>
      <c r="H99" s="61">
        <v>0</v>
      </c>
      <c r="I99" s="61">
        <v>-459397203</v>
      </c>
      <c r="J99" s="61">
        <f>Table13[[#This Row],[294065]]+Table13[[#This Row],[Column8]]+Table13[[#This Row],[-72654.0000]]</f>
        <v>-459397203</v>
      </c>
      <c r="K99" s="62">
        <f>Table13[[#This Row],[221411.0000]]/درآمدها!$C$10*100</f>
        <v>-2.0619211884098255E-2</v>
      </c>
    </row>
    <row r="100" spans="1:11" ht="23.1" customHeight="1">
      <c r="A100" s="60" t="s">
        <v>291</v>
      </c>
      <c r="B100" s="61">
        <v>0</v>
      </c>
      <c r="C100" s="61">
        <v>0</v>
      </c>
      <c r="D100" s="61">
        <v>0</v>
      </c>
      <c r="E100" s="61">
        <f>Table13[[#This Row],[5939838.0000]]+Table13[[#This Row],[-4952210]]+Table13[[#This Row],[0]]</f>
        <v>0</v>
      </c>
      <c r="F100" s="104">
        <f>Table13[[#This Row],[987628.0000]]/درآمدها!$C$10*100</f>
        <v>0</v>
      </c>
      <c r="G100" s="61">
        <v>0</v>
      </c>
      <c r="H100" s="61">
        <v>0</v>
      </c>
      <c r="I100" s="61">
        <v>5614409329</v>
      </c>
      <c r="J100" s="61">
        <f>Table13[[#This Row],[294065]]+Table13[[#This Row],[Column8]]+Table13[[#This Row],[-72654.0000]]</f>
        <v>5614409329</v>
      </c>
      <c r="K100" s="62">
        <f>Table13[[#This Row],[221411.0000]]/درآمدها!$C$10*100</f>
        <v>0.25199259987377182</v>
      </c>
    </row>
    <row r="101" spans="1:11" ht="23.1" customHeight="1">
      <c r="A101" s="60" t="s">
        <v>269</v>
      </c>
      <c r="B101" s="61">
        <v>0</v>
      </c>
      <c r="C101" s="61">
        <v>0</v>
      </c>
      <c r="D101" s="61">
        <v>0</v>
      </c>
      <c r="E101" s="61">
        <f>Table13[[#This Row],[5939838.0000]]+Table13[[#This Row],[-4952210]]+Table13[[#This Row],[0]]</f>
        <v>0</v>
      </c>
      <c r="F101" s="104">
        <f>Table13[[#This Row],[987628.0000]]/درآمدها!$C$10*100</f>
        <v>0</v>
      </c>
      <c r="G101" s="61">
        <v>0</v>
      </c>
      <c r="H101" s="61">
        <v>0</v>
      </c>
      <c r="I101" s="61">
        <v>745115819</v>
      </c>
      <c r="J101" s="61">
        <f>Table13[[#This Row],[294065]]+Table13[[#This Row],[Column8]]+Table13[[#This Row],[-72654.0000]]</f>
        <v>745115819</v>
      </c>
      <c r="K101" s="62">
        <f>Table13[[#This Row],[221411.0000]]/درآمدها!$C$10*100</f>
        <v>3.3443174772995743E-2</v>
      </c>
    </row>
    <row r="102" spans="1:11" ht="23.1" customHeight="1">
      <c r="A102" s="60" t="s">
        <v>266</v>
      </c>
      <c r="B102" s="61">
        <v>0</v>
      </c>
      <c r="C102" s="61">
        <v>0</v>
      </c>
      <c r="D102" s="61">
        <v>0</v>
      </c>
      <c r="E102" s="61">
        <f>Table13[[#This Row],[5939838.0000]]+Table13[[#This Row],[-4952210]]+Table13[[#This Row],[0]]</f>
        <v>0</v>
      </c>
      <c r="F102" s="104">
        <f>Table13[[#This Row],[987628.0000]]/درآمدها!$C$10*100</f>
        <v>0</v>
      </c>
      <c r="G102" s="61">
        <v>0</v>
      </c>
      <c r="H102" s="61">
        <v>0</v>
      </c>
      <c r="I102" s="61">
        <v>-2801436525</v>
      </c>
      <c r="J102" s="61">
        <f>Table13[[#This Row],[294065]]+Table13[[#This Row],[Column8]]+Table13[[#This Row],[-72654.0000]]</f>
        <v>-2801436525</v>
      </c>
      <c r="K102" s="62">
        <f>Table13[[#This Row],[221411.0000]]/درآمدها!$C$10*100</f>
        <v>-0.1257374074365597</v>
      </c>
    </row>
    <row r="103" spans="1:11" ht="23.1" customHeight="1">
      <c r="A103" s="60" t="s">
        <v>299</v>
      </c>
      <c r="B103" s="61">
        <v>0</v>
      </c>
      <c r="C103" s="61">
        <v>0</v>
      </c>
      <c r="D103" s="61">
        <v>0</v>
      </c>
      <c r="E103" s="61">
        <f>Table13[[#This Row],[5939838.0000]]+Table13[[#This Row],[-4952210]]+Table13[[#This Row],[0]]</f>
        <v>0</v>
      </c>
      <c r="F103" s="104">
        <f>Table13[[#This Row],[987628.0000]]/درآمدها!$C$10*100</f>
        <v>0</v>
      </c>
      <c r="G103" s="61">
        <v>0</v>
      </c>
      <c r="H103" s="61">
        <v>0</v>
      </c>
      <c r="I103" s="61">
        <v>-197263745</v>
      </c>
      <c r="J103" s="61">
        <f>Table13[[#This Row],[294065]]+Table13[[#This Row],[Column8]]+Table13[[#This Row],[-72654.0000]]</f>
        <v>-197263745</v>
      </c>
      <c r="K103" s="62">
        <f>Table13[[#This Row],[221411.0000]]/درآمدها!$C$10*100</f>
        <v>-8.8538261196286112E-3</v>
      </c>
    </row>
    <row r="104" spans="1:11" ht="23.1" customHeight="1">
      <c r="A104" s="60" t="s">
        <v>267</v>
      </c>
      <c r="B104" s="61">
        <v>0</v>
      </c>
      <c r="C104" s="61">
        <v>0</v>
      </c>
      <c r="D104" s="61">
        <v>0</v>
      </c>
      <c r="E104" s="61">
        <f>Table13[[#This Row],[5939838.0000]]+Table13[[#This Row],[-4952210]]+Table13[[#This Row],[0]]</f>
        <v>0</v>
      </c>
      <c r="F104" s="104">
        <f>Table13[[#This Row],[987628.0000]]/درآمدها!$C$10*100</f>
        <v>0</v>
      </c>
      <c r="G104" s="61">
        <v>0</v>
      </c>
      <c r="H104" s="61">
        <v>0</v>
      </c>
      <c r="I104" s="61">
        <v>-84761996</v>
      </c>
      <c r="J104" s="61">
        <f>Table13[[#This Row],[294065]]+Table13[[#This Row],[Column8]]+Table13[[#This Row],[-72654.0000]]</f>
        <v>-84761996</v>
      </c>
      <c r="K104" s="62">
        <f>Table13[[#This Row],[221411.0000]]/درآمدها!$C$10*100</f>
        <v>-3.8043887595090317E-3</v>
      </c>
    </row>
    <row r="105" spans="1:11" ht="23.1" customHeight="1">
      <c r="A105" s="60" t="s">
        <v>268</v>
      </c>
      <c r="B105" s="61">
        <v>0</v>
      </c>
      <c r="C105" s="61">
        <v>0</v>
      </c>
      <c r="D105" s="61">
        <v>0</v>
      </c>
      <c r="E105" s="61">
        <f>Table13[[#This Row],[5939838.0000]]+Table13[[#This Row],[-4952210]]+Table13[[#This Row],[0]]</f>
        <v>0</v>
      </c>
      <c r="F105" s="104">
        <f>Table13[[#This Row],[987628.0000]]/درآمدها!$C$10*100</f>
        <v>0</v>
      </c>
      <c r="G105" s="61">
        <v>0</v>
      </c>
      <c r="H105" s="61">
        <v>0</v>
      </c>
      <c r="I105" s="61">
        <v>107794178</v>
      </c>
      <c r="J105" s="61">
        <f>Table13[[#This Row],[294065]]+Table13[[#This Row],[Column8]]+Table13[[#This Row],[-72654.0000]]</f>
        <v>107794178</v>
      </c>
      <c r="K105" s="62">
        <f>Table13[[#This Row],[221411.0000]]/درآمدها!$C$10*100</f>
        <v>4.8381465571400153E-3</v>
      </c>
    </row>
    <row r="106" spans="1:11" ht="23.1" customHeight="1">
      <c r="A106" s="60" t="s">
        <v>272</v>
      </c>
      <c r="B106" s="61">
        <v>0</v>
      </c>
      <c r="C106" s="61">
        <v>0</v>
      </c>
      <c r="D106" s="61">
        <v>0</v>
      </c>
      <c r="E106" s="61">
        <f>Table13[[#This Row],[5939838.0000]]+Table13[[#This Row],[-4952210]]+Table13[[#This Row],[0]]</f>
        <v>0</v>
      </c>
      <c r="F106" s="104">
        <f>Table13[[#This Row],[987628.0000]]/درآمدها!$C$10*100</f>
        <v>0</v>
      </c>
      <c r="G106" s="61">
        <v>0</v>
      </c>
      <c r="H106" s="61">
        <v>0</v>
      </c>
      <c r="I106" s="61">
        <v>473368318</v>
      </c>
      <c r="J106" s="61">
        <f>Table13[[#This Row],[294065]]+Table13[[#This Row],[Column8]]+Table13[[#This Row],[-72654.0000]]</f>
        <v>473368318</v>
      </c>
      <c r="K106" s="62">
        <f>Table13[[#This Row],[221411.0000]]/درآمدها!$C$10*100</f>
        <v>2.1246280091220326E-2</v>
      </c>
    </row>
    <row r="107" spans="1:11" ht="23.1" customHeight="1">
      <c r="A107" s="60" t="s">
        <v>465</v>
      </c>
      <c r="B107" s="61">
        <v>0</v>
      </c>
      <c r="C107" s="61">
        <v>0</v>
      </c>
      <c r="D107" s="61">
        <v>0</v>
      </c>
      <c r="E107" s="61">
        <f>Table13[[#This Row],[5939838.0000]]+Table13[[#This Row],[-4952210]]+Table13[[#This Row],[0]]</f>
        <v>0</v>
      </c>
      <c r="F107" s="104">
        <f>Table13[[#This Row],[987628.0000]]/درآمدها!$C$10*100</f>
        <v>0</v>
      </c>
      <c r="G107" s="61">
        <v>0</v>
      </c>
      <c r="H107" s="61">
        <v>0</v>
      </c>
      <c r="I107" s="61">
        <v>1020424235</v>
      </c>
      <c r="J107" s="61">
        <f>Table13[[#This Row],[294065]]+Table13[[#This Row],[Column8]]+Table13[[#This Row],[-72654.0000]]</f>
        <v>1020424235</v>
      </c>
      <c r="K107" s="62">
        <f>Table13[[#This Row],[221411.0000]]/درآمدها!$C$10*100</f>
        <v>4.5799894678796881E-2</v>
      </c>
    </row>
    <row r="108" spans="1:11" ht="23.1" customHeight="1">
      <c r="A108" s="60" t="s">
        <v>380</v>
      </c>
      <c r="B108" s="61">
        <v>0</v>
      </c>
      <c r="C108" s="61">
        <v>0</v>
      </c>
      <c r="D108" s="61">
        <v>0</v>
      </c>
      <c r="E108" s="61">
        <f>Table13[[#This Row],[5939838.0000]]+Table13[[#This Row],[-4952210]]+Table13[[#This Row],[0]]</f>
        <v>0</v>
      </c>
      <c r="F108" s="104">
        <f>Table13[[#This Row],[987628.0000]]/درآمدها!$C$10*100</f>
        <v>0</v>
      </c>
      <c r="G108" s="61">
        <v>0</v>
      </c>
      <c r="H108" s="61">
        <v>0</v>
      </c>
      <c r="I108" s="61">
        <v>5177618</v>
      </c>
      <c r="J108" s="61">
        <f>Table13[[#This Row],[294065]]+Table13[[#This Row],[Column8]]+Table13[[#This Row],[-72654.0000]]</f>
        <v>5177618</v>
      </c>
      <c r="K108" s="62">
        <f>Table13[[#This Row],[221411.0000]]/درآمدها!$C$10*100</f>
        <v>2.3238801172440103E-4</v>
      </c>
    </row>
    <row r="109" spans="1:11" ht="23.1" customHeight="1">
      <c r="A109" s="60" t="s">
        <v>397</v>
      </c>
      <c r="B109" s="61">
        <v>0</v>
      </c>
      <c r="C109" s="61">
        <v>0</v>
      </c>
      <c r="D109" s="61">
        <v>0</v>
      </c>
      <c r="E109" s="61">
        <f>Table13[[#This Row],[5939838.0000]]+Table13[[#This Row],[-4952210]]+Table13[[#This Row],[0]]</f>
        <v>0</v>
      </c>
      <c r="F109" s="104">
        <f>Table13[[#This Row],[987628.0000]]/درآمدها!$C$10*100</f>
        <v>0</v>
      </c>
      <c r="G109" s="61">
        <v>0</v>
      </c>
      <c r="H109" s="61">
        <v>0</v>
      </c>
      <c r="I109" s="61">
        <v>32389326</v>
      </c>
      <c r="J109" s="61">
        <f>Table13[[#This Row],[294065]]+Table13[[#This Row],[Column8]]+Table13[[#This Row],[-72654.0000]]</f>
        <v>32389326</v>
      </c>
      <c r="K109" s="62">
        <f>Table13[[#This Row],[221411.0000]]/درآمدها!$C$10*100</f>
        <v>1.4537362683445258E-3</v>
      </c>
    </row>
    <row r="110" spans="1:11" ht="23.1" customHeight="1">
      <c r="A110" s="60" t="s">
        <v>355</v>
      </c>
      <c r="B110" s="61">
        <v>0</v>
      </c>
      <c r="C110" s="61">
        <v>0</v>
      </c>
      <c r="D110" s="61">
        <v>0</v>
      </c>
      <c r="E110" s="61">
        <f>Table13[[#This Row],[5939838.0000]]+Table13[[#This Row],[-4952210]]+Table13[[#This Row],[0]]</f>
        <v>0</v>
      </c>
      <c r="F110" s="104">
        <f>Table13[[#This Row],[987628.0000]]/درآمدها!$C$10*100</f>
        <v>0</v>
      </c>
      <c r="G110" s="61">
        <v>0</v>
      </c>
      <c r="H110" s="61">
        <v>0</v>
      </c>
      <c r="I110" s="61">
        <v>740988306</v>
      </c>
      <c r="J110" s="61">
        <f>Table13[[#This Row],[294065]]+Table13[[#This Row],[Column8]]+Table13[[#This Row],[-72654.0000]]</f>
        <v>740988306</v>
      </c>
      <c r="K110" s="62">
        <f>Table13[[#This Row],[221411.0000]]/درآمدها!$C$10*100</f>
        <v>3.325791882336087E-2</v>
      </c>
    </row>
    <row r="111" spans="1:11" ht="23.1" customHeight="1">
      <c r="A111" s="60" t="s">
        <v>416</v>
      </c>
      <c r="B111" s="61">
        <v>0</v>
      </c>
      <c r="C111" s="61">
        <v>0</v>
      </c>
      <c r="D111" s="61">
        <v>0</v>
      </c>
      <c r="E111" s="61">
        <f>Table13[[#This Row],[5939838.0000]]+Table13[[#This Row],[-4952210]]+Table13[[#This Row],[0]]</f>
        <v>0</v>
      </c>
      <c r="F111" s="104">
        <f>Table13[[#This Row],[987628.0000]]/درآمدها!$C$10*100</f>
        <v>0</v>
      </c>
      <c r="G111" s="61">
        <v>0</v>
      </c>
      <c r="H111" s="61">
        <v>0</v>
      </c>
      <c r="I111" s="61">
        <v>75683674</v>
      </c>
      <c r="J111" s="61">
        <f>Table13[[#This Row],[294065]]+Table13[[#This Row],[Column8]]+Table13[[#This Row],[-72654.0000]]</f>
        <v>75683674</v>
      </c>
      <c r="K111" s="62">
        <f>Table13[[#This Row],[221411.0000]]/درآمدها!$C$10*100</f>
        <v>3.3969247095590569E-3</v>
      </c>
    </row>
    <row r="112" spans="1:11" ht="23.1" customHeight="1">
      <c r="A112" s="60" t="s">
        <v>287</v>
      </c>
      <c r="B112" s="61">
        <v>0</v>
      </c>
      <c r="C112" s="61">
        <v>0</v>
      </c>
      <c r="D112" s="61">
        <v>0</v>
      </c>
      <c r="E112" s="61">
        <f>Table13[[#This Row],[5939838.0000]]+Table13[[#This Row],[-4952210]]+Table13[[#This Row],[0]]</f>
        <v>0</v>
      </c>
      <c r="F112" s="104">
        <f>Table13[[#This Row],[987628.0000]]/درآمدها!$C$10*100</f>
        <v>0</v>
      </c>
      <c r="G112" s="61">
        <v>0</v>
      </c>
      <c r="H112" s="61">
        <v>0</v>
      </c>
      <c r="I112" s="61">
        <v>183424745</v>
      </c>
      <c r="J112" s="61">
        <f>Table13[[#This Row],[294065]]+Table13[[#This Row],[Column8]]+Table13[[#This Row],[-72654.0000]]</f>
        <v>183424745</v>
      </c>
      <c r="K112" s="62">
        <f>Table13[[#This Row],[221411.0000]]/درآمدها!$C$10*100</f>
        <v>8.2326876551350962E-3</v>
      </c>
    </row>
    <row r="113" spans="1:11" ht="23.1" customHeight="1">
      <c r="A113" s="60" t="s">
        <v>372</v>
      </c>
      <c r="B113" s="61">
        <v>0</v>
      </c>
      <c r="C113" s="61">
        <v>0</v>
      </c>
      <c r="D113" s="61">
        <v>0</v>
      </c>
      <c r="E113" s="61">
        <f>Table13[[#This Row],[5939838.0000]]+Table13[[#This Row],[-4952210]]+Table13[[#This Row],[0]]</f>
        <v>0</v>
      </c>
      <c r="F113" s="104">
        <f>Table13[[#This Row],[987628.0000]]/درآمدها!$C$10*100</f>
        <v>0</v>
      </c>
      <c r="G113" s="61">
        <v>0</v>
      </c>
      <c r="H113" s="61">
        <v>0</v>
      </c>
      <c r="I113" s="61">
        <v>8716434</v>
      </c>
      <c r="J113" s="61">
        <f>Table13[[#This Row],[294065]]+Table13[[#This Row],[Column8]]+Table13[[#This Row],[-72654.0000]]</f>
        <v>8716434</v>
      </c>
      <c r="K113" s="62">
        <f>Table13[[#This Row],[221411.0000]]/درآمدها!$C$10*100</f>
        <v>3.9122136213737047E-4</v>
      </c>
    </row>
    <row r="114" spans="1:11" ht="23.1" customHeight="1">
      <c r="A114" s="60" t="s">
        <v>298</v>
      </c>
      <c r="B114" s="61">
        <v>0</v>
      </c>
      <c r="C114" s="61">
        <v>0</v>
      </c>
      <c r="D114" s="61">
        <v>0</v>
      </c>
      <c r="E114" s="61">
        <f>Table13[[#This Row],[5939838.0000]]+Table13[[#This Row],[-4952210]]+Table13[[#This Row],[0]]</f>
        <v>0</v>
      </c>
      <c r="F114" s="104">
        <f>Table13[[#This Row],[987628.0000]]/درآمدها!$C$10*100</f>
        <v>0</v>
      </c>
      <c r="G114" s="61">
        <v>0</v>
      </c>
      <c r="H114" s="61">
        <v>0</v>
      </c>
      <c r="I114" s="61">
        <v>147559854</v>
      </c>
      <c r="J114" s="61">
        <f>Table13[[#This Row],[294065]]+Table13[[#This Row],[Column8]]+Table13[[#This Row],[-72654.0000]]</f>
        <v>147559854</v>
      </c>
      <c r="K114" s="62">
        <f>Table13[[#This Row],[221411.0000]]/درآمدها!$C$10*100</f>
        <v>6.6229569430195315E-3</v>
      </c>
    </row>
    <row r="115" spans="1:11" ht="23.1" customHeight="1">
      <c r="A115" s="60" t="s">
        <v>366</v>
      </c>
      <c r="B115" s="61">
        <v>0</v>
      </c>
      <c r="C115" s="61">
        <v>0</v>
      </c>
      <c r="D115" s="61">
        <v>0</v>
      </c>
      <c r="E115" s="61">
        <f>Table13[[#This Row],[5939838.0000]]+Table13[[#This Row],[-4952210]]+Table13[[#This Row],[0]]</f>
        <v>0</v>
      </c>
      <c r="F115" s="104">
        <f>Table13[[#This Row],[987628.0000]]/درآمدها!$C$10*100</f>
        <v>0</v>
      </c>
      <c r="G115" s="61">
        <v>0</v>
      </c>
      <c r="H115" s="61">
        <v>0</v>
      </c>
      <c r="I115" s="61">
        <v>413177701</v>
      </c>
      <c r="J115" s="61">
        <f>Table13[[#This Row],[294065]]+Table13[[#This Row],[Column8]]+Table13[[#This Row],[-72654.0000]]</f>
        <v>413177701</v>
      </c>
      <c r="K115" s="62">
        <f>Table13[[#This Row],[221411.0000]]/درآمدها!$C$10*100</f>
        <v>1.8544733200527554E-2</v>
      </c>
    </row>
    <row r="116" spans="1:11" ht="23.1" customHeight="1">
      <c r="A116" s="60" t="s">
        <v>374</v>
      </c>
      <c r="B116" s="61">
        <v>0</v>
      </c>
      <c r="C116" s="61">
        <v>0</v>
      </c>
      <c r="D116" s="61">
        <v>0</v>
      </c>
      <c r="E116" s="61">
        <f>Table13[[#This Row],[5939838.0000]]+Table13[[#This Row],[-4952210]]+Table13[[#This Row],[0]]</f>
        <v>0</v>
      </c>
      <c r="F116" s="104">
        <f>Table13[[#This Row],[987628.0000]]/درآمدها!$C$10*100</f>
        <v>0</v>
      </c>
      <c r="G116" s="61">
        <v>0</v>
      </c>
      <c r="H116" s="61">
        <v>0</v>
      </c>
      <c r="I116" s="61">
        <v>-2006425435</v>
      </c>
      <c r="J116" s="61">
        <f>Table13[[#This Row],[294065]]+Table13[[#This Row],[Column8]]+Table13[[#This Row],[-72654.0000]]</f>
        <v>-2006425435</v>
      </c>
      <c r="K116" s="62">
        <f>Table13[[#This Row],[221411.0000]]/درآمدها!$C$10*100</f>
        <v>-9.0054773742079167E-2</v>
      </c>
    </row>
    <row r="117" spans="1:11" ht="23.1" customHeight="1">
      <c r="A117" s="60" t="s">
        <v>370</v>
      </c>
      <c r="B117" s="61">
        <v>0</v>
      </c>
      <c r="C117" s="61">
        <v>0</v>
      </c>
      <c r="D117" s="61">
        <v>0</v>
      </c>
      <c r="E117" s="61">
        <f>Table13[[#This Row],[5939838.0000]]+Table13[[#This Row],[-4952210]]+Table13[[#This Row],[0]]</f>
        <v>0</v>
      </c>
      <c r="F117" s="104">
        <f>Table13[[#This Row],[987628.0000]]/درآمدها!$C$10*100</f>
        <v>0</v>
      </c>
      <c r="G117" s="61">
        <v>0</v>
      </c>
      <c r="H117" s="61">
        <v>0</v>
      </c>
      <c r="I117" s="61">
        <v>-4502100</v>
      </c>
      <c r="J117" s="61">
        <f>Table13[[#This Row],[294065]]+Table13[[#This Row],[Column8]]+Table13[[#This Row],[-72654.0000]]</f>
        <v>-4502100</v>
      </c>
      <c r="K117" s="62">
        <f>Table13[[#This Row],[221411.0000]]/درآمدها!$C$10*100</f>
        <v>-2.0206860907552969E-4</v>
      </c>
    </row>
    <row r="118" spans="1:11" ht="23.1" customHeight="1">
      <c r="A118" s="60" t="s">
        <v>427</v>
      </c>
      <c r="B118" s="61">
        <v>0</v>
      </c>
      <c r="C118" s="61">
        <v>0</v>
      </c>
      <c r="D118" s="61">
        <v>0</v>
      </c>
      <c r="E118" s="61">
        <f>Table13[[#This Row],[5939838.0000]]+Table13[[#This Row],[-4952210]]+Table13[[#This Row],[0]]</f>
        <v>0</v>
      </c>
      <c r="F118" s="104">
        <f>Table13[[#This Row],[987628.0000]]/درآمدها!$C$10*100</f>
        <v>0</v>
      </c>
      <c r="G118" s="61">
        <v>0</v>
      </c>
      <c r="H118" s="61">
        <v>0</v>
      </c>
      <c r="I118" s="61">
        <v>217499743</v>
      </c>
      <c r="J118" s="61">
        <f>Table13[[#This Row],[294065]]+Table13[[#This Row],[Column8]]+Table13[[#This Row],[-72654.0000]]</f>
        <v>217499743</v>
      </c>
      <c r="K118" s="62">
        <f>Table13[[#This Row],[221411.0000]]/درآمدها!$C$10*100</f>
        <v>9.7620822598998638E-3</v>
      </c>
    </row>
    <row r="119" spans="1:11" ht="23.1" customHeight="1">
      <c r="A119" s="60" t="s">
        <v>336</v>
      </c>
      <c r="B119" s="61">
        <v>0</v>
      </c>
      <c r="C119" s="61">
        <v>0</v>
      </c>
      <c r="D119" s="61">
        <v>0</v>
      </c>
      <c r="E119" s="61">
        <f>Table13[[#This Row],[5939838.0000]]+Table13[[#This Row],[-4952210]]+Table13[[#This Row],[0]]</f>
        <v>0</v>
      </c>
      <c r="F119" s="104">
        <f>Table13[[#This Row],[987628.0000]]/درآمدها!$C$10*100</f>
        <v>0</v>
      </c>
      <c r="G119" s="61">
        <v>0</v>
      </c>
      <c r="H119" s="61">
        <v>0</v>
      </c>
      <c r="I119" s="61">
        <v>-1527386598</v>
      </c>
      <c r="J119" s="61">
        <f>Table13[[#This Row],[294065]]+Table13[[#This Row],[Column8]]+Table13[[#This Row],[-72654.0000]]</f>
        <v>-1527386598</v>
      </c>
      <c r="K119" s="62">
        <f>Table13[[#This Row],[221411.0000]]/درآمدها!$C$10*100</f>
        <v>-6.8553982669968511E-2</v>
      </c>
    </row>
    <row r="120" spans="1:11" ht="23.1" customHeight="1">
      <c r="A120" s="60" t="s">
        <v>378</v>
      </c>
      <c r="B120" s="61">
        <v>0</v>
      </c>
      <c r="C120" s="61">
        <v>0</v>
      </c>
      <c r="D120" s="61">
        <v>0</v>
      </c>
      <c r="E120" s="61">
        <f>Table13[[#This Row],[5939838.0000]]+Table13[[#This Row],[-4952210]]+Table13[[#This Row],[0]]</f>
        <v>0</v>
      </c>
      <c r="F120" s="104">
        <f>Table13[[#This Row],[987628.0000]]/درآمدها!$C$10*100</f>
        <v>0</v>
      </c>
      <c r="G120" s="61">
        <v>0</v>
      </c>
      <c r="H120" s="61">
        <v>0</v>
      </c>
      <c r="I120" s="61">
        <v>-49987125</v>
      </c>
      <c r="J120" s="61">
        <f>Table13[[#This Row],[294065]]+Table13[[#This Row],[Column8]]+Table13[[#This Row],[-72654.0000]]</f>
        <v>-49987125</v>
      </c>
      <c r="K120" s="62">
        <f>Table13[[#This Row],[221411.0000]]/درآمدها!$C$10*100</f>
        <v>-2.2435816220063164E-3</v>
      </c>
    </row>
    <row r="121" spans="1:11" ht="23.1" customHeight="1">
      <c r="A121" s="60" t="s">
        <v>334</v>
      </c>
      <c r="B121" s="61">
        <v>0</v>
      </c>
      <c r="C121" s="61">
        <v>0</v>
      </c>
      <c r="D121" s="61">
        <v>0</v>
      </c>
      <c r="E121" s="61">
        <f>Table13[[#This Row],[5939838.0000]]+Table13[[#This Row],[-4952210]]+Table13[[#This Row],[0]]</f>
        <v>0</v>
      </c>
      <c r="F121" s="104">
        <f>Table13[[#This Row],[987628.0000]]/درآمدها!$C$10*100</f>
        <v>0</v>
      </c>
      <c r="G121" s="61">
        <v>0</v>
      </c>
      <c r="H121" s="61">
        <v>0</v>
      </c>
      <c r="I121" s="61">
        <v>-3715693072</v>
      </c>
      <c r="J121" s="61">
        <f>Table13[[#This Row],[294065]]+Table13[[#This Row],[Column8]]+Table13[[#This Row],[-72654.0000]]</f>
        <v>-3715693072</v>
      </c>
      <c r="K121" s="62">
        <f>Table13[[#This Row],[221411.0000]]/درآمدها!$C$10*100</f>
        <v>-0.1667721576176944</v>
      </c>
    </row>
    <row r="122" spans="1:11" ht="23.1" customHeight="1">
      <c r="A122" s="60" t="s">
        <v>118</v>
      </c>
      <c r="B122" s="61">
        <v>0</v>
      </c>
      <c r="C122" s="61">
        <v>882474622</v>
      </c>
      <c r="D122" s="61">
        <v>-750508612</v>
      </c>
      <c r="E122" s="61">
        <f>Table13[[#This Row],[5939838.0000]]+Table13[[#This Row],[-4952210]]+Table13[[#This Row],[0]]</f>
        <v>131966010</v>
      </c>
      <c r="F122" s="104">
        <f>Table13[[#This Row],[987628.0000]]/درآمدها!$C$10*100</f>
        <v>5.9230554820966751E-3</v>
      </c>
      <c r="G122" s="61">
        <v>0</v>
      </c>
      <c r="H122" s="61">
        <v>0</v>
      </c>
      <c r="I122" s="61">
        <v>-750660700</v>
      </c>
      <c r="J122" s="61">
        <f>Table13[[#This Row],[294065]]+Table13[[#This Row],[Column8]]+Table13[[#This Row],[-72654.0000]]</f>
        <v>-750660700</v>
      </c>
      <c r="K122" s="62">
        <f>Table13[[#This Row],[221411.0000]]/درآمدها!$C$10*100</f>
        <v>-3.3692046719678258E-2</v>
      </c>
    </row>
    <row r="123" spans="1:11" ht="23.1" customHeight="1">
      <c r="A123" s="60" t="s">
        <v>120</v>
      </c>
      <c r="B123" s="61">
        <v>0</v>
      </c>
      <c r="C123" s="61">
        <v>354508470</v>
      </c>
      <c r="D123" s="61">
        <v>-330514650</v>
      </c>
      <c r="E123" s="61">
        <f>Table13[[#This Row],[5939838.0000]]+Table13[[#This Row],[-4952210]]+Table13[[#This Row],[0]]</f>
        <v>23993820</v>
      </c>
      <c r="F123" s="104">
        <f>Table13[[#This Row],[987628.0000]]/درآمدها!$C$10*100</f>
        <v>1.0769191785630317E-3</v>
      </c>
      <c r="G123" s="61">
        <v>0</v>
      </c>
      <c r="H123" s="61">
        <v>0</v>
      </c>
      <c r="I123" s="61">
        <v>-330514650</v>
      </c>
      <c r="J123" s="61">
        <f>Table13[[#This Row],[294065]]+Table13[[#This Row],[Column8]]+Table13[[#This Row],[-72654.0000]]</f>
        <v>-330514650</v>
      </c>
      <c r="K123" s="62">
        <f>Table13[[#This Row],[221411.0000]]/درآمدها!$C$10*100</f>
        <v>-1.4834551787962402E-2</v>
      </c>
    </row>
    <row r="124" spans="1:11" ht="23.1" customHeight="1">
      <c r="A124" s="60" t="s">
        <v>333</v>
      </c>
      <c r="B124" s="61">
        <v>0</v>
      </c>
      <c r="C124" s="61">
        <v>0</v>
      </c>
      <c r="D124" s="61">
        <v>0</v>
      </c>
      <c r="E124" s="61">
        <f>Table13[[#This Row],[5939838.0000]]+Table13[[#This Row],[-4952210]]+Table13[[#This Row],[0]]</f>
        <v>0</v>
      </c>
      <c r="F124" s="104">
        <f>Table13[[#This Row],[987628.0000]]/درآمدها!$C$10*100</f>
        <v>0</v>
      </c>
      <c r="G124" s="61">
        <v>0</v>
      </c>
      <c r="H124" s="61">
        <v>0</v>
      </c>
      <c r="I124" s="61">
        <v>-227641367</v>
      </c>
      <c r="J124" s="61">
        <f>Table13[[#This Row],[294065]]+Table13[[#This Row],[Column8]]+Table13[[#This Row],[-72654.0000]]</f>
        <v>-227641367</v>
      </c>
      <c r="K124" s="62">
        <f>Table13[[#This Row],[221411.0000]]/درآمدها!$C$10*100</f>
        <v>-1.0217270695395967E-2</v>
      </c>
    </row>
    <row r="125" spans="1:11" ht="23.1" customHeight="1">
      <c r="A125" s="60" t="s">
        <v>335</v>
      </c>
      <c r="B125" s="61">
        <v>0</v>
      </c>
      <c r="C125" s="61">
        <v>0</v>
      </c>
      <c r="D125" s="61">
        <v>0</v>
      </c>
      <c r="E125" s="61">
        <f>Table13[[#This Row],[5939838.0000]]+Table13[[#This Row],[-4952210]]+Table13[[#This Row],[0]]</f>
        <v>0</v>
      </c>
      <c r="F125" s="104">
        <f>Table13[[#This Row],[987628.0000]]/درآمدها!$C$10*100</f>
        <v>0</v>
      </c>
      <c r="G125" s="61">
        <v>0</v>
      </c>
      <c r="H125" s="61">
        <v>0</v>
      </c>
      <c r="I125" s="61">
        <v>-29800022</v>
      </c>
      <c r="J125" s="61">
        <f>Table13[[#This Row],[294065]]+Table13[[#This Row],[Column8]]+Table13[[#This Row],[-72654.0000]]</f>
        <v>-29800022</v>
      </c>
      <c r="K125" s="62">
        <f>Table13[[#This Row],[221411.0000]]/درآمدها!$C$10*100</f>
        <v>-1.337520045303344E-3</v>
      </c>
    </row>
    <row r="126" spans="1:11" ht="23.1" customHeight="1">
      <c r="A126" s="60" t="s">
        <v>300</v>
      </c>
      <c r="B126" s="61">
        <v>0</v>
      </c>
      <c r="C126" s="61">
        <v>0</v>
      </c>
      <c r="D126" s="61">
        <v>0</v>
      </c>
      <c r="E126" s="61">
        <f>Table13[[#This Row],[5939838.0000]]+Table13[[#This Row],[-4952210]]+Table13[[#This Row],[0]]</f>
        <v>0</v>
      </c>
      <c r="F126" s="104">
        <f>Table13[[#This Row],[987628.0000]]/درآمدها!$C$10*100</f>
        <v>0</v>
      </c>
      <c r="G126" s="61">
        <v>0</v>
      </c>
      <c r="H126" s="61">
        <v>0</v>
      </c>
      <c r="I126" s="61">
        <v>259683896</v>
      </c>
      <c r="J126" s="61">
        <f>Table13[[#This Row],[294065]]+Table13[[#This Row],[Column8]]+Table13[[#This Row],[-72654.0000]]</f>
        <v>259683896</v>
      </c>
      <c r="K126" s="62">
        <f>Table13[[#This Row],[221411.0000]]/درآمدها!$C$10*100</f>
        <v>1.165544160814609E-2</v>
      </c>
    </row>
    <row r="127" spans="1:11" ht="23.1" customHeight="1">
      <c r="A127" s="60" t="s">
        <v>413</v>
      </c>
      <c r="B127" s="61">
        <v>0</v>
      </c>
      <c r="C127" s="61">
        <v>0</v>
      </c>
      <c r="D127" s="61">
        <v>0</v>
      </c>
      <c r="E127" s="61">
        <f>Table13[[#This Row],[5939838.0000]]+Table13[[#This Row],[-4952210]]+Table13[[#This Row],[0]]</f>
        <v>0</v>
      </c>
      <c r="F127" s="104">
        <f>Table13[[#This Row],[987628.0000]]/درآمدها!$C$10*100</f>
        <v>0</v>
      </c>
      <c r="G127" s="61">
        <v>0</v>
      </c>
      <c r="H127" s="61">
        <v>0</v>
      </c>
      <c r="I127" s="61">
        <v>1538979</v>
      </c>
      <c r="J127" s="61">
        <f>Table13[[#This Row],[294065]]+Table13[[#This Row],[Column8]]+Table13[[#This Row],[-72654.0000]]</f>
        <v>1538979</v>
      </c>
      <c r="K127" s="62">
        <f>Table13[[#This Row],[221411.0000]]/درآمدها!$C$10*100</f>
        <v>6.9074286649885519E-5</v>
      </c>
    </row>
    <row r="128" spans="1:11" ht="23.1" customHeight="1">
      <c r="A128" s="60" t="s">
        <v>447</v>
      </c>
      <c r="B128" s="61">
        <v>0</v>
      </c>
      <c r="C128" s="61">
        <v>0</v>
      </c>
      <c r="D128" s="61">
        <v>0</v>
      </c>
      <c r="E128" s="61">
        <f>Table13[[#This Row],[5939838.0000]]+Table13[[#This Row],[-4952210]]+Table13[[#This Row],[0]]</f>
        <v>0</v>
      </c>
      <c r="F128" s="104">
        <f>Table13[[#This Row],[987628.0000]]/درآمدها!$C$10*100</f>
        <v>0</v>
      </c>
      <c r="G128" s="61">
        <v>0</v>
      </c>
      <c r="H128" s="61">
        <v>0</v>
      </c>
      <c r="I128" s="61">
        <v>544137049</v>
      </c>
      <c r="J128" s="61">
        <f>Table13[[#This Row],[294065]]+Table13[[#This Row],[Column8]]+Table13[[#This Row],[-72654.0000]]</f>
        <v>544137049</v>
      </c>
      <c r="K128" s="62">
        <f>Table13[[#This Row],[221411.0000]]/درآمدها!$C$10*100</f>
        <v>2.4422606480951854E-2</v>
      </c>
    </row>
    <row r="129" spans="1:11" ht="23.1" customHeight="1">
      <c r="A129" s="60" t="s">
        <v>412</v>
      </c>
      <c r="B129" s="61">
        <v>0</v>
      </c>
      <c r="C129" s="61">
        <v>0</v>
      </c>
      <c r="D129" s="61">
        <v>0</v>
      </c>
      <c r="E129" s="61">
        <f>Table13[[#This Row],[5939838.0000]]+Table13[[#This Row],[-4952210]]+Table13[[#This Row],[0]]</f>
        <v>0</v>
      </c>
      <c r="F129" s="104">
        <f>Table13[[#This Row],[987628.0000]]/درآمدها!$C$10*100</f>
        <v>0</v>
      </c>
      <c r="G129" s="61">
        <v>0</v>
      </c>
      <c r="H129" s="61">
        <v>0</v>
      </c>
      <c r="I129" s="61">
        <v>5459252778</v>
      </c>
      <c r="J129" s="61">
        <f>Table13[[#This Row],[294065]]+Table13[[#This Row],[Column8]]+Table13[[#This Row],[-72654.0000]]</f>
        <v>5459252778</v>
      </c>
      <c r="K129" s="62">
        <f>Table13[[#This Row],[221411.0000]]/درآمدها!$C$10*100</f>
        <v>0.24502867893698085</v>
      </c>
    </row>
    <row r="130" spans="1:11" ht="23.1" customHeight="1">
      <c r="A130" s="60" t="s">
        <v>419</v>
      </c>
      <c r="B130" s="61">
        <v>0</v>
      </c>
      <c r="C130" s="61">
        <v>0</v>
      </c>
      <c r="D130" s="61">
        <v>0</v>
      </c>
      <c r="E130" s="61">
        <f>Table13[[#This Row],[5939838.0000]]+Table13[[#This Row],[-4952210]]+Table13[[#This Row],[0]]</f>
        <v>0</v>
      </c>
      <c r="F130" s="104">
        <f>Table13[[#This Row],[987628.0000]]/درآمدها!$C$10*100</f>
        <v>0</v>
      </c>
      <c r="G130" s="61">
        <v>0</v>
      </c>
      <c r="H130" s="61">
        <v>0</v>
      </c>
      <c r="I130" s="61">
        <v>997953774</v>
      </c>
      <c r="J130" s="61">
        <f>Table13[[#This Row],[294065]]+Table13[[#This Row],[Column8]]+Table13[[#This Row],[-72654.0000]]</f>
        <v>997953774</v>
      </c>
      <c r="K130" s="62">
        <f>Table13[[#This Row],[221411.0000]]/درآمدها!$C$10*100</f>
        <v>4.4791348711458095E-2</v>
      </c>
    </row>
    <row r="131" spans="1:11" ht="23.1" customHeight="1">
      <c r="A131" s="60" t="s">
        <v>293</v>
      </c>
      <c r="B131" s="61">
        <v>0</v>
      </c>
      <c r="C131" s="61">
        <v>0</v>
      </c>
      <c r="D131" s="61">
        <v>0</v>
      </c>
      <c r="E131" s="61">
        <f>Table13[[#This Row],[5939838.0000]]+Table13[[#This Row],[-4952210]]+Table13[[#This Row],[0]]</f>
        <v>0</v>
      </c>
      <c r="F131" s="104">
        <f>Table13[[#This Row],[987628.0000]]/درآمدها!$C$10*100</f>
        <v>0</v>
      </c>
      <c r="G131" s="61">
        <v>0</v>
      </c>
      <c r="H131" s="61">
        <v>0</v>
      </c>
      <c r="I131" s="61">
        <v>861697731</v>
      </c>
      <c r="J131" s="61">
        <f>Table13[[#This Row],[294065]]+Table13[[#This Row],[Column8]]+Table13[[#This Row],[-72654.0000]]</f>
        <v>861697731</v>
      </c>
      <c r="K131" s="62">
        <f>Table13[[#This Row],[221411.0000]]/درآمدها!$C$10*100</f>
        <v>3.8675742863710255E-2</v>
      </c>
    </row>
    <row r="132" spans="1:11" ht="23.1" customHeight="1">
      <c r="A132" s="60" t="s">
        <v>417</v>
      </c>
      <c r="B132" s="61">
        <v>0</v>
      </c>
      <c r="C132" s="61">
        <v>0</v>
      </c>
      <c r="D132" s="61">
        <v>0</v>
      </c>
      <c r="E132" s="61">
        <f>Table13[[#This Row],[5939838.0000]]+Table13[[#This Row],[-4952210]]+Table13[[#This Row],[0]]</f>
        <v>0</v>
      </c>
      <c r="F132" s="104">
        <f>Table13[[#This Row],[987628.0000]]/درآمدها!$C$10*100</f>
        <v>0</v>
      </c>
      <c r="G132" s="61">
        <v>0</v>
      </c>
      <c r="H132" s="61">
        <v>0</v>
      </c>
      <c r="I132" s="61">
        <v>325658394</v>
      </c>
      <c r="J132" s="61">
        <f>Table13[[#This Row],[294065]]+Table13[[#This Row],[Column8]]+Table13[[#This Row],[-72654.0000]]</f>
        <v>325658394</v>
      </c>
      <c r="K132" s="62">
        <f>Table13[[#This Row],[221411.0000]]/درآمدها!$C$10*100</f>
        <v>1.4616587527898276E-2</v>
      </c>
    </row>
    <row r="133" spans="1:11" ht="23.1" customHeight="1">
      <c r="A133" s="60" t="s">
        <v>377</v>
      </c>
      <c r="B133" s="61">
        <v>0</v>
      </c>
      <c r="C133" s="61">
        <v>0</v>
      </c>
      <c r="D133" s="61">
        <v>0</v>
      </c>
      <c r="E133" s="61">
        <f>Table13[[#This Row],[5939838.0000]]+Table13[[#This Row],[-4952210]]+Table13[[#This Row],[0]]</f>
        <v>0</v>
      </c>
      <c r="F133" s="104">
        <f>Table13[[#This Row],[987628.0000]]/درآمدها!$C$10*100</f>
        <v>0</v>
      </c>
      <c r="G133" s="61">
        <v>0</v>
      </c>
      <c r="H133" s="61">
        <v>0</v>
      </c>
      <c r="I133" s="61">
        <v>23091378</v>
      </c>
      <c r="J133" s="61">
        <f>Table13[[#This Row],[294065]]+Table13[[#This Row],[Column8]]+Table13[[#This Row],[-72654.0000]]</f>
        <v>23091378</v>
      </c>
      <c r="K133" s="62">
        <f>Table13[[#This Row],[221411.0000]]/درآمدها!$C$10*100</f>
        <v>1.036414702938026E-3</v>
      </c>
    </row>
    <row r="134" spans="1:11" ht="23.1" customHeight="1">
      <c r="A134" s="60" t="s">
        <v>358</v>
      </c>
      <c r="B134" s="61">
        <v>0</v>
      </c>
      <c r="C134" s="61">
        <v>0</v>
      </c>
      <c r="D134" s="61">
        <v>0</v>
      </c>
      <c r="E134" s="61">
        <f>Table13[[#This Row],[5939838.0000]]+Table13[[#This Row],[-4952210]]+Table13[[#This Row],[0]]</f>
        <v>0</v>
      </c>
      <c r="F134" s="104">
        <f>Table13[[#This Row],[987628.0000]]/درآمدها!$C$10*100</f>
        <v>0</v>
      </c>
      <c r="G134" s="61">
        <v>0</v>
      </c>
      <c r="H134" s="61">
        <v>0</v>
      </c>
      <c r="I134" s="61">
        <v>5109831</v>
      </c>
      <c r="J134" s="61">
        <f>Table13[[#This Row],[294065]]+Table13[[#This Row],[Column8]]+Table13[[#This Row],[-72654.0000]]</f>
        <v>5109831</v>
      </c>
      <c r="K134" s="62">
        <f>Table13[[#This Row],[221411.0000]]/درآمدها!$C$10*100</f>
        <v>2.2934551493325846E-4</v>
      </c>
    </row>
    <row r="135" spans="1:11" ht="23.1" customHeight="1">
      <c r="A135" s="60" t="s">
        <v>357</v>
      </c>
      <c r="B135" s="61">
        <v>0</v>
      </c>
      <c r="C135" s="61">
        <v>0</v>
      </c>
      <c r="D135" s="61">
        <v>0</v>
      </c>
      <c r="E135" s="61">
        <f>Table13[[#This Row],[5939838.0000]]+Table13[[#This Row],[-4952210]]+Table13[[#This Row],[0]]</f>
        <v>0</v>
      </c>
      <c r="F135" s="104">
        <f>Table13[[#This Row],[987628.0000]]/درآمدها!$C$10*100</f>
        <v>0</v>
      </c>
      <c r="G135" s="61">
        <v>0</v>
      </c>
      <c r="H135" s="61">
        <v>0</v>
      </c>
      <c r="I135" s="61">
        <v>393341246</v>
      </c>
      <c r="J135" s="61">
        <f>Table13[[#This Row],[294065]]+Table13[[#This Row],[Column8]]+Table13[[#This Row],[-72654.0000]]</f>
        <v>393341246</v>
      </c>
      <c r="K135" s="62">
        <f>Table13[[#This Row],[221411.0000]]/درآمدها!$C$10*100</f>
        <v>1.7654409824583141E-2</v>
      </c>
    </row>
    <row r="136" spans="1:11" ht="23.1" customHeight="1">
      <c r="A136" s="60" t="s">
        <v>351</v>
      </c>
      <c r="B136" s="61">
        <v>0</v>
      </c>
      <c r="C136" s="61">
        <v>0</v>
      </c>
      <c r="D136" s="61">
        <v>0</v>
      </c>
      <c r="E136" s="61">
        <f>Table13[[#This Row],[5939838.0000]]+Table13[[#This Row],[-4952210]]+Table13[[#This Row],[0]]</f>
        <v>0</v>
      </c>
      <c r="F136" s="104">
        <f>Table13[[#This Row],[987628.0000]]/درآمدها!$C$10*100</f>
        <v>0</v>
      </c>
      <c r="G136" s="61">
        <v>0</v>
      </c>
      <c r="H136" s="61">
        <v>0</v>
      </c>
      <c r="I136" s="61">
        <v>55191692</v>
      </c>
      <c r="J136" s="61">
        <f>Table13[[#This Row],[294065]]+Table13[[#This Row],[Column8]]+Table13[[#This Row],[-72654.0000]]</f>
        <v>55191692</v>
      </c>
      <c r="K136" s="62">
        <f>Table13[[#This Row],[221411.0000]]/درآمدها!$C$10*100</f>
        <v>2.4771791908142953E-3</v>
      </c>
    </row>
    <row r="137" spans="1:11" ht="23.1" customHeight="1">
      <c r="A137" s="60" t="s">
        <v>464</v>
      </c>
      <c r="B137" s="61">
        <v>0</v>
      </c>
      <c r="C137" s="61">
        <v>0</v>
      </c>
      <c r="D137" s="61">
        <v>0</v>
      </c>
      <c r="E137" s="61">
        <f>Table13[[#This Row],[5939838.0000]]+Table13[[#This Row],[-4952210]]+Table13[[#This Row],[0]]</f>
        <v>0</v>
      </c>
      <c r="F137" s="104">
        <f>Table13[[#This Row],[987628.0000]]/درآمدها!$C$10*100</f>
        <v>0</v>
      </c>
      <c r="G137" s="61">
        <v>0</v>
      </c>
      <c r="H137" s="61">
        <v>0</v>
      </c>
      <c r="I137" s="61">
        <v>21995001</v>
      </c>
      <c r="J137" s="61">
        <f>Table13[[#This Row],[294065]]+Table13[[#This Row],[Column8]]+Table13[[#This Row],[-72654.0000]]</f>
        <v>21995001</v>
      </c>
      <c r="K137" s="62">
        <f>Table13[[#This Row],[221411.0000]]/درآمدها!$C$10*100</f>
        <v>9.8720580588722686E-4</v>
      </c>
    </row>
    <row r="138" spans="1:11" ht="23.1" customHeight="1">
      <c r="A138" s="60" t="s">
        <v>476</v>
      </c>
      <c r="B138" s="61">
        <v>0</v>
      </c>
      <c r="C138" s="61">
        <v>0</v>
      </c>
      <c r="D138" s="61">
        <v>0</v>
      </c>
      <c r="E138" s="61">
        <f>Table13[[#This Row],[5939838.0000]]+Table13[[#This Row],[-4952210]]+Table13[[#This Row],[0]]</f>
        <v>0</v>
      </c>
      <c r="F138" s="104">
        <f>Table13[[#This Row],[987628.0000]]/درآمدها!$C$10*100</f>
        <v>0</v>
      </c>
      <c r="G138" s="61">
        <v>0</v>
      </c>
      <c r="H138" s="61">
        <v>0</v>
      </c>
      <c r="I138" s="61">
        <v>745933</v>
      </c>
      <c r="J138" s="61">
        <f>Table13[[#This Row],[294065]]+Table13[[#This Row],[Column8]]+Table13[[#This Row],[-72654.0000]]</f>
        <v>745933</v>
      </c>
      <c r="K138" s="62">
        <f>Table13[[#This Row],[221411.0000]]/درآمدها!$C$10*100</f>
        <v>3.3479852462969967E-5</v>
      </c>
    </row>
    <row r="139" spans="1:11" ht="23.1" customHeight="1">
      <c r="A139" s="60" t="s">
        <v>460</v>
      </c>
      <c r="B139" s="61">
        <v>0</v>
      </c>
      <c r="C139" s="61">
        <v>0</v>
      </c>
      <c r="D139" s="61">
        <v>0</v>
      </c>
      <c r="E139" s="61">
        <f>Table13[[#This Row],[5939838.0000]]+Table13[[#This Row],[-4952210]]+Table13[[#This Row],[0]]</f>
        <v>0</v>
      </c>
      <c r="F139" s="104">
        <f>Table13[[#This Row],[987628.0000]]/درآمدها!$C$10*100</f>
        <v>0</v>
      </c>
      <c r="G139" s="61">
        <v>0</v>
      </c>
      <c r="H139" s="61">
        <v>0</v>
      </c>
      <c r="I139" s="61">
        <v>1338676441</v>
      </c>
      <c r="J139" s="61">
        <f>Table13[[#This Row],[294065]]+Table13[[#This Row],[Column8]]+Table13[[#This Row],[-72654.0000]]</f>
        <v>1338676441</v>
      </c>
      <c r="K139" s="62">
        <f>Table13[[#This Row],[221411.0000]]/درآمدها!$C$10*100</f>
        <v>6.0084068864541082E-2</v>
      </c>
    </row>
    <row r="140" spans="1:11" ht="23.1" customHeight="1">
      <c r="A140" s="60" t="s">
        <v>482</v>
      </c>
      <c r="B140" s="61">
        <v>0</v>
      </c>
      <c r="C140" s="61">
        <v>0</v>
      </c>
      <c r="D140" s="61">
        <v>0</v>
      </c>
      <c r="E140" s="61">
        <f>Table13[[#This Row],[5939838.0000]]+Table13[[#This Row],[-4952210]]+Table13[[#This Row],[0]]</f>
        <v>0</v>
      </c>
      <c r="F140" s="104">
        <f>Table13[[#This Row],[987628.0000]]/درآمدها!$C$10*100</f>
        <v>0</v>
      </c>
      <c r="G140" s="61">
        <v>0</v>
      </c>
      <c r="H140" s="61">
        <v>0</v>
      </c>
      <c r="I140" s="61">
        <v>742668444</v>
      </c>
      <c r="J140" s="61">
        <f>Table13[[#This Row],[294065]]+Table13[[#This Row],[Column8]]+Table13[[#This Row],[-72654.0000]]</f>
        <v>742668444</v>
      </c>
      <c r="K140" s="62">
        <f>Table13[[#This Row],[221411.0000]]/درآمدها!$C$10*100</f>
        <v>3.3333328776208419E-2</v>
      </c>
    </row>
    <row r="141" spans="1:11" ht="23.1" customHeight="1">
      <c r="A141" s="60" t="s">
        <v>459</v>
      </c>
      <c r="B141" s="61">
        <v>0</v>
      </c>
      <c r="C141" s="61">
        <v>0</v>
      </c>
      <c r="D141" s="61">
        <v>0</v>
      </c>
      <c r="E141" s="61">
        <f>Table13[[#This Row],[5939838.0000]]+Table13[[#This Row],[-4952210]]+Table13[[#This Row],[0]]</f>
        <v>0</v>
      </c>
      <c r="F141" s="104">
        <f>Table13[[#This Row],[987628.0000]]/درآمدها!$C$10*100</f>
        <v>0</v>
      </c>
      <c r="G141" s="61">
        <v>0</v>
      </c>
      <c r="H141" s="61">
        <v>0</v>
      </c>
      <c r="I141" s="61">
        <v>5883144753</v>
      </c>
      <c r="J141" s="61">
        <f>Table13[[#This Row],[294065]]+Table13[[#This Row],[Column8]]+Table13[[#This Row],[-72654.0000]]</f>
        <v>5883144753</v>
      </c>
      <c r="K141" s="62">
        <f>Table13[[#This Row],[221411.0000]]/درآمدها!$C$10*100</f>
        <v>0.2640543029316787</v>
      </c>
    </row>
    <row r="142" spans="1:11" ht="23.1" customHeight="1">
      <c r="A142" s="60" t="s">
        <v>391</v>
      </c>
      <c r="B142" s="61">
        <v>0</v>
      </c>
      <c r="C142" s="61">
        <v>0</v>
      </c>
      <c r="D142" s="61">
        <v>0</v>
      </c>
      <c r="E142" s="61">
        <f>Table13[[#This Row],[5939838.0000]]+Table13[[#This Row],[-4952210]]+Table13[[#This Row],[0]]</f>
        <v>0</v>
      </c>
      <c r="F142" s="104">
        <f>Table13[[#This Row],[987628.0000]]/درآمدها!$C$10*100</f>
        <v>0</v>
      </c>
      <c r="G142" s="61">
        <v>0</v>
      </c>
      <c r="H142" s="61">
        <v>0</v>
      </c>
      <c r="I142" s="61">
        <v>12849789522</v>
      </c>
      <c r="J142" s="61">
        <f>Table13[[#This Row],[294065]]+Table13[[#This Row],[Column8]]+Table13[[#This Row],[-72654.0000]]</f>
        <v>12849789522</v>
      </c>
      <c r="K142" s="62">
        <f>Table13[[#This Row],[221411.0000]]/درآمدها!$C$10*100</f>
        <v>0.57673954279644069</v>
      </c>
    </row>
    <row r="143" spans="1:11" ht="23.1" customHeight="1">
      <c r="A143" s="60" t="s">
        <v>418</v>
      </c>
      <c r="B143" s="61">
        <v>0</v>
      </c>
      <c r="C143" s="61">
        <v>0</v>
      </c>
      <c r="D143" s="61">
        <v>0</v>
      </c>
      <c r="E143" s="61">
        <f>Table13[[#This Row],[5939838.0000]]+Table13[[#This Row],[-4952210]]+Table13[[#This Row],[0]]</f>
        <v>0</v>
      </c>
      <c r="F143" s="104">
        <f>Table13[[#This Row],[987628.0000]]/درآمدها!$C$10*100</f>
        <v>0</v>
      </c>
      <c r="G143" s="61">
        <v>0</v>
      </c>
      <c r="H143" s="61">
        <v>0</v>
      </c>
      <c r="I143" s="61">
        <v>5560789629</v>
      </c>
      <c r="J143" s="61">
        <f>Table13[[#This Row],[294065]]+Table13[[#This Row],[Column8]]+Table13[[#This Row],[-72654.0000]]</f>
        <v>5560789629</v>
      </c>
      <c r="K143" s="62">
        <f>Table13[[#This Row],[221411.0000]]/درآمدها!$C$10*100</f>
        <v>0.24958597669835428</v>
      </c>
    </row>
    <row r="144" spans="1:11" ht="23.1" customHeight="1">
      <c r="A144" s="60" t="s">
        <v>404</v>
      </c>
      <c r="B144" s="61">
        <v>0</v>
      </c>
      <c r="C144" s="61">
        <v>0</v>
      </c>
      <c r="D144" s="61">
        <v>0</v>
      </c>
      <c r="E144" s="61">
        <f>Table13[[#This Row],[5939838.0000]]+Table13[[#This Row],[-4952210]]+Table13[[#This Row],[0]]</f>
        <v>0</v>
      </c>
      <c r="F144" s="104">
        <f>Table13[[#This Row],[987628.0000]]/درآمدها!$C$10*100</f>
        <v>0</v>
      </c>
      <c r="G144" s="61">
        <v>0</v>
      </c>
      <c r="H144" s="61">
        <v>0</v>
      </c>
      <c r="I144" s="61">
        <v>1554717461</v>
      </c>
      <c r="J144" s="61">
        <f>Table13[[#This Row],[294065]]+Table13[[#This Row],[Column8]]+Table13[[#This Row],[-72654.0000]]</f>
        <v>1554717461</v>
      </c>
      <c r="K144" s="62">
        <f>Table13[[#This Row],[221411.0000]]/درآمدها!$C$10*100</f>
        <v>6.9780678983076577E-2</v>
      </c>
    </row>
    <row r="145" spans="1:11" ht="23.1" customHeight="1">
      <c r="A145" s="60" t="s">
        <v>367</v>
      </c>
      <c r="B145" s="61">
        <v>0</v>
      </c>
      <c r="C145" s="61">
        <v>0</v>
      </c>
      <c r="D145" s="61">
        <v>0</v>
      </c>
      <c r="E145" s="61">
        <f>Table13[[#This Row],[5939838.0000]]+Table13[[#This Row],[-4952210]]+Table13[[#This Row],[0]]</f>
        <v>0</v>
      </c>
      <c r="F145" s="104">
        <f>Table13[[#This Row],[987628.0000]]/درآمدها!$C$10*100</f>
        <v>0</v>
      </c>
      <c r="G145" s="61">
        <v>0</v>
      </c>
      <c r="H145" s="61">
        <v>0</v>
      </c>
      <c r="I145" s="61">
        <v>4011606198</v>
      </c>
      <c r="J145" s="61">
        <f>Table13[[#This Row],[294065]]+Table13[[#This Row],[Column8]]+Table13[[#This Row],[-72654.0000]]</f>
        <v>4011606198</v>
      </c>
      <c r="K145" s="62">
        <f>Table13[[#This Row],[221411.0000]]/درآمدها!$C$10*100</f>
        <v>0.18005368263446703</v>
      </c>
    </row>
    <row r="146" spans="1:11" ht="23.1" customHeight="1">
      <c r="A146" s="60" t="s">
        <v>359</v>
      </c>
      <c r="B146" s="61">
        <v>0</v>
      </c>
      <c r="C146" s="61">
        <v>0</v>
      </c>
      <c r="D146" s="61">
        <v>0</v>
      </c>
      <c r="E146" s="61">
        <f>Table13[[#This Row],[5939838.0000]]+Table13[[#This Row],[-4952210]]+Table13[[#This Row],[0]]</f>
        <v>0</v>
      </c>
      <c r="F146" s="104">
        <f>Table13[[#This Row],[987628.0000]]/درآمدها!$C$10*100</f>
        <v>0</v>
      </c>
      <c r="G146" s="61">
        <v>0</v>
      </c>
      <c r="H146" s="61">
        <v>0</v>
      </c>
      <c r="I146" s="61">
        <v>2348725275</v>
      </c>
      <c r="J146" s="61">
        <f>Table13[[#This Row],[294065]]+Table13[[#This Row],[Column8]]+Table13[[#This Row],[-72654.0000]]</f>
        <v>2348725275</v>
      </c>
      <c r="K146" s="62">
        <f>Table13[[#This Row],[221411.0000]]/درآمدها!$C$10*100</f>
        <v>0.10541828245036559</v>
      </c>
    </row>
    <row r="147" spans="1:11" ht="23.1" customHeight="1">
      <c r="A147" s="60" t="s">
        <v>411</v>
      </c>
      <c r="B147" s="61">
        <v>0</v>
      </c>
      <c r="C147" s="61">
        <v>0</v>
      </c>
      <c r="D147" s="61">
        <v>0</v>
      </c>
      <c r="E147" s="61">
        <f>Table13[[#This Row],[5939838.0000]]+Table13[[#This Row],[-4952210]]+Table13[[#This Row],[0]]</f>
        <v>0</v>
      </c>
      <c r="F147" s="104">
        <f>Table13[[#This Row],[987628.0000]]/درآمدها!$C$10*100</f>
        <v>0</v>
      </c>
      <c r="G147" s="61">
        <v>0</v>
      </c>
      <c r="H147" s="61">
        <v>0</v>
      </c>
      <c r="I147" s="61">
        <v>138064826</v>
      </c>
      <c r="J147" s="61">
        <f>Table13[[#This Row],[294065]]+Table13[[#This Row],[Column8]]+Table13[[#This Row],[-72654.0000]]</f>
        <v>138064826</v>
      </c>
      <c r="K147" s="62">
        <f>Table13[[#This Row],[221411.0000]]/درآمدها!$C$10*100</f>
        <v>6.1967897985551242E-3</v>
      </c>
    </row>
    <row r="148" spans="1:11" ht="23.1" customHeight="1">
      <c r="A148" s="60" t="s">
        <v>353</v>
      </c>
      <c r="B148" s="61">
        <v>0</v>
      </c>
      <c r="C148" s="61">
        <v>0</v>
      </c>
      <c r="D148" s="61">
        <v>0</v>
      </c>
      <c r="E148" s="61">
        <f>Table13[[#This Row],[5939838.0000]]+Table13[[#This Row],[-4952210]]+Table13[[#This Row],[0]]</f>
        <v>0</v>
      </c>
      <c r="F148" s="104">
        <f>Table13[[#This Row],[987628.0000]]/درآمدها!$C$10*100</f>
        <v>0</v>
      </c>
      <c r="G148" s="61">
        <v>0</v>
      </c>
      <c r="H148" s="61">
        <v>0</v>
      </c>
      <c r="I148" s="61">
        <v>267132756</v>
      </c>
      <c r="J148" s="61">
        <f>Table13[[#This Row],[294065]]+Table13[[#This Row],[Column8]]+Table13[[#This Row],[-72654.0000]]</f>
        <v>267132756</v>
      </c>
      <c r="K148" s="62">
        <f>Table13[[#This Row],[221411.0000]]/درآمدها!$C$10*100</f>
        <v>1.1989770205777938E-2</v>
      </c>
    </row>
    <row r="149" spans="1:11" ht="23.1" customHeight="1">
      <c r="A149" s="60" t="s">
        <v>423</v>
      </c>
      <c r="B149" s="61">
        <v>0</v>
      </c>
      <c r="C149" s="61">
        <v>0</v>
      </c>
      <c r="D149" s="61">
        <v>0</v>
      </c>
      <c r="E149" s="61">
        <f>Table13[[#This Row],[5939838.0000]]+Table13[[#This Row],[-4952210]]+Table13[[#This Row],[0]]</f>
        <v>0</v>
      </c>
      <c r="F149" s="104">
        <f>Table13[[#This Row],[987628.0000]]/درآمدها!$C$10*100</f>
        <v>0</v>
      </c>
      <c r="G149" s="61">
        <v>0</v>
      </c>
      <c r="H149" s="61">
        <v>0</v>
      </c>
      <c r="I149" s="61">
        <v>5628553</v>
      </c>
      <c r="J149" s="61">
        <f>Table13[[#This Row],[294065]]+Table13[[#This Row],[Column8]]+Table13[[#This Row],[-72654.0000]]</f>
        <v>5628553</v>
      </c>
      <c r="K149" s="62">
        <f>Table13[[#This Row],[221411.0000]]/درآمدها!$C$10*100</f>
        <v>2.5262741294460359E-4</v>
      </c>
    </row>
    <row r="150" spans="1:11" ht="23.1" customHeight="1">
      <c r="A150" s="60" t="s">
        <v>424</v>
      </c>
      <c r="B150" s="61">
        <v>0</v>
      </c>
      <c r="C150" s="61">
        <v>0</v>
      </c>
      <c r="D150" s="61">
        <v>0</v>
      </c>
      <c r="E150" s="61">
        <f>Table13[[#This Row],[5939838.0000]]+Table13[[#This Row],[-4952210]]+Table13[[#This Row],[0]]</f>
        <v>0</v>
      </c>
      <c r="F150" s="104">
        <f>Table13[[#This Row],[987628.0000]]/درآمدها!$C$10*100</f>
        <v>0</v>
      </c>
      <c r="G150" s="61">
        <v>0</v>
      </c>
      <c r="H150" s="61">
        <v>0</v>
      </c>
      <c r="I150" s="61">
        <v>-140225312</v>
      </c>
      <c r="J150" s="61">
        <f>Table13[[#This Row],[294065]]+Table13[[#This Row],[Column8]]+Table13[[#This Row],[-72654.0000]]</f>
        <v>-140225312</v>
      </c>
      <c r="K150" s="62">
        <f>Table13[[#This Row],[221411.0000]]/درآمدها!$C$10*100</f>
        <v>-6.2937593018862715E-3</v>
      </c>
    </row>
    <row r="151" spans="1:11" ht="23.1" customHeight="1">
      <c r="A151" s="60" t="s">
        <v>428</v>
      </c>
      <c r="B151" s="61">
        <v>0</v>
      </c>
      <c r="C151" s="61">
        <v>0</v>
      </c>
      <c r="D151" s="61">
        <v>0</v>
      </c>
      <c r="E151" s="61">
        <f>Table13[[#This Row],[5939838.0000]]+Table13[[#This Row],[-4952210]]+Table13[[#This Row],[0]]</f>
        <v>0</v>
      </c>
      <c r="F151" s="104">
        <f>Table13[[#This Row],[987628.0000]]/درآمدها!$C$10*100</f>
        <v>0</v>
      </c>
      <c r="G151" s="61">
        <v>0</v>
      </c>
      <c r="H151" s="61">
        <v>0</v>
      </c>
      <c r="I151" s="61">
        <v>-114572538</v>
      </c>
      <c r="J151" s="61">
        <f>Table13[[#This Row],[294065]]+Table13[[#This Row],[Column8]]+Table13[[#This Row],[-72654.0000]]</f>
        <v>-114572538</v>
      </c>
      <c r="K151" s="62">
        <f>Table13[[#This Row],[221411.0000]]/درآمدها!$C$10*100</f>
        <v>-5.1423809759697185E-3</v>
      </c>
    </row>
    <row r="152" spans="1:11" ht="23.1" customHeight="1">
      <c r="A152" s="60" t="s">
        <v>286</v>
      </c>
      <c r="B152" s="61">
        <v>0</v>
      </c>
      <c r="C152" s="61">
        <v>0</v>
      </c>
      <c r="D152" s="61">
        <v>0</v>
      </c>
      <c r="E152" s="61">
        <f>Table13[[#This Row],[5939838.0000]]+Table13[[#This Row],[-4952210]]+Table13[[#This Row],[0]]</f>
        <v>0</v>
      </c>
      <c r="F152" s="104">
        <f>Table13[[#This Row],[987628.0000]]/درآمدها!$C$10*100</f>
        <v>0</v>
      </c>
      <c r="G152" s="61">
        <v>0</v>
      </c>
      <c r="H152" s="61">
        <v>0</v>
      </c>
      <c r="I152" s="61">
        <v>19226027</v>
      </c>
      <c r="J152" s="61">
        <f>Table13[[#This Row],[294065]]+Table13[[#This Row],[Column8]]+Table13[[#This Row],[-72654.0000]]</f>
        <v>19226027</v>
      </c>
      <c r="K152" s="62">
        <f>Table13[[#This Row],[221411.0000]]/درآمدها!$C$10*100</f>
        <v>8.6292542012362649E-4</v>
      </c>
    </row>
    <row r="153" spans="1:11" ht="23.1" customHeight="1">
      <c r="A153" s="60" t="s">
        <v>296</v>
      </c>
      <c r="B153" s="61">
        <v>0</v>
      </c>
      <c r="C153" s="61">
        <v>0</v>
      </c>
      <c r="D153" s="61">
        <v>0</v>
      </c>
      <c r="E153" s="61">
        <f>Table13[[#This Row],[5939838.0000]]+Table13[[#This Row],[-4952210]]+Table13[[#This Row],[0]]</f>
        <v>0</v>
      </c>
      <c r="F153" s="104">
        <f>Table13[[#This Row],[987628.0000]]/درآمدها!$C$10*100</f>
        <v>0</v>
      </c>
      <c r="G153" s="61">
        <v>0</v>
      </c>
      <c r="H153" s="61">
        <v>0</v>
      </c>
      <c r="I153" s="61">
        <v>1039735</v>
      </c>
      <c r="J153" s="61">
        <f>Table13[[#This Row],[294065]]+Table13[[#This Row],[Column8]]+Table13[[#This Row],[-72654.0000]]</f>
        <v>1039735</v>
      </c>
      <c r="K153" s="62">
        <f>Table13[[#This Row],[221411.0000]]/درآمدها!$C$10*100</f>
        <v>4.6666623410662994E-5</v>
      </c>
    </row>
    <row r="154" spans="1:11" ht="23.1" customHeight="1">
      <c r="A154" s="60" t="s">
        <v>332</v>
      </c>
      <c r="B154" s="61">
        <v>0</v>
      </c>
      <c r="C154" s="61">
        <v>0</v>
      </c>
      <c r="D154" s="61">
        <v>0</v>
      </c>
      <c r="E154" s="61">
        <f>Table13[[#This Row],[5939838.0000]]+Table13[[#This Row],[-4952210]]+Table13[[#This Row],[0]]</f>
        <v>0</v>
      </c>
      <c r="F154" s="104">
        <f>Table13[[#This Row],[987628.0000]]/درآمدها!$C$10*100</f>
        <v>0</v>
      </c>
      <c r="G154" s="61">
        <v>0</v>
      </c>
      <c r="H154" s="61">
        <v>0</v>
      </c>
      <c r="I154" s="61">
        <v>13909171</v>
      </c>
      <c r="J154" s="61">
        <f>Table13[[#This Row],[294065]]+Table13[[#This Row],[Column8]]+Table13[[#This Row],[-72654.0000]]</f>
        <v>13909171</v>
      </c>
      <c r="K154" s="62">
        <f>Table13[[#This Row],[221411.0000]]/درآمدها!$C$10*100</f>
        <v>6.2428796280928776E-4</v>
      </c>
    </row>
    <row r="155" spans="1:11" ht="23.1" customHeight="1">
      <c r="A155" s="60" t="s">
        <v>270</v>
      </c>
      <c r="B155" s="61">
        <v>0</v>
      </c>
      <c r="C155" s="61">
        <v>0</v>
      </c>
      <c r="D155" s="61">
        <v>0</v>
      </c>
      <c r="E155" s="61">
        <f>Table13[[#This Row],[5939838.0000]]+Table13[[#This Row],[-4952210]]+Table13[[#This Row],[0]]</f>
        <v>0</v>
      </c>
      <c r="F155" s="104">
        <f>Table13[[#This Row],[987628.0000]]/درآمدها!$C$10*100</f>
        <v>0</v>
      </c>
      <c r="G155" s="61">
        <v>0</v>
      </c>
      <c r="H155" s="61">
        <v>0</v>
      </c>
      <c r="I155" s="61">
        <v>151960863</v>
      </c>
      <c r="J155" s="61">
        <f>Table13[[#This Row],[294065]]+Table13[[#This Row],[Column8]]+Table13[[#This Row],[-72654.0000]]</f>
        <v>151960863</v>
      </c>
      <c r="K155" s="62">
        <f>Table13[[#This Row],[221411.0000]]/درآمدها!$C$10*100</f>
        <v>6.8204882655487718E-3</v>
      </c>
    </row>
    <row r="156" spans="1:11" ht="23.1" customHeight="1">
      <c r="A156" s="60" t="s">
        <v>368</v>
      </c>
      <c r="B156" s="61">
        <v>0</v>
      </c>
      <c r="C156" s="61">
        <v>0</v>
      </c>
      <c r="D156" s="61">
        <v>0</v>
      </c>
      <c r="E156" s="61">
        <f>Table13[[#This Row],[5939838.0000]]+Table13[[#This Row],[-4952210]]+Table13[[#This Row],[0]]</f>
        <v>0</v>
      </c>
      <c r="F156" s="104">
        <f>Table13[[#This Row],[987628.0000]]/درآمدها!$C$10*100</f>
        <v>0</v>
      </c>
      <c r="G156" s="61">
        <v>0</v>
      </c>
      <c r="H156" s="61">
        <v>0</v>
      </c>
      <c r="I156" s="61">
        <v>299923</v>
      </c>
      <c r="J156" s="61">
        <f>Table13[[#This Row],[294065]]+Table13[[#This Row],[Column8]]+Table13[[#This Row],[-72654.0000]]</f>
        <v>299923</v>
      </c>
      <c r="K156" s="62">
        <f>Table13[[#This Row],[221411.0000]]/درآمدها!$C$10*100</f>
        <v>1.3461500952835363E-5</v>
      </c>
    </row>
    <row r="157" spans="1:11" ht="23.1" customHeight="1">
      <c r="A157" s="60" t="s">
        <v>402</v>
      </c>
      <c r="B157" s="61">
        <v>0</v>
      </c>
      <c r="C157" s="61">
        <v>0</v>
      </c>
      <c r="D157" s="61">
        <v>0</v>
      </c>
      <c r="E157" s="61">
        <f>Table13[[#This Row],[5939838.0000]]+Table13[[#This Row],[-4952210]]+Table13[[#This Row],[0]]</f>
        <v>0</v>
      </c>
      <c r="F157" s="104">
        <f>Table13[[#This Row],[987628.0000]]/درآمدها!$C$10*100</f>
        <v>0</v>
      </c>
      <c r="G157" s="61">
        <v>0</v>
      </c>
      <c r="H157" s="61">
        <v>0</v>
      </c>
      <c r="I157" s="61">
        <v>10849794</v>
      </c>
      <c r="J157" s="61">
        <f>Table13[[#This Row],[294065]]+Table13[[#This Row],[Column8]]+Table13[[#This Row],[-72654.0000]]</f>
        <v>10849794</v>
      </c>
      <c r="K157" s="62">
        <f>Table13[[#This Row],[221411.0000]]/درآمدها!$C$10*100</f>
        <v>4.869733640603335E-4</v>
      </c>
    </row>
    <row r="158" spans="1:11" ht="23.1" customHeight="1">
      <c r="A158" s="60" t="s">
        <v>275</v>
      </c>
      <c r="B158" s="61">
        <v>0</v>
      </c>
      <c r="C158" s="61">
        <v>0</v>
      </c>
      <c r="D158" s="61">
        <v>0</v>
      </c>
      <c r="E158" s="61">
        <f>Table13[[#This Row],[5939838.0000]]+Table13[[#This Row],[-4952210]]+Table13[[#This Row],[0]]</f>
        <v>0</v>
      </c>
      <c r="F158" s="104">
        <f>Table13[[#This Row],[987628.0000]]/درآمدها!$C$10*100</f>
        <v>0</v>
      </c>
      <c r="G158" s="61">
        <v>0</v>
      </c>
      <c r="H158" s="61">
        <v>0</v>
      </c>
      <c r="I158" s="61">
        <v>-512265177</v>
      </c>
      <c r="J158" s="61">
        <f>Table13[[#This Row],[294065]]+Table13[[#This Row],[Column8]]+Table13[[#This Row],[-72654.0000]]</f>
        <v>-512265177</v>
      </c>
      <c r="K158" s="62">
        <f>Table13[[#This Row],[221411.0000]]/درآمدها!$C$10*100</f>
        <v>-2.2992095198733929E-2</v>
      </c>
    </row>
    <row r="159" spans="1:11" ht="23.1" customHeight="1">
      <c r="A159" s="60" t="s">
        <v>450</v>
      </c>
      <c r="B159" s="61">
        <v>0</v>
      </c>
      <c r="C159" s="61">
        <v>0</v>
      </c>
      <c r="D159" s="61">
        <v>0</v>
      </c>
      <c r="E159" s="61">
        <f>Table13[[#This Row],[5939838.0000]]+Table13[[#This Row],[-4952210]]+Table13[[#This Row],[0]]</f>
        <v>0</v>
      </c>
      <c r="F159" s="104">
        <f>Table13[[#This Row],[987628.0000]]/درآمدها!$C$10*100</f>
        <v>0</v>
      </c>
      <c r="G159" s="61">
        <v>0</v>
      </c>
      <c r="H159" s="61">
        <v>0</v>
      </c>
      <c r="I159" s="61">
        <v>495411617</v>
      </c>
      <c r="J159" s="61">
        <f>Table13[[#This Row],[294065]]+Table13[[#This Row],[Column8]]+Table13[[#This Row],[-72654.0000]]</f>
        <v>495411617</v>
      </c>
      <c r="K159" s="62">
        <f>Table13[[#This Row],[221411.0000]]/درآمدها!$C$10*100</f>
        <v>2.2235653665411484E-2</v>
      </c>
    </row>
    <row r="160" spans="1:11" ht="23.1" customHeight="1">
      <c r="A160" s="60" t="s">
        <v>373</v>
      </c>
      <c r="B160" s="61">
        <v>0</v>
      </c>
      <c r="C160" s="61">
        <v>0</v>
      </c>
      <c r="D160" s="61">
        <v>0</v>
      </c>
      <c r="E160" s="61">
        <f>Table13[[#This Row],[5939838.0000]]+Table13[[#This Row],[-4952210]]+Table13[[#This Row],[0]]</f>
        <v>0</v>
      </c>
      <c r="F160" s="104">
        <f>Table13[[#This Row],[987628.0000]]/درآمدها!$C$10*100</f>
        <v>0</v>
      </c>
      <c r="G160" s="61">
        <v>0</v>
      </c>
      <c r="H160" s="61">
        <v>0</v>
      </c>
      <c r="I160" s="61">
        <v>9595303672</v>
      </c>
      <c r="J160" s="61">
        <f>Table13[[#This Row],[294065]]+Table13[[#This Row],[Column8]]+Table13[[#This Row],[-72654.0000]]</f>
        <v>9595303672</v>
      </c>
      <c r="K160" s="62">
        <f>Table13[[#This Row],[221411.0000]]/درآمدها!$C$10*100</f>
        <v>0.43066783648927448</v>
      </c>
    </row>
    <row r="161" spans="1:11" ht="23.1" customHeight="1">
      <c r="A161" s="60" t="s">
        <v>388</v>
      </c>
      <c r="B161" s="61">
        <v>0</v>
      </c>
      <c r="C161" s="61">
        <v>0</v>
      </c>
      <c r="D161" s="61">
        <v>0</v>
      </c>
      <c r="E161" s="61">
        <f>Table13[[#This Row],[5939838.0000]]+Table13[[#This Row],[-4952210]]+Table13[[#This Row],[0]]</f>
        <v>0</v>
      </c>
      <c r="F161" s="104">
        <f>Table13[[#This Row],[987628.0000]]/درآمدها!$C$10*100</f>
        <v>0</v>
      </c>
      <c r="G161" s="61">
        <v>0</v>
      </c>
      <c r="H161" s="61">
        <v>0</v>
      </c>
      <c r="I161" s="61">
        <v>26953336237</v>
      </c>
      <c r="J161" s="61">
        <f>Table13[[#This Row],[294065]]+Table13[[#This Row],[Column8]]+Table13[[#This Row],[-72654.0000]]</f>
        <v>26953336237</v>
      </c>
      <c r="K161" s="62">
        <f>Table13[[#This Row],[221411.0000]]/درآمدها!$C$10*100</f>
        <v>1.2097517077265414</v>
      </c>
    </row>
    <row r="162" spans="1:11" ht="23.1" customHeight="1">
      <c r="A162" s="60" t="s">
        <v>389</v>
      </c>
      <c r="B162" s="61">
        <v>0</v>
      </c>
      <c r="C162" s="61">
        <v>0</v>
      </c>
      <c r="D162" s="61">
        <v>0</v>
      </c>
      <c r="E162" s="61">
        <f>Table13[[#This Row],[5939838.0000]]+Table13[[#This Row],[-4952210]]+Table13[[#This Row],[0]]</f>
        <v>0</v>
      </c>
      <c r="F162" s="104">
        <f>Table13[[#This Row],[987628.0000]]/درآمدها!$C$10*100</f>
        <v>0</v>
      </c>
      <c r="G162" s="61">
        <v>0</v>
      </c>
      <c r="H162" s="61">
        <v>0</v>
      </c>
      <c r="I162" s="61">
        <v>8880487368</v>
      </c>
      <c r="J162" s="61">
        <f>Table13[[#This Row],[294065]]+Table13[[#This Row],[Column8]]+Table13[[#This Row],[-72654.0000]]</f>
        <v>8880487368</v>
      </c>
      <c r="K162" s="62">
        <f>Table13[[#This Row],[221411.0000]]/درآمدها!$C$10*100</f>
        <v>0.39858460060073553</v>
      </c>
    </row>
    <row r="163" spans="1:11" ht="23.1" customHeight="1">
      <c r="A163" s="60" t="s">
        <v>365</v>
      </c>
      <c r="B163" s="61">
        <v>0</v>
      </c>
      <c r="C163" s="61">
        <v>0</v>
      </c>
      <c r="D163" s="61">
        <v>0</v>
      </c>
      <c r="E163" s="61">
        <f>Table13[[#This Row],[5939838.0000]]+Table13[[#This Row],[-4952210]]+Table13[[#This Row],[0]]</f>
        <v>0</v>
      </c>
      <c r="F163" s="104">
        <f>Table13[[#This Row],[987628.0000]]/درآمدها!$C$10*100</f>
        <v>0</v>
      </c>
      <c r="G163" s="61">
        <v>0</v>
      </c>
      <c r="H163" s="61">
        <v>0</v>
      </c>
      <c r="I163" s="61">
        <v>10171738118</v>
      </c>
      <c r="J163" s="61">
        <f>Table13[[#This Row],[294065]]+Table13[[#This Row],[Column8]]+Table13[[#This Row],[-72654.0000]]</f>
        <v>10171738118</v>
      </c>
      <c r="K163" s="62">
        <f>Table13[[#This Row],[221411.0000]]/درآمدها!$C$10*100</f>
        <v>0.45654005317181007</v>
      </c>
    </row>
    <row r="164" spans="1:11" ht="23.1" customHeight="1">
      <c r="A164" s="60" t="s">
        <v>401</v>
      </c>
      <c r="B164" s="61">
        <v>0</v>
      </c>
      <c r="C164" s="61">
        <v>0</v>
      </c>
      <c r="D164" s="61">
        <v>0</v>
      </c>
      <c r="E164" s="61">
        <f>Table13[[#This Row],[5939838.0000]]+Table13[[#This Row],[-4952210]]+Table13[[#This Row],[0]]</f>
        <v>0</v>
      </c>
      <c r="F164" s="104">
        <f>Table13[[#This Row],[987628.0000]]/درآمدها!$C$10*100</f>
        <v>0</v>
      </c>
      <c r="G164" s="61">
        <v>0</v>
      </c>
      <c r="H164" s="61">
        <v>0</v>
      </c>
      <c r="I164" s="61">
        <v>2139246965</v>
      </c>
      <c r="J164" s="61">
        <f>Table13[[#This Row],[294065]]+Table13[[#This Row],[Column8]]+Table13[[#This Row],[-72654.0000]]</f>
        <v>2139246965</v>
      </c>
      <c r="K164" s="62">
        <f>Table13[[#This Row],[221411.0000]]/درآمدها!$C$10*100</f>
        <v>9.6016227690766162E-2</v>
      </c>
    </row>
    <row r="165" spans="1:11" ht="23.1" customHeight="1">
      <c r="A165" s="60" t="s">
        <v>405</v>
      </c>
      <c r="B165" s="61">
        <v>0</v>
      </c>
      <c r="C165" s="61">
        <v>0</v>
      </c>
      <c r="D165" s="61">
        <v>0</v>
      </c>
      <c r="E165" s="61">
        <f>Table13[[#This Row],[5939838.0000]]+Table13[[#This Row],[-4952210]]+Table13[[#This Row],[0]]</f>
        <v>0</v>
      </c>
      <c r="F165" s="104">
        <f>Table13[[#This Row],[987628.0000]]/درآمدها!$C$10*100</f>
        <v>0</v>
      </c>
      <c r="G165" s="61">
        <v>0</v>
      </c>
      <c r="H165" s="61">
        <v>0</v>
      </c>
      <c r="I165" s="61">
        <v>533553563</v>
      </c>
      <c r="J165" s="61">
        <f>Table13[[#This Row],[294065]]+Table13[[#This Row],[Column8]]+Table13[[#This Row],[-72654.0000]]</f>
        <v>533553563</v>
      </c>
      <c r="K165" s="62">
        <f>Table13[[#This Row],[221411.0000]]/درآمدها!$C$10*100</f>
        <v>2.3947585869417164E-2</v>
      </c>
    </row>
    <row r="166" spans="1:11" ht="23.1" customHeight="1">
      <c r="A166" s="60" t="s">
        <v>410</v>
      </c>
      <c r="B166" s="61">
        <v>0</v>
      </c>
      <c r="C166" s="61">
        <v>0</v>
      </c>
      <c r="D166" s="61">
        <v>0</v>
      </c>
      <c r="E166" s="61">
        <f>Table13[[#This Row],[5939838.0000]]+Table13[[#This Row],[-4952210]]+Table13[[#This Row],[0]]</f>
        <v>0</v>
      </c>
      <c r="F166" s="104">
        <f>Table13[[#This Row],[987628.0000]]/درآمدها!$C$10*100</f>
        <v>0</v>
      </c>
      <c r="G166" s="61">
        <v>0</v>
      </c>
      <c r="H166" s="61">
        <v>0</v>
      </c>
      <c r="I166" s="61">
        <v>21325211</v>
      </c>
      <c r="J166" s="61">
        <f>Table13[[#This Row],[294065]]+Table13[[#This Row],[Column8]]+Table13[[#This Row],[-72654.0000]]</f>
        <v>21325211</v>
      </c>
      <c r="K166" s="62">
        <f>Table13[[#This Row],[221411.0000]]/درآمدها!$C$10*100</f>
        <v>9.571434941498824E-4</v>
      </c>
    </row>
    <row r="167" spans="1:11" ht="23.1" customHeight="1">
      <c r="A167" s="60" t="s">
        <v>352</v>
      </c>
      <c r="B167" s="61">
        <v>0</v>
      </c>
      <c r="C167" s="61">
        <v>0</v>
      </c>
      <c r="D167" s="61">
        <v>0</v>
      </c>
      <c r="E167" s="61">
        <f>Table13[[#This Row],[5939838.0000]]+Table13[[#This Row],[-4952210]]+Table13[[#This Row],[0]]</f>
        <v>0</v>
      </c>
      <c r="F167" s="104">
        <f>Table13[[#This Row],[987628.0000]]/درآمدها!$C$10*100</f>
        <v>0</v>
      </c>
      <c r="G167" s="61">
        <v>0</v>
      </c>
      <c r="H167" s="61">
        <v>0</v>
      </c>
      <c r="I167" s="61">
        <v>98791344</v>
      </c>
      <c r="J167" s="61">
        <f>Table13[[#This Row],[294065]]+Table13[[#This Row],[Column8]]+Table13[[#This Row],[-72654.0000]]</f>
        <v>98791344</v>
      </c>
      <c r="K167" s="62">
        <f>Table13[[#This Row],[221411.0000]]/درآمدها!$C$10*100</f>
        <v>4.434070649426307E-3</v>
      </c>
    </row>
    <row r="168" spans="1:11" ht="23.1" customHeight="1">
      <c r="A168" s="60" t="s">
        <v>346</v>
      </c>
      <c r="B168" s="61">
        <v>0</v>
      </c>
      <c r="C168" s="61">
        <v>0</v>
      </c>
      <c r="D168" s="61">
        <v>0</v>
      </c>
      <c r="E168" s="61">
        <f>Table13[[#This Row],[5939838.0000]]+Table13[[#This Row],[-4952210]]+Table13[[#This Row],[0]]</f>
        <v>0</v>
      </c>
      <c r="F168" s="104">
        <f>Table13[[#This Row],[987628.0000]]/درآمدها!$C$10*100</f>
        <v>0</v>
      </c>
      <c r="G168" s="61">
        <v>0</v>
      </c>
      <c r="H168" s="61">
        <v>0</v>
      </c>
      <c r="I168" s="61">
        <v>2081100682</v>
      </c>
      <c r="J168" s="61">
        <f>Table13[[#This Row],[294065]]+Table13[[#This Row],[Column8]]+Table13[[#This Row],[-72654.0000]]</f>
        <v>2081100682</v>
      </c>
      <c r="K168" s="62">
        <f>Table13[[#This Row],[221411.0000]]/درآمدها!$C$10*100</f>
        <v>9.3406437031135742E-2</v>
      </c>
    </row>
    <row r="169" spans="1:11" ht="23.1" customHeight="1">
      <c r="A169" s="60" t="s">
        <v>369</v>
      </c>
      <c r="B169" s="61">
        <v>0</v>
      </c>
      <c r="C169" s="61">
        <v>0</v>
      </c>
      <c r="D169" s="61">
        <v>0</v>
      </c>
      <c r="E169" s="61">
        <f>Table13[[#This Row],[5939838.0000]]+Table13[[#This Row],[-4952210]]+Table13[[#This Row],[0]]</f>
        <v>0</v>
      </c>
      <c r="F169" s="104">
        <f>Table13[[#This Row],[987628.0000]]/درآمدها!$C$10*100</f>
        <v>0</v>
      </c>
      <c r="G169" s="61">
        <v>0</v>
      </c>
      <c r="H169" s="61">
        <v>0</v>
      </c>
      <c r="I169" s="61">
        <v>407152606</v>
      </c>
      <c r="J169" s="61">
        <f>Table13[[#This Row],[294065]]+Table13[[#This Row],[Column8]]+Table13[[#This Row],[-72654.0000]]</f>
        <v>407152606</v>
      </c>
      <c r="K169" s="62">
        <f>Table13[[#This Row],[221411.0000]]/درآمدها!$C$10*100</f>
        <v>1.8274307717708882E-2</v>
      </c>
    </row>
    <row r="170" spans="1:11" ht="23.1" customHeight="1">
      <c r="A170" s="60" t="s">
        <v>277</v>
      </c>
      <c r="B170" s="61">
        <v>0</v>
      </c>
      <c r="C170" s="61">
        <v>0</v>
      </c>
      <c r="D170" s="61">
        <v>0</v>
      </c>
      <c r="E170" s="61">
        <f>Table13[[#This Row],[5939838.0000]]+Table13[[#This Row],[-4952210]]+Table13[[#This Row],[0]]</f>
        <v>0</v>
      </c>
      <c r="F170" s="104">
        <f>Table13[[#This Row],[987628.0000]]/درآمدها!$C$10*100</f>
        <v>0</v>
      </c>
      <c r="G170" s="61">
        <v>0</v>
      </c>
      <c r="H170" s="61">
        <v>0</v>
      </c>
      <c r="I170" s="61">
        <v>-1354648064</v>
      </c>
      <c r="J170" s="61">
        <f>Table13[[#This Row],[294065]]+Table13[[#This Row],[Column8]]+Table13[[#This Row],[-72654.0000]]</f>
        <v>-1354648064</v>
      </c>
      <c r="K170" s="62">
        <f>Table13[[#This Row],[221411.0000]]/درآمدها!$C$10*100</f>
        <v>-6.0800926252046625E-2</v>
      </c>
    </row>
    <row r="171" spans="1:11" ht="23.1" customHeight="1">
      <c r="A171" s="60" t="s">
        <v>484</v>
      </c>
      <c r="B171" s="61">
        <v>0</v>
      </c>
      <c r="C171" s="61">
        <v>0</v>
      </c>
      <c r="D171" s="61">
        <v>0</v>
      </c>
      <c r="E171" s="61">
        <f>Table13[[#This Row],[5939838.0000]]+Table13[[#This Row],[-4952210]]+Table13[[#This Row],[0]]</f>
        <v>0</v>
      </c>
      <c r="F171" s="104">
        <f>Table13[[#This Row],[987628.0000]]/درآمدها!$C$10*100</f>
        <v>0</v>
      </c>
      <c r="G171" s="61">
        <v>0</v>
      </c>
      <c r="H171" s="61">
        <v>0</v>
      </c>
      <c r="I171" s="61">
        <v>-2707013</v>
      </c>
      <c r="J171" s="61">
        <f>Table13[[#This Row],[294065]]+Table13[[#This Row],[Column8]]+Table13[[#This Row],[-72654.0000]]</f>
        <v>-2707013</v>
      </c>
      <c r="K171" s="62">
        <f>Table13[[#This Row],[221411.0000]]/درآمدها!$C$10*100</f>
        <v>-1.2149937843659112E-4</v>
      </c>
    </row>
    <row r="172" spans="1:11" ht="23.1" customHeight="1">
      <c r="A172" s="60" t="s">
        <v>474</v>
      </c>
      <c r="B172" s="61">
        <v>0</v>
      </c>
      <c r="C172" s="61">
        <v>0</v>
      </c>
      <c r="D172" s="61">
        <v>0</v>
      </c>
      <c r="E172" s="61">
        <f>Table13[[#This Row],[5939838.0000]]+Table13[[#This Row],[-4952210]]+Table13[[#This Row],[0]]</f>
        <v>0</v>
      </c>
      <c r="F172" s="104">
        <f>Table13[[#This Row],[987628.0000]]/درآمدها!$C$10*100</f>
        <v>0</v>
      </c>
      <c r="G172" s="61">
        <v>0</v>
      </c>
      <c r="H172" s="61">
        <v>0</v>
      </c>
      <c r="I172" s="61">
        <v>244579438</v>
      </c>
      <c r="J172" s="61">
        <f>Table13[[#This Row],[294065]]+Table13[[#This Row],[Column8]]+Table13[[#This Row],[-72654.0000]]</f>
        <v>244579438</v>
      </c>
      <c r="K172" s="62">
        <f>Table13[[#This Row],[221411.0000]]/درآمدها!$C$10*100</f>
        <v>1.09775053519768E-2</v>
      </c>
    </row>
    <row r="173" spans="1:11" ht="23.1" customHeight="1">
      <c r="A173" s="60" t="s">
        <v>432</v>
      </c>
      <c r="B173" s="61">
        <v>0</v>
      </c>
      <c r="C173" s="61">
        <v>0</v>
      </c>
      <c r="D173" s="61">
        <v>0</v>
      </c>
      <c r="E173" s="61">
        <f>Table13[[#This Row],[5939838.0000]]+Table13[[#This Row],[-4952210]]+Table13[[#This Row],[0]]</f>
        <v>0</v>
      </c>
      <c r="F173" s="104">
        <f>Table13[[#This Row],[987628.0000]]/درآمدها!$C$10*100</f>
        <v>0</v>
      </c>
      <c r="G173" s="61">
        <v>0</v>
      </c>
      <c r="H173" s="61">
        <v>0</v>
      </c>
      <c r="I173" s="61">
        <v>1658827087</v>
      </c>
      <c r="J173" s="61">
        <f>Table13[[#This Row],[294065]]+Table13[[#This Row],[Column8]]+Table13[[#This Row],[-72654.0000]]</f>
        <v>1658827087</v>
      </c>
      <c r="K173" s="62">
        <f>Table13[[#This Row],[221411.0000]]/درآمدها!$C$10*100</f>
        <v>7.445345109324597E-2</v>
      </c>
    </row>
    <row r="174" spans="1:11" ht="23.1" customHeight="1">
      <c r="A174" s="60" t="s">
        <v>422</v>
      </c>
      <c r="B174" s="61">
        <v>0</v>
      </c>
      <c r="C174" s="61">
        <v>0</v>
      </c>
      <c r="D174" s="61">
        <v>0</v>
      </c>
      <c r="E174" s="61">
        <f>Table13[[#This Row],[5939838.0000]]+Table13[[#This Row],[-4952210]]+Table13[[#This Row],[0]]</f>
        <v>0</v>
      </c>
      <c r="F174" s="104">
        <f>Table13[[#This Row],[987628.0000]]/درآمدها!$C$10*100</f>
        <v>0</v>
      </c>
      <c r="G174" s="61">
        <v>0</v>
      </c>
      <c r="H174" s="61">
        <v>0</v>
      </c>
      <c r="I174" s="61">
        <v>795595243</v>
      </c>
      <c r="J174" s="61">
        <f>Table13[[#This Row],[294065]]+Table13[[#This Row],[Column8]]+Table13[[#This Row],[-72654.0000]]</f>
        <v>795595243</v>
      </c>
      <c r="K174" s="62">
        <f>Table13[[#This Row],[221411.0000]]/درآمدها!$C$10*100</f>
        <v>3.5708852344487695E-2</v>
      </c>
    </row>
    <row r="175" spans="1:11" ht="23.1" customHeight="1">
      <c r="A175" s="60" t="s">
        <v>468</v>
      </c>
      <c r="B175" s="61">
        <v>0</v>
      </c>
      <c r="C175" s="61">
        <v>0</v>
      </c>
      <c r="D175" s="61">
        <v>0</v>
      </c>
      <c r="E175" s="61">
        <f>Table13[[#This Row],[5939838.0000]]+Table13[[#This Row],[-4952210]]+Table13[[#This Row],[0]]</f>
        <v>0</v>
      </c>
      <c r="F175" s="104">
        <f>Table13[[#This Row],[987628.0000]]/درآمدها!$C$10*100</f>
        <v>0</v>
      </c>
      <c r="G175" s="61">
        <v>0</v>
      </c>
      <c r="H175" s="61">
        <v>0</v>
      </c>
      <c r="I175" s="61">
        <v>958173919</v>
      </c>
      <c r="J175" s="61">
        <f>Table13[[#This Row],[294065]]+Table13[[#This Row],[Column8]]+Table13[[#This Row],[-72654.0000]]</f>
        <v>958173919</v>
      </c>
      <c r="K175" s="62">
        <f>Table13[[#This Row],[221411.0000]]/درآمدها!$C$10*100</f>
        <v>4.3005901926829536E-2</v>
      </c>
    </row>
    <row r="176" spans="1:11" ht="23.1" customHeight="1">
      <c r="A176" s="60" t="s">
        <v>281</v>
      </c>
      <c r="B176" s="61">
        <v>0</v>
      </c>
      <c r="C176" s="61">
        <v>0</v>
      </c>
      <c r="D176" s="61">
        <v>0</v>
      </c>
      <c r="E176" s="61">
        <f>Table13[[#This Row],[5939838.0000]]+Table13[[#This Row],[-4952210]]+Table13[[#This Row],[0]]</f>
        <v>0</v>
      </c>
      <c r="F176" s="104">
        <f>Table13[[#This Row],[987628.0000]]/درآمدها!$C$10*100</f>
        <v>0</v>
      </c>
      <c r="G176" s="61">
        <v>0</v>
      </c>
      <c r="H176" s="61">
        <v>0</v>
      </c>
      <c r="I176" s="61">
        <v>1004540316</v>
      </c>
      <c r="J176" s="61">
        <f>Table13[[#This Row],[294065]]+Table13[[#This Row],[Column8]]+Table13[[#This Row],[-72654.0000]]</f>
        <v>1004540316</v>
      </c>
      <c r="K176" s="62">
        <f>Table13[[#This Row],[221411.0000]]/درآمدها!$C$10*100</f>
        <v>4.5086973726574942E-2</v>
      </c>
    </row>
    <row r="177" spans="1:11" ht="23.1" customHeight="1">
      <c r="A177" s="60" t="s">
        <v>426</v>
      </c>
      <c r="B177" s="61">
        <v>0</v>
      </c>
      <c r="C177" s="61">
        <v>0</v>
      </c>
      <c r="D177" s="61">
        <v>0</v>
      </c>
      <c r="E177" s="61">
        <f>Table13[[#This Row],[5939838.0000]]+Table13[[#This Row],[-4952210]]+Table13[[#This Row],[0]]</f>
        <v>0</v>
      </c>
      <c r="F177" s="104">
        <f>Table13[[#This Row],[987628.0000]]/درآمدها!$C$10*100</f>
        <v>0</v>
      </c>
      <c r="G177" s="61">
        <v>0</v>
      </c>
      <c r="H177" s="61">
        <v>0</v>
      </c>
      <c r="I177" s="61">
        <v>22618115</v>
      </c>
      <c r="J177" s="61">
        <f>Table13[[#This Row],[294065]]+Table13[[#This Row],[Column8]]+Table13[[#This Row],[-72654.0000]]</f>
        <v>22618115</v>
      </c>
      <c r="K177" s="62">
        <f>Table13[[#This Row],[221411.0000]]/درآمدها!$C$10*100</f>
        <v>1.0151731498545956E-3</v>
      </c>
    </row>
    <row r="178" spans="1:11" ht="23.1" customHeight="1">
      <c r="A178" s="60" t="s">
        <v>379</v>
      </c>
      <c r="B178" s="61">
        <v>0</v>
      </c>
      <c r="C178" s="61">
        <v>0</v>
      </c>
      <c r="D178" s="61">
        <v>0</v>
      </c>
      <c r="E178" s="61">
        <f>Table13[[#This Row],[5939838.0000]]+Table13[[#This Row],[-4952210]]+Table13[[#This Row],[0]]</f>
        <v>0</v>
      </c>
      <c r="F178" s="104">
        <f>Table13[[#This Row],[987628.0000]]/درآمدها!$C$10*100</f>
        <v>0</v>
      </c>
      <c r="G178" s="61">
        <v>0</v>
      </c>
      <c r="H178" s="61">
        <v>0</v>
      </c>
      <c r="I178" s="61">
        <v>8385590</v>
      </c>
      <c r="J178" s="61">
        <f>Table13[[#This Row],[294065]]+Table13[[#This Row],[Column8]]+Table13[[#This Row],[-72654.0000]]</f>
        <v>8385590</v>
      </c>
      <c r="K178" s="62">
        <f>Table13[[#This Row],[221411.0000]]/درآمدها!$C$10*100</f>
        <v>3.7637202807082722E-4</v>
      </c>
    </row>
    <row r="179" spans="1:11" ht="23.1" customHeight="1">
      <c r="A179" s="60" t="s">
        <v>414</v>
      </c>
      <c r="B179" s="61">
        <v>0</v>
      </c>
      <c r="C179" s="61">
        <v>0</v>
      </c>
      <c r="D179" s="61">
        <v>0</v>
      </c>
      <c r="E179" s="61">
        <f>Table13[[#This Row],[5939838.0000]]+Table13[[#This Row],[-4952210]]+Table13[[#This Row],[0]]</f>
        <v>0</v>
      </c>
      <c r="F179" s="104">
        <f>Table13[[#This Row],[987628.0000]]/درآمدها!$C$10*100</f>
        <v>0</v>
      </c>
      <c r="G179" s="61">
        <v>0</v>
      </c>
      <c r="H179" s="61">
        <v>0</v>
      </c>
      <c r="I179" s="61">
        <v>23600615</v>
      </c>
      <c r="J179" s="61">
        <f>Table13[[#This Row],[294065]]+Table13[[#This Row],[Column8]]+Table13[[#This Row],[-72654.0000]]</f>
        <v>23600615</v>
      </c>
      <c r="K179" s="62">
        <f>Table13[[#This Row],[221411.0000]]/درآمدها!$C$10*100</f>
        <v>1.0592708838935345E-3</v>
      </c>
    </row>
    <row r="180" spans="1:11" ht="23.1" customHeight="1">
      <c r="A180" s="60" t="s">
        <v>472</v>
      </c>
      <c r="B180" s="61">
        <v>0</v>
      </c>
      <c r="C180" s="61">
        <v>0</v>
      </c>
      <c r="D180" s="61">
        <v>0</v>
      </c>
      <c r="E180" s="61">
        <f>Table13[[#This Row],[5939838.0000]]+Table13[[#This Row],[-4952210]]+Table13[[#This Row],[0]]</f>
        <v>0</v>
      </c>
      <c r="F180" s="104">
        <f>Table13[[#This Row],[987628.0000]]/درآمدها!$C$10*100</f>
        <v>0</v>
      </c>
      <c r="G180" s="61">
        <v>0</v>
      </c>
      <c r="H180" s="61">
        <v>0</v>
      </c>
      <c r="I180" s="61">
        <v>1331214694</v>
      </c>
      <c r="J180" s="61">
        <f>Table13[[#This Row],[294065]]+Table13[[#This Row],[Column8]]+Table13[[#This Row],[-72654.0000]]</f>
        <v>1331214694</v>
      </c>
      <c r="K180" s="62">
        <f>Table13[[#This Row],[221411.0000]]/درآمدها!$C$10*100</f>
        <v>5.9749161857241488E-2</v>
      </c>
    </row>
    <row r="181" spans="1:11" ht="23.1" customHeight="1">
      <c r="A181" s="60" t="s">
        <v>394</v>
      </c>
      <c r="B181" s="61">
        <v>0</v>
      </c>
      <c r="C181" s="61">
        <v>0</v>
      </c>
      <c r="D181" s="61">
        <v>0</v>
      </c>
      <c r="E181" s="61">
        <f>Table13[[#This Row],[5939838.0000]]+Table13[[#This Row],[-4952210]]+Table13[[#This Row],[0]]</f>
        <v>0</v>
      </c>
      <c r="F181" s="104">
        <f>Table13[[#This Row],[987628.0000]]/درآمدها!$C$10*100</f>
        <v>0</v>
      </c>
      <c r="G181" s="61">
        <v>0</v>
      </c>
      <c r="H181" s="61">
        <v>0</v>
      </c>
      <c r="I181" s="61">
        <v>121558699</v>
      </c>
      <c r="J181" s="61">
        <f>Table13[[#This Row],[294065]]+Table13[[#This Row],[Column8]]+Table13[[#This Row],[-72654.0000]]</f>
        <v>121558699</v>
      </c>
      <c r="K181" s="62">
        <f>Table13[[#This Row],[221411.0000]]/درآمدها!$C$10*100</f>
        <v>5.4559421665358347E-3</v>
      </c>
    </row>
    <row r="182" spans="1:11" ht="23.1" customHeight="1">
      <c r="A182" s="60" t="s">
        <v>500</v>
      </c>
      <c r="B182" s="61">
        <v>0</v>
      </c>
      <c r="C182" s="61">
        <v>0</v>
      </c>
      <c r="D182" s="61">
        <v>0</v>
      </c>
      <c r="E182" s="61">
        <f>Table13[[#This Row],[5939838.0000]]+Table13[[#This Row],[-4952210]]+Table13[[#This Row],[0]]</f>
        <v>0</v>
      </c>
      <c r="F182" s="104">
        <f>Table13[[#This Row],[987628.0000]]/درآمدها!$C$10*100</f>
        <v>0</v>
      </c>
      <c r="G182" s="61">
        <v>0</v>
      </c>
      <c r="H182" s="61">
        <v>0</v>
      </c>
      <c r="I182" s="61">
        <v>-103049</v>
      </c>
      <c r="J182" s="61">
        <f>Table13[[#This Row],[294065]]+Table13[[#This Row],[Column8]]+Table13[[#This Row],[-72654.0000]]</f>
        <v>-103049</v>
      </c>
      <c r="K182" s="62">
        <f>Table13[[#This Row],[221411.0000]]/درآمدها!$C$10*100</f>
        <v>-4.6251678320393281E-6</v>
      </c>
    </row>
    <row r="183" spans="1:11" ht="23.1" customHeight="1">
      <c r="A183" s="60" t="s">
        <v>488</v>
      </c>
      <c r="B183" s="61">
        <v>0</v>
      </c>
      <c r="C183" s="61">
        <v>0</v>
      </c>
      <c r="D183" s="61">
        <v>0</v>
      </c>
      <c r="E183" s="61">
        <f>Table13[[#This Row],[5939838.0000]]+Table13[[#This Row],[-4952210]]+Table13[[#This Row],[0]]</f>
        <v>0</v>
      </c>
      <c r="F183" s="104">
        <f>Table13[[#This Row],[987628.0000]]/درآمدها!$C$10*100</f>
        <v>0</v>
      </c>
      <c r="G183" s="61">
        <v>0</v>
      </c>
      <c r="H183" s="61">
        <v>0</v>
      </c>
      <c r="I183" s="61">
        <v>-136220</v>
      </c>
      <c r="J183" s="61">
        <f>Table13[[#This Row],[294065]]+Table13[[#This Row],[Column8]]+Table13[[#This Row],[-72654.0000]]</f>
        <v>-136220</v>
      </c>
      <c r="K183" s="62">
        <f>Table13[[#This Row],[221411.0000]]/درآمدها!$C$10*100</f>
        <v>-6.1139881229356641E-6</v>
      </c>
    </row>
    <row r="184" spans="1:11" ht="23.1" customHeight="1">
      <c r="A184" s="60" t="s">
        <v>489</v>
      </c>
      <c r="B184" s="61">
        <v>0</v>
      </c>
      <c r="C184" s="61">
        <v>0</v>
      </c>
      <c r="D184" s="61">
        <v>0</v>
      </c>
      <c r="E184" s="61">
        <f>Table13[[#This Row],[5939838.0000]]+Table13[[#This Row],[-4952210]]+Table13[[#This Row],[0]]</f>
        <v>0</v>
      </c>
      <c r="F184" s="104">
        <f>Table13[[#This Row],[987628.0000]]/درآمدها!$C$10*100</f>
        <v>0</v>
      </c>
      <c r="G184" s="61">
        <v>0</v>
      </c>
      <c r="H184" s="61">
        <v>0</v>
      </c>
      <c r="I184" s="61">
        <v>-100327</v>
      </c>
      <c r="J184" s="61">
        <f>Table13[[#This Row],[294065]]+Table13[[#This Row],[Column8]]+Table13[[#This Row],[-72654.0000]]</f>
        <v>-100327</v>
      </c>
      <c r="K184" s="62">
        <f>Table13[[#This Row],[221411.0000]]/درآمدها!$C$10*100</f>
        <v>-4.5029957892362822E-6</v>
      </c>
    </row>
    <row r="185" spans="1:11" ht="23.1" customHeight="1">
      <c r="A185" s="60" t="s">
        <v>436</v>
      </c>
      <c r="B185" s="61">
        <v>0</v>
      </c>
      <c r="C185" s="61">
        <v>0</v>
      </c>
      <c r="D185" s="61">
        <v>0</v>
      </c>
      <c r="E185" s="61">
        <f>Table13[[#This Row],[5939838.0000]]+Table13[[#This Row],[-4952210]]+Table13[[#This Row],[0]]</f>
        <v>0</v>
      </c>
      <c r="F185" s="104">
        <f>Table13[[#This Row],[987628.0000]]/درآمدها!$C$10*100</f>
        <v>0</v>
      </c>
      <c r="G185" s="61">
        <v>0</v>
      </c>
      <c r="H185" s="61">
        <v>0</v>
      </c>
      <c r="I185" s="61">
        <v>-469106060</v>
      </c>
      <c r="J185" s="61">
        <f>Table13[[#This Row],[294065]]+Table13[[#This Row],[Column8]]+Table13[[#This Row],[-72654.0000]]</f>
        <v>-469106060</v>
      </c>
      <c r="K185" s="62">
        <f>Table13[[#This Row],[221411.0000]]/درآمدها!$C$10*100</f>
        <v>-2.105497635616756E-2</v>
      </c>
    </row>
    <row r="186" spans="1:11" ht="23.1" customHeight="1">
      <c r="A186" s="60" t="s">
        <v>442</v>
      </c>
      <c r="B186" s="61">
        <v>0</v>
      </c>
      <c r="C186" s="61">
        <v>0</v>
      </c>
      <c r="D186" s="61">
        <v>0</v>
      </c>
      <c r="E186" s="61">
        <f>Table13[[#This Row],[5939838.0000]]+Table13[[#This Row],[-4952210]]+Table13[[#This Row],[0]]</f>
        <v>0</v>
      </c>
      <c r="F186" s="104">
        <f>Table13[[#This Row],[987628.0000]]/درآمدها!$C$10*100</f>
        <v>0</v>
      </c>
      <c r="G186" s="61">
        <v>0</v>
      </c>
      <c r="H186" s="61">
        <v>0</v>
      </c>
      <c r="I186" s="61">
        <v>-2437839835</v>
      </c>
      <c r="J186" s="61">
        <f>Table13[[#This Row],[294065]]+Table13[[#This Row],[Column8]]+Table13[[#This Row],[-72654.0000]]</f>
        <v>-2437839835</v>
      </c>
      <c r="K186" s="62">
        <f>Table13[[#This Row],[221411.0000]]/درآمدها!$C$10*100</f>
        <v>-0.10941802816627103</v>
      </c>
    </row>
    <row r="187" spans="1:11" ht="23.1" customHeight="1">
      <c r="A187" s="60" t="s">
        <v>531</v>
      </c>
      <c r="B187" s="61">
        <v>0</v>
      </c>
      <c r="C187" s="61">
        <v>0</v>
      </c>
      <c r="D187" s="61">
        <v>0</v>
      </c>
      <c r="E187" s="61">
        <f>Table13[[#This Row],[5939838.0000]]+Table13[[#This Row],[-4952210]]+Table13[[#This Row],[0]]</f>
        <v>0</v>
      </c>
      <c r="F187" s="104">
        <f>Table13[[#This Row],[987628.0000]]/درآمدها!$C$10*100</f>
        <v>0</v>
      </c>
      <c r="G187" s="61">
        <v>0</v>
      </c>
      <c r="H187" s="61">
        <v>0</v>
      </c>
      <c r="I187" s="61">
        <v>-1786705148</v>
      </c>
      <c r="J187" s="61">
        <f>Table13[[#This Row],[294065]]+Table13[[#This Row],[Column8]]+Table13[[#This Row],[-72654.0000]]</f>
        <v>-1786705148</v>
      </c>
      <c r="K187" s="62">
        <f>Table13[[#This Row],[221411.0000]]/درآمدها!$C$10*100</f>
        <v>-8.0193026384231453E-2</v>
      </c>
    </row>
    <row r="188" spans="1:11" ht="23.1" customHeight="1">
      <c r="A188" s="60" t="s">
        <v>364</v>
      </c>
      <c r="B188" s="61">
        <v>0</v>
      </c>
      <c r="C188" s="61">
        <v>0</v>
      </c>
      <c r="D188" s="61">
        <v>0</v>
      </c>
      <c r="E188" s="61">
        <f>Table13[[#This Row],[5939838.0000]]+Table13[[#This Row],[-4952210]]+Table13[[#This Row],[0]]</f>
        <v>0</v>
      </c>
      <c r="F188" s="104">
        <f>Table13[[#This Row],[987628.0000]]/درآمدها!$C$10*100</f>
        <v>0</v>
      </c>
      <c r="G188" s="61">
        <v>0</v>
      </c>
      <c r="H188" s="61">
        <v>0</v>
      </c>
      <c r="I188" s="61">
        <v>-702291420</v>
      </c>
      <c r="J188" s="61">
        <f>Table13[[#This Row],[294065]]+Table13[[#This Row],[Column8]]+Table13[[#This Row],[-72654.0000]]</f>
        <v>-702291420</v>
      </c>
      <c r="K188" s="62">
        <f>Table13[[#This Row],[221411.0000]]/درآمدها!$C$10*100</f>
        <v>-3.1521079141973447E-2</v>
      </c>
    </row>
    <row r="189" spans="1:11" ht="23.1" customHeight="1">
      <c r="A189" s="60" t="s">
        <v>363</v>
      </c>
      <c r="B189" s="61">
        <v>0</v>
      </c>
      <c r="C189" s="61">
        <v>0</v>
      </c>
      <c r="D189" s="61">
        <v>0</v>
      </c>
      <c r="E189" s="61">
        <f>Table13[[#This Row],[5939838.0000]]+Table13[[#This Row],[-4952210]]+Table13[[#This Row],[0]]</f>
        <v>0</v>
      </c>
      <c r="F189" s="104">
        <f>Table13[[#This Row],[987628.0000]]/درآمدها!$C$10*100</f>
        <v>0</v>
      </c>
      <c r="G189" s="61">
        <v>0</v>
      </c>
      <c r="H189" s="61">
        <v>0</v>
      </c>
      <c r="I189" s="61">
        <v>64546981</v>
      </c>
      <c r="J189" s="61">
        <f>Table13[[#This Row],[294065]]+Table13[[#This Row],[Column8]]+Table13[[#This Row],[-72654.0000]]</f>
        <v>64546981</v>
      </c>
      <c r="K189" s="62">
        <f>Table13[[#This Row],[221411.0000]]/درآمدها!$C$10*100</f>
        <v>2.8970744032106445E-3</v>
      </c>
    </row>
    <row r="190" spans="1:11" ht="23.1" customHeight="1">
      <c r="A190" s="60" t="s">
        <v>340</v>
      </c>
      <c r="B190" s="61">
        <v>0</v>
      </c>
      <c r="C190" s="61">
        <v>0</v>
      </c>
      <c r="D190" s="61">
        <v>0</v>
      </c>
      <c r="E190" s="61">
        <f>Table13[[#This Row],[5939838.0000]]+Table13[[#This Row],[-4952210]]+Table13[[#This Row],[0]]</f>
        <v>0</v>
      </c>
      <c r="F190" s="104">
        <f>Table13[[#This Row],[987628.0000]]/درآمدها!$C$10*100</f>
        <v>0</v>
      </c>
      <c r="G190" s="61">
        <v>0</v>
      </c>
      <c r="H190" s="61">
        <v>0</v>
      </c>
      <c r="I190" s="61">
        <v>433482720</v>
      </c>
      <c r="J190" s="61">
        <f>Table13[[#This Row],[294065]]+Table13[[#This Row],[Column8]]+Table13[[#This Row],[-72654.0000]]</f>
        <v>433482720</v>
      </c>
      <c r="K190" s="62">
        <f>Table13[[#This Row],[221411.0000]]/درآمدها!$C$10*100</f>
        <v>1.9456087223446234E-2</v>
      </c>
    </row>
    <row r="191" spans="1:11" ht="23.1" customHeight="1">
      <c r="A191" s="60" t="s">
        <v>361</v>
      </c>
      <c r="B191" s="61">
        <v>0</v>
      </c>
      <c r="C191" s="61">
        <v>0</v>
      </c>
      <c r="D191" s="61">
        <v>0</v>
      </c>
      <c r="E191" s="61">
        <f>Table13[[#This Row],[5939838.0000]]+Table13[[#This Row],[-4952210]]+Table13[[#This Row],[0]]</f>
        <v>0</v>
      </c>
      <c r="F191" s="104">
        <f>Table13[[#This Row],[987628.0000]]/درآمدها!$C$10*100</f>
        <v>0</v>
      </c>
      <c r="G191" s="61">
        <v>0</v>
      </c>
      <c r="H191" s="61">
        <v>0</v>
      </c>
      <c r="I191" s="61">
        <v>28947334</v>
      </c>
      <c r="J191" s="61">
        <f>Table13[[#This Row],[294065]]+Table13[[#This Row],[Column8]]+Table13[[#This Row],[-72654.0000]]</f>
        <v>28947334</v>
      </c>
      <c r="K191" s="62">
        <f>Table13[[#This Row],[221411.0000]]/درآمدها!$C$10*100</f>
        <v>1.2992486879067078E-3</v>
      </c>
    </row>
    <row r="192" spans="1:11" ht="23.1" customHeight="1">
      <c r="A192" s="60" t="s">
        <v>342</v>
      </c>
      <c r="B192" s="61">
        <v>0</v>
      </c>
      <c r="C192" s="61">
        <v>0</v>
      </c>
      <c r="D192" s="61">
        <v>0</v>
      </c>
      <c r="E192" s="61">
        <f>Table13[[#This Row],[5939838.0000]]+Table13[[#This Row],[-4952210]]+Table13[[#This Row],[0]]</f>
        <v>0</v>
      </c>
      <c r="F192" s="104">
        <f>Table13[[#This Row],[987628.0000]]/درآمدها!$C$10*100</f>
        <v>0</v>
      </c>
      <c r="G192" s="61">
        <v>0</v>
      </c>
      <c r="H192" s="61">
        <v>0</v>
      </c>
      <c r="I192" s="61">
        <v>106802758</v>
      </c>
      <c r="J192" s="61">
        <f>Table13[[#This Row],[294065]]+Table13[[#This Row],[Column8]]+Table13[[#This Row],[-72654.0000]]</f>
        <v>106802758</v>
      </c>
      <c r="K192" s="62">
        <f>Table13[[#This Row],[221411.0000]]/درآمدها!$C$10*100</f>
        <v>4.793648465047512E-3</v>
      </c>
    </row>
    <row r="193" spans="1:11" ht="23.1" customHeight="1">
      <c r="A193" s="60" t="s">
        <v>470</v>
      </c>
      <c r="B193" s="61">
        <v>0</v>
      </c>
      <c r="C193" s="61">
        <v>0</v>
      </c>
      <c r="D193" s="61">
        <v>0</v>
      </c>
      <c r="E193" s="61">
        <f>Table13[[#This Row],[5939838.0000]]+Table13[[#This Row],[-4952210]]+Table13[[#This Row],[0]]</f>
        <v>0</v>
      </c>
      <c r="F193" s="104">
        <f>Table13[[#This Row],[987628.0000]]/درآمدها!$C$10*100</f>
        <v>0</v>
      </c>
      <c r="G193" s="61">
        <v>0</v>
      </c>
      <c r="H193" s="61">
        <v>0</v>
      </c>
      <c r="I193" s="61">
        <v>499872</v>
      </c>
      <c r="J193" s="61">
        <f>Table13[[#This Row],[294065]]+Table13[[#This Row],[Column8]]+Table13[[#This Row],[-72654.0000]]</f>
        <v>499872</v>
      </c>
      <c r="K193" s="62">
        <f>Table13[[#This Row],[221411.0000]]/درآمدها!$C$10*100</f>
        <v>2.243584988245556E-5</v>
      </c>
    </row>
    <row r="194" spans="1:11" ht="23.1" customHeight="1">
      <c r="A194" s="60" t="s">
        <v>409</v>
      </c>
      <c r="B194" s="61">
        <v>0</v>
      </c>
      <c r="C194" s="61">
        <v>0</v>
      </c>
      <c r="D194" s="61">
        <v>0</v>
      </c>
      <c r="E194" s="61">
        <f>Table13[[#This Row],[5939838.0000]]+Table13[[#This Row],[-4952210]]+Table13[[#This Row],[0]]</f>
        <v>0</v>
      </c>
      <c r="F194" s="104">
        <f>Table13[[#This Row],[987628.0000]]/درآمدها!$C$10*100</f>
        <v>0</v>
      </c>
      <c r="G194" s="61">
        <v>0</v>
      </c>
      <c r="H194" s="61">
        <v>0</v>
      </c>
      <c r="I194" s="61">
        <v>215832998</v>
      </c>
      <c r="J194" s="61">
        <f>Table13[[#This Row],[294065]]+Table13[[#This Row],[Column8]]+Table13[[#This Row],[-72654.0000]]</f>
        <v>215832998</v>
      </c>
      <c r="K194" s="62">
        <f>Table13[[#This Row],[221411.0000]]/درآمدها!$C$10*100</f>
        <v>9.6872734276141313E-3</v>
      </c>
    </row>
    <row r="195" spans="1:11" ht="23.1" customHeight="1">
      <c r="A195" s="60" t="s">
        <v>398</v>
      </c>
      <c r="B195" s="61">
        <v>0</v>
      </c>
      <c r="C195" s="61">
        <v>0</v>
      </c>
      <c r="D195" s="61">
        <v>0</v>
      </c>
      <c r="E195" s="61">
        <f>Table13[[#This Row],[5939838.0000]]+Table13[[#This Row],[-4952210]]+Table13[[#This Row],[0]]</f>
        <v>0</v>
      </c>
      <c r="F195" s="104">
        <f>Table13[[#This Row],[987628.0000]]/درآمدها!$C$10*100</f>
        <v>0</v>
      </c>
      <c r="G195" s="61">
        <v>0</v>
      </c>
      <c r="H195" s="61">
        <v>0</v>
      </c>
      <c r="I195" s="61">
        <v>22662164</v>
      </c>
      <c r="J195" s="61">
        <f>Table13[[#This Row],[294065]]+Table13[[#This Row],[Column8]]+Table13[[#This Row],[-72654.0000]]</f>
        <v>22662164</v>
      </c>
      <c r="K195" s="62">
        <f>Table13[[#This Row],[221411.0000]]/درآمدها!$C$10*100</f>
        <v>1.0171502094848055E-3</v>
      </c>
    </row>
    <row r="196" spans="1:11" ht="23.1" customHeight="1">
      <c r="A196" s="60" t="s">
        <v>393</v>
      </c>
      <c r="B196" s="61">
        <v>0</v>
      </c>
      <c r="C196" s="61">
        <v>0</v>
      </c>
      <c r="D196" s="61">
        <v>0</v>
      </c>
      <c r="E196" s="61">
        <f>Table13[[#This Row],[5939838.0000]]+Table13[[#This Row],[-4952210]]+Table13[[#This Row],[0]]</f>
        <v>0</v>
      </c>
      <c r="F196" s="104">
        <f>Table13[[#This Row],[987628.0000]]/درآمدها!$C$10*100</f>
        <v>0</v>
      </c>
      <c r="G196" s="61">
        <v>0</v>
      </c>
      <c r="H196" s="61">
        <v>0</v>
      </c>
      <c r="I196" s="61">
        <v>27364962</v>
      </c>
      <c r="J196" s="61">
        <f>Table13[[#This Row],[294065]]+Table13[[#This Row],[Column8]]+Table13[[#This Row],[-72654.0000]]</f>
        <v>27364962</v>
      </c>
      <c r="K196" s="62">
        <f>Table13[[#This Row],[221411.0000]]/درآمدها!$C$10*100</f>
        <v>1.2282267849991616E-3</v>
      </c>
    </row>
    <row r="197" spans="1:11" ht="23.1" customHeight="1">
      <c r="A197" s="60" t="s">
        <v>425</v>
      </c>
      <c r="B197" s="61">
        <v>0</v>
      </c>
      <c r="C197" s="61">
        <v>0</v>
      </c>
      <c r="D197" s="61">
        <v>0</v>
      </c>
      <c r="E197" s="61">
        <f>Table13[[#This Row],[5939838.0000]]+Table13[[#This Row],[-4952210]]+Table13[[#This Row],[0]]</f>
        <v>0</v>
      </c>
      <c r="F197" s="104">
        <f>Table13[[#This Row],[987628.0000]]/درآمدها!$C$10*100</f>
        <v>0</v>
      </c>
      <c r="G197" s="61">
        <v>0</v>
      </c>
      <c r="H197" s="61">
        <v>0</v>
      </c>
      <c r="I197" s="61">
        <v>349725940</v>
      </c>
      <c r="J197" s="61">
        <f>Table13[[#This Row],[294065]]+Table13[[#This Row],[Column8]]+Table13[[#This Row],[-72654.0000]]</f>
        <v>349725940</v>
      </c>
      <c r="K197" s="62">
        <f>Table13[[#This Row],[221411.0000]]/درآمدها!$C$10*100</f>
        <v>1.5696815764517036E-2</v>
      </c>
    </row>
    <row r="198" spans="1:11" ht="23.1" customHeight="1">
      <c r="A198" s="60" t="s">
        <v>548</v>
      </c>
      <c r="B198" s="61">
        <v>0</v>
      </c>
      <c r="C198" s="61">
        <v>0</v>
      </c>
      <c r="D198" s="61">
        <v>0</v>
      </c>
      <c r="E198" s="61">
        <f>Table13[[#This Row],[5939838.0000]]+Table13[[#This Row],[-4952210]]+Table13[[#This Row],[0]]</f>
        <v>0</v>
      </c>
      <c r="F198" s="104">
        <f>Table13[[#This Row],[987628.0000]]/درآمدها!$C$10*100</f>
        <v>0</v>
      </c>
      <c r="G198" s="61">
        <v>0</v>
      </c>
      <c r="H198" s="61">
        <v>0</v>
      </c>
      <c r="I198" s="61">
        <v>7964667596</v>
      </c>
      <c r="J198" s="61">
        <f>Table13[[#This Row],[294065]]+Table13[[#This Row],[Column8]]+Table13[[#This Row],[-72654.0000]]</f>
        <v>7964667596</v>
      </c>
      <c r="K198" s="62">
        <f>Table13[[#This Row],[221411.0000]]/درآمدها!$C$10*100</f>
        <v>0.35747968789512957</v>
      </c>
    </row>
    <row r="199" spans="1:11" ht="23.1" customHeight="1">
      <c r="A199" s="60" t="s">
        <v>501</v>
      </c>
      <c r="B199" s="61">
        <v>0</v>
      </c>
      <c r="C199" s="61">
        <v>0</v>
      </c>
      <c r="D199" s="61">
        <v>0</v>
      </c>
      <c r="E199" s="61">
        <f>Table13[[#This Row],[5939838.0000]]+Table13[[#This Row],[-4952210]]+Table13[[#This Row],[0]]</f>
        <v>0</v>
      </c>
      <c r="F199" s="104">
        <f>Table13[[#This Row],[987628.0000]]/درآمدها!$C$10*100</f>
        <v>0</v>
      </c>
      <c r="G199" s="61">
        <v>0</v>
      </c>
      <c r="H199" s="61">
        <v>0</v>
      </c>
      <c r="I199" s="61">
        <v>1444693072</v>
      </c>
      <c r="J199" s="61">
        <f>Table13[[#This Row],[294065]]+Table13[[#This Row],[Column8]]+Table13[[#This Row],[-72654.0000]]</f>
        <v>1444693072</v>
      </c>
      <c r="K199" s="62">
        <f>Table13[[#This Row],[221411.0000]]/درآمدها!$C$10*100</f>
        <v>6.4842433442192329E-2</v>
      </c>
    </row>
    <row r="200" spans="1:11" ht="23.1" customHeight="1">
      <c r="A200" s="60" t="s">
        <v>524</v>
      </c>
      <c r="B200" s="61">
        <v>0</v>
      </c>
      <c r="C200" s="61">
        <v>0</v>
      </c>
      <c r="D200" s="61">
        <v>0</v>
      </c>
      <c r="E200" s="61">
        <f>Table13[[#This Row],[5939838.0000]]+Table13[[#This Row],[-4952210]]+Table13[[#This Row],[0]]</f>
        <v>0</v>
      </c>
      <c r="F200" s="104">
        <f>Table13[[#This Row],[987628.0000]]/درآمدها!$C$10*100</f>
        <v>0</v>
      </c>
      <c r="G200" s="61">
        <v>0</v>
      </c>
      <c r="H200" s="61">
        <v>0</v>
      </c>
      <c r="I200" s="61">
        <v>444847316</v>
      </c>
      <c r="J200" s="61">
        <f>Table13[[#This Row],[294065]]+Table13[[#This Row],[Column8]]+Table13[[#This Row],[-72654.0000]]</f>
        <v>444847316</v>
      </c>
      <c r="K200" s="62">
        <f>Table13[[#This Row],[221411.0000]]/درآمدها!$C$10*100</f>
        <v>1.9966166543413658E-2</v>
      </c>
    </row>
    <row r="201" spans="1:11" ht="23.1" customHeight="1">
      <c r="A201" s="60" t="s">
        <v>502</v>
      </c>
      <c r="B201" s="61">
        <v>0</v>
      </c>
      <c r="C201" s="61">
        <v>0</v>
      </c>
      <c r="D201" s="61">
        <v>0</v>
      </c>
      <c r="E201" s="61">
        <f>Table13[[#This Row],[5939838.0000]]+Table13[[#This Row],[-4952210]]+Table13[[#This Row],[0]]</f>
        <v>0</v>
      </c>
      <c r="F201" s="104">
        <f>Table13[[#This Row],[987628.0000]]/درآمدها!$C$10*100</f>
        <v>0</v>
      </c>
      <c r="G201" s="61">
        <v>0</v>
      </c>
      <c r="H201" s="61">
        <v>0</v>
      </c>
      <c r="I201" s="61">
        <v>71545649</v>
      </c>
      <c r="J201" s="61">
        <f>Table13[[#This Row],[294065]]+Table13[[#This Row],[Column8]]+Table13[[#This Row],[-72654.0000]]</f>
        <v>71545649</v>
      </c>
      <c r="K201" s="62">
        <f>Table13[[#This Row],[221411.0000]]/درآمدها!$C$10*100</f>
        <v>3.2111969478323585E-3</v>
      </c>
    </row>
    <row r="202" spans="1:11" ht="23.1" customHeight="1">
      <c r="A202" s="60" t="s">
        <v>594</v>
      </c>
      <c r="B202" s="61">
        <v>0</v>
      </c>
      <c r="C202" s="61">
        <v>0</v>
      </c>
      <c r="D202" s="61">
        <v>0</v>
      </c>
      <c r="E202" s="61">
        <f>Table13[[#This Row],[5939838.0000]]+Table13[[#This Row],[-4952210]]+Table13[[#This Row],[0]]</f>
        <v>0</v>
      </c>
      <c r="F202" s="104">
        <f>Table13[[#This Row],[987628.0000]]/درآمدها!$C$10*100</f>
        <v>0</v>
      </c>
      <c r="G202" s="61">
        <v>0</v>
      </c>
      <c r="H202" s="61">
        <v>0</v>
      </c>
      <c r="I202" s="61">
        <v>186754716</v>
      </c>
      <c r="J202" s="61">
        <f>Table13[[#This Row],[294065]]+Table13[[#This Row],[Column8]]+Table13[[#This Row],[-72654.0000]]</f>
        <v>186754716</v>
      </c>
      <c r="K202" s="62">
        <f>Table13[[#This Row],[221411.0000]]/درآمدها!$C$10*100</f>
        <v>8.3821473757614371E-3</v>
      </c>
    </row>
    <row r="203" spans="1:11" ht="23.1" customHeight="1">
      <c r="A203" s="60" t="s">
        <v>536</v>
      </c>
      <c r="B203" s="61">
        <v>0</v>
      </c>
      <c r="C203" s="61">
        <v>0</v>
      </c>
      <c r="D203" s="61">
        <v>0</v>
      </c>
      <c r="E203" s="61">
        <f>Table13[[#This Row],[5939838.0000]]+Table13[[#This Row],[-4952210]]+Table13[[#This Row],[0]]</f>
        <v>0</v>
      </c>
      <c r="F203" s="104">
        <f>Table13[[#This Row],[987628.0000]]/درآمدها!$C$10*100</f>
        <v>0</v>
      </c>
      <c r="G203" s="61">
        <v>0</v>
      </c>
      <c r="H203" s="61">
        <v>0</v>
      </c>
      <c r="I203" s="61">
        <v>693783266</v>
      </c>
      <c r="J203" s="61">
        <f>Table13[[#This Row],[294065]]+Table13[[#This Row],[Column8]]+Table13[[#This Row],[-72654.0000]]</f>
        <v>693783266</v>
      </c>
      <c r="K203" s="62">
        <f>Table13[[#This Row],[221411.0000]]/درآمدها!$C$10*100</f>
        <v>3.1139206050620427E-2</v>
      </c>
    </row>
    <row r="204" spans="1:11" ht="23.1" customHeight="1">
      <c r="A204" s="60" t="s">
        <v>593</v>
      </c>
      <c r="B204" s="61">
        <v>0</v>
      </c>
      <c r="C204" s="61">
        <v>0</v>
      </c>
      <c r="D204" s="61">
        <v>0</v>
      </c>
      <c r="E204" s="61">
        <f>Table13[[#This Row],[5939838.0000]]+Table13[[#This Row],[-4952210]]+Table13[[#This Row],[0]]</f>
        <v>0</v>
      </c>
      <c r="F204" s="104">
        <f>Table13[[#This Row],[987628.0000]]/درآمدها!$C$10*100</f>
        <v>0</v>
      </c>
      <c r="G204" s="61">
        <v>0</v>
      </c>
      <c r="H204" s="61">
        <v>0</v>
      </c>
      <c r="I204" s="61">
        <v>109198378</v>
      </c>
      <c r="J204" s="61">
        <f>Table13[[#This Row],[294065]]+Table13[[#This Row],[Column8]]+Table13[[#This Row],[-72654.0000]]</f>
        <v>109198378</v>
      </c>
      <c r="K204" s="62">
        <f>Table13[[#This Row],[221411.0000]]/درآمدها!$C$10*100</f>
        <v>4.9011715323435557E-3</v>
      </c>
    </row>
    <row r="205" spans="1:11" ht="23.1" customHeight="1">
      <c r="A205" s="60" t="s">
        <v>431</v>
      </c>
      <c r="B205" s="61">
        <v>0</v>
      </c>
      <c r="C205" s="61">
        <v>0</v>
      </c>
      <c r="D205" s="61">
        <v>0</v>
      </c>
      <c r="E205" s="61">
        <f>Table13[[#This Row],[5939838.0000]]+Table13[[#This Row],[-4952210]]+Table13[[#This Row],[0]]</f>
        <v>0</v>
      </c>
      <c r="F205" s="104">
        <f>Table13[[#This Row],[987628.0000]]/درآمدها!$C$10*100</f>
        <v>0</v>
      </c>
      <c r="G205" s="61">
        <v>0</v>
      </c>
      <c r="H205" s="61">
        <v>0</v>
      </c>
      <c r="I205" s="61">
        <v>211500533</v>
      </c>
      <c r="J205" s="61">
        <f>Table13[[#This Row],[294065]]+Table13[[#This Row],[Column8]]+Table13[[#This Row],[-72654.0000]]</f>
        <v>211500533</v>
      </c>
      <c r="K205" s="62">
        <f>Table13[[#This Row],[221411.0000]]/درآمدها!$C$10*100</f>
        <v>9.4928185784507613E-3</v>
      </c>
    </row>
    <row r="206" spans="1:11" ht="23.1" customHeight="1">
      <c r="A206" s="60" t="s">
        <v>485</v>
      </c>
      <c r="B206" s="61">
        <v>0</v>
      </c>
      <c r="C206" s="61">
        <v>0</v>
      </c>
      <c r="D206" s="61">
        <v>0</v>
      </c>
      <c r="E206" s="61">
        <f>Table13[[#This Row],[5939838.0000]]+Table13[[#This Row],[-4952210]]+Table13[[#This Row],[0]]</f>
        <v>0</v>
      </c>
      <c r="F206" s="104">
        <f>Table13[[#This Row],[987628.0000]]/درآمدها!$C$10*100</f>
        <v>0</v>
      </c>
      <c r="G206" s="61">
        <v>0</v>
      </c>
      <c r="H206" s="61">
        <v>0</v>
      </c>
      <c r="I206" s="61">
        <v>1694954635</v>
      </c>
      <c r="J206" s="61">
        <f>Table13[[#This Row],[294065]]+Table13[[#This Row],[Column8]]+Table13[[#This Row],[-72654.0000]]</f>
        <v>1694954635</v>
      </c>
      <c r="K206" s="62">
        <f>Table13[[#This Row],[221411.0000]]/درآمدها!$C$10*100</f>
        <v>7.6074970689360991E-2</v>
      </c>
    </row>
    <row r="207" spans="1:11" ht="23.1" customHeight="1">
      <c r="A207" s="60" t="s">
        <v>487</v>
      </c>
      <c r="B207" s="61">
        <v>0</v>
      </c>
      <c r="C207" s="61">
        <v>0</v>
      </c>
      <c r="D207" s="61">
        <v>0</v>
      </c>
      <c r="E207" s="61">
        <f>Table13[[#This Row],[5939838.0000]]+Table13[[#This Row],[-4952210]]+Table13[[#This Row],[0]]</f>
        <v>0</v>
      </c>
      <c r="F207" s="104">
        <f>Table13[[#This Row],[987628.0000]]/درآمدها!$C$10*100</f>
        <v>0</v>
      </c>
      <c r="G207" s="61">
        <v>0</v>
      </c>
      <c r="H207" s="61">
        <v>0</v>
      </c>
      <c r="I207" s="61">
        <v>79460653</v>
      </c>
      <c r="J207" s="61">
        <f>Table13[[#This Row],[294065]]+Table13[[#This Row],[Column8]]+Table13[[#This Row],[-72654.0000]]</f>
        <v>79460653</v>
      </c>
      <c r="K207" s="62">
        <f>Table13[[#This Row],[221411.0000]]/درآمدها!$C$10*100</f>
        <v>3.5664475751190148E-3</v>
      </c>
    </row>
    <row r="208" spans="1:11" ht="23.1" customHeight="1">
      <c r="A208" s="60" t="s">
        <v>521</v>
      </c>
      <c r="B208" s="61">
        <v>0</v>
      </c>
      <c r="C208" s="61">
        <v>0</v>
      </c>
      <c r="D208" s="61">
        <v>0</v>
      </c>
      <c r="E208" s="61">
        <f>Table13[[#This Row],[5939838.0000]]+Table13[[#This Row],[-4952210]]+Table13[[#This Row],[0]]</f>
        <v>0</v>
      </c>
      <c r="F208" s="104">
        <f>Table13[[#This Row],[987628.0000]]/درآمدها!$C$10*100</f>
        <v>0</v>
      </c>
      <c r="G208" s="61">
        <v>0</v>
      </c>
      <c r="H208" s="61">
        <v>0</v>
      </c>
      <c r="I208" s="61">
        <v>-11853964</v>
      </c>
      <c r="J208" s="61">
        <f>Table13[[#This Row],[294065]]+Table13[[#This Row],[Column8]]+Table13[[#This Row],[-72654.0000]]</f>
        <v>-11853964</v>
      </c>
      <c r="K208" s="62">
        <f>Table13[[#This Row],[221411.0000]]/درآمدها!$C$10*100</f>
        <v>-5.3204371682357169E-4</v>
      </c>
    </row>
    <row r="209" spans="1:11" ht="23.1" customHeight="1">
      <c r="A209" s="60" t="s">
        <v>496</v>
      </c>
      <c r="B209" s="61">
        <v>0</v>
      </c>
      <c r="C209" s="61">
        <v>0</v>
      </c>
      <c r="D209" s="61">
        <v>0</v>
      </c>
      <c r="E209" s="61">
        <f>Table13[[#This Row],[5939838.0000]]+Table13[[#This Row],[-4952210]]+Table13[[#This Row],[0]]</f>
        <v>0</v>
      </c>
      <c r="F209" s="104">
        <f>Table13[[#This Row],[987628.0000]]/درآمدها!$C$10*100</f>
        <v>0</v>
      </c>
      <c r="G209" s="61">
        <v>0</v>
      </c>
      <c r="H209" s="61">
        <v>0</v>
      </c>
      <c r="I209" s="61">
        <v>2684466</v>
      </c>
      <c r="J209" s="61">
        <f>Table13[[#This Row],[294065]]+Table13[[#This Row],[Column8]]+Table13[[#This Row],[-72654.0000]]</f>
        <v>2684466</v>
      </c>
      <c r="K209" s="62">
        <f>Table13[[#This Row],[221411.0000]]/درآمدها!$C$10*100</f>
        <v>1.2048739715478353E-4</v>
      </c>
    </row>
    <row r="210" spans="1:11" ht="23.1" customHeight="1">
      <c r="A210" s="60" t="s">
        <v>522</v>
      </c>
      <c r="B210" s="61">
        <v>0</v>
      </c>
      <c r="C210" s="61">
        <v>0</v>
      </c>
      <c r="D210" s="61">
        <v>0</v>
      </c>
      <c r="E210" s="61">
        <f>Table13[[#This Row],[5939838.0000]]+Table13[[#This Row],[-4952210]]+Table13[[#This Row],[0]]</f>
        <v>0</v>
      </c>
      <c r="F210" s="104">
        <f>Table13[[#This Row],[987628.0000]]/درآمدها!$C$10*100</f>
        <v>0</v>
      </c>
      <c r="G210" s="61">
        <v>0</v>
      </c>
      <c r="H210" s="61">
        <v>0</v>
      </c>
      <c r="I210" s="61">
        <v>-83724459</v>
      </c>
      <c r="J210" s="61">
        <f>Table13[[#This Row],[294065]]+Table13[[#This Row],[Column8]]+Table13[[#This Row],[-72654.0000]]</f>
        <v>-83724459</v>
      </c>
      <c r="K210" s="62">
        <f>Table13[[#This Row],[221411.0000]]/درآمدها!$C$10*100</f>
        <v>-3.7578207893496844E-3</v>
      </c>
    </row>
    <row r="211" spans="1:11" ht="23.1" customHeight="1">
      <c r="A211" s="60" t="s">
        <v>507</v>
      </c>
      <c r="B211" s="61">
        <v>0</v>
      </c>
      <c r="C211" s="61">
        <v>0</v>
      </c>
      <c r="D211" s="61">
        <v>0</v>
      </c>
      <c r="E211" s="61">
        <f>Table13[[#This Row],[5939838.0000]]+Table13[[#This Row],[-4952210]]+Table13[[#This Row],[0]]</f>
        <v>0</v>
      </c>
      <c r="F211" s="104">
        <f>Table13[[#This Row],[987628.0000]]/درآمدها!$C$10*100</f>
        <v>0</v>
      </c>
      <c r="G211" s="61">
        <v>0</v>
      </c>
      <c r="H211" s="61">
        <v>0</v>
      </c>
      <c r="I211" s="61">
        <v>132569</v>
      </c>
      <c r="J211" s="61">
        <f>Table13[[#This Row],[294065]]+Table13[[#This Row],[Column8]]+Table13[[#This Row],[-72654.0000]]</f>
        <v>132569</v>
      </c>
      <c r="K211" s="62">
        <f>Table13[[#This Row],[221411.0000]]/درآمدها!$C$10*100</f>
        <v>5.9501195967512703E-6</v>
      </c>
    </row>
    <row r="212" spans="1:11" ht="23.1" customHeight="1">
      <c r="A212" s="60" t="s">
        <v>643</v>
      </c>
      <c r="B212" s="61">
        <v>0</v>
      </c>
      <c r="C212" s="61">
        <v>0</v>
      </c>
      <c r="D212" s="61">
        <v>0</v>
      </c>
      <c r="E212" s="61">
        <f>Table13[[#This Row],[5939838.0000]]+Table13[[#This Row],[-4952210]]+Table13[[#This Row],[0]]</f>
        <v>0</v>
      </c>
      <c r="F212" s="104">
        <f>Table13[[#This Row],[987628.0000]]/درآمدها!$C$10*100</f>
        <v>0</v>
      </c>
      <c r="G212" s="61">
        <v>0</v>
      </c>
      <c r="H212" s="61">
        <v>0</v>
      </c>
      <c r="I212" s="61">
        <v>-407072276</v>
      </c>
      <c r="J212" s="61">
        <f>Table13[[#This Row],[294065]]+Table13[[#This Row],[Column8]]+Table13[[#This Row],[-72654.0000]]</f>
        <v>-407072276</v>
      </c>
      <c r="K212" s="62">
        <f>Table13[[#This Row],[221411.0000]]/درآمدها!$C$10*100</f>
        <v>-1.8270702251067309E-2</v>
      </c>
    </row>
    <row r="213" spans="1:11" ht="23.1" customHeight="1">
      <c r="A213" s="60" t="s">
        <v>494</v>
      </c>
      <c r="B213" s="61">
        <v>0</v>
      </c>
      <c r="C213" s="61">
        <v>0</v>
      </c>
      <c r="D213" s="61">
        <v>0</v>
      </c>
      <c r="E213" s="61">
        <f>Table13[[#This Row],[5939838.0000]]+Table13[[#This Row],[-4952210]]+Table13[[#This Row],[0]]</f>
        <v>0</v>
      </c>
      <c r="F213" s="104">
        <f>Table13[[#This Row],[987628.0000]]/درآمدها!$C$10*100</f>
        <v>0</v>
      </c>
      <c r="G213" s="61">
        <v>0</v>
      </c>
      <c r="H213" s="61">
        <v>0</v>
      </c>
      <c r="I213" s="61">
        <v>729115</v>
      </c>
      <c r="J213" s="61">
        <f>Table13[[#This Row],[294065]]+Table13[[#This Row],[Column8]]+Table13[[#This Row],[-72654.0000]]</f>
        <v>729115</v>
      </c>
      <c r="K213" s="62">
        <f>Table13[[#This Row],[221411.0000]]/درآمدها!$C$10*100</f>
        <v>3.2725006975878997E-5</v>
      </c>
    </row>
    <row r="214" spans="1:11" ht="23.1" customHeight="1">
      <c r="A214" s="60" t="s">
        <v>486</v>
      </c>
      <c r="B214" s="61">
        <v>0</v>
      </c>
      <c r="C214" s="61">
        <v>0</v>
      </c>
      <c r="D214" s="61">
        <v>0</v>
      </c>
      <c r="E214" s="61">
        <f>Table13[[#This Row],[5939838.0000]]+Table13[[#This Row],[-4952210]]+Table13[[#This Row],[0]]</f>
        <v>0</v>
      </c>
      <c r="F214" s="104">
        <f>Table13[[#This Row],[987628.0000]]/درآمدها!$C$10*100</f>
        <v>0</v>
      </c>
      <c r="G214" s="61">
        <v>0</v>
      </c>
      <c r="H214" s="61">
        <v>0</v>
      </c>
      <c r="I214" s="61">
        <v>1783047537</v>
      </c>
      <c r="J214" s="61">
        <f>Table13[[#This Row],[294065]]+Table13[[#This Row],[Column8]]+Table13[[#This Row],[-72654.0000]]</f>
        <v>1783047537</v>
      </c>
      <c r="K214" s="62">
        <f>Table13[[#This Row],[221411.0000]]/درآمدها!$C$10*100</f>
        <v>8.0028861135278878E-2</v>
      </c>
    </row>
    <row r="215" spans="1:11" ht="23.1" customHeight="1">
      <c r="A215" s="60" t="s">
        <v>515</v>
      </c>
      <c r="B215" s="61">
        <v>0</v>
      </c>
      <c r="C215" s="61">
        <v>0</v>
      </c>
      <c r="D215" s="61">
        <v>0</v>
      </c>
      <c r="E215" s="61">
        <f>Table13[[#This Row],[5939838.0000]]+Table13[[#This Row],[-4952210]]+Table13[[#This Row],[0]]</f>
        <v>0</v>
      </c>
      <c r="F215" s="104">
        <f>Table13[[#This Row],[987628.0000]]/درآمدها!$C$10*100</f>
        <v>0</v>
      </c>
      <c r="G215" s="61">
        <v>0</v>
      </c>
      <c r="H215" s="61">
        <v>0</v>
      </c>
      <c r="I215" s="61">
        <v>925933534</v>
      </c>
      <c r="J215" s="61">
        <f>Table13[[#This Row],[294065]]+Table13[[#This Row],[Column8]]+Table13[[#This Row],[-72654.0000]]</f>
        <v>925933534</v>
      </c>
      <c r="K215" s="62">
        <f>Table13[[#This Row],[221411.0000]]/درآمدها!$C$10*100</f>
        <v>4.1558850605666171E-2</v>
      </c>
    </row>
    <row r="216" spans="1:11" ht="23.1" customHeight="1">
      <c r="A216" s="60" t="s">
        <v>517</v>
      </c>
      <c r="B216" s="61">
        <v>0</v>
      </c>
      <c r="C216" s="61">
        <v>0</v>
      </c>
      <c r="D216" s="61">
        <v>0</v>
      </c>
      <c r="E216" s="61">
        <f>Table13[[#This Row],[5939838.0000]]+Table13[[#This Row],[-4952210]]+Table13[[#This Row],[0]]</f>
        <v>0</v>
      </c>
      <c r="F216" s="104">
        <f>Table13[[#This Row],[987628.0000]]/درآمدها!$C$10*100</f>
        <v>0</v>
      </c>
      <c r="G216" s="61">
        <v>0</v>
      </c>
      <c r="H216" s="61">
        <v>0</v>
      </c>
      <c r="I216" s="61">
        <v>135380133</v>
      </c>
      <c r="J216" s="61">
        <f>Table13[[#This Row],[294065]]+Table13[[#This Row],[Column8]]+Table13[[#This Row],[-72654.0000]]</f>
        <v>135380133</v>
      </c>
      <c r="K216" s="62">
        <f>Table13[[#This Row],[221411.0000]]/درآمدها!$C$10*100</f>
        <v>6.0762922129162424E-3</v>
      </c>
    </row>
    <row r="217" spans="1:11" ht="23.1" customHeight="1">
      <c r="A217" s="60" t="s">
        <v>446</v>
      </c>
      <c r="B217" s="61">
        <v>0</v>
      </c>
      <c r="C217" s="61">
        <v>0</v>
      </c>
      <c r="D217" s="61">
        <v>0</v>
      </c>
      <c r="E217" s="61">
        <f>Table13[[#This Row],[5939838.0000]]+Table13[[#This Row],[-4952210]]+Table13[[#This Row],[0]]</f>
        <v>0</v>
      </c>
      <c r="F217" s="104">
        <f>Table13[[#This Row],[987628.0000]]/درآمدها!$C$10*100</f>
        <v>0</v>
      </c>
      <c r="G217" s="61">
        <v>0</v>
      </c>
      <c r="H217" s="61">
        <v>0</v>
      </c>
      <c r="I217" s="61">
        <v>149315818</v>
      </c>
      <c r="J217" s="61">
        <f>Table13[[#This Row],[294065]]+Table13[[#This Row],[Column8]]+Table13[[#This Row],[-72654.0000]]</f>
        <v>149315818</v>
      </c>
      <c r="K217" s="62">
        <f>Table13[[#This Row],[221411.0000]]/درآمدها!$C$10*100</f>
        <v>6.7017702086215186E-3</v>
      </c>
    </row>
    <row r="218" spans="1:11" ht="23.1" customHeight="1">
      <c r="A218" s="60" t="s">
        <v>493</v>
      </c>
      <c r="B218" s="61">
        <v>0</v>
      </c>
      <c r="C218" s="61">
        <v>0</v>
      </c>
      <c r="D218" s="61">
        <v>0</v>
      </c>
      <c r="E218" s="61">
        <f>Table13[[#This Row],[5939838.0000]]+Table13[[#This Row],[-4952210]]+Table13[[#This Row],[0]]</f>
        <v>0</v>
      </c>
      <c r="F218" s="104">
        <f>Table13[[#This Row],[987628.0000]]/درآمدها!$C$10*100</f>
        <v>0</v>
      </c>
      <c r="G218" s="61">
        <v>0</v>
      </c>
      <c r="H218" s="61">
        <v>0</v>
      </c>
      <c r="I218" s="61">
        <v>-103663965</v>
      </c>
      <c r="J218" s="61">
        <f>Table13[[#This Row],[294065]]+Table13[[#This Row],[Column8]]+Table13[[#This Row],[-72654.0000]]</f>
        <v>-103663965</v>
      </c>
      <c r="K218" s="62">
        <f>Table13[[#This Row],[221411.0000]]/درآمدها!$C$10*100</f>
        <v>-4.6527694228925155E-3</v>
      </c>
    </row>
    <row r="219" spans="1:11" ht="23.1" customHeight="1">
      <c r="A219" s="60" t="s">
        <v>560</v>
      </c>
      <c r="B219" s="61">
        <v>0</v>
      </c>
      <c r="C219" s="61">
        <v>0</v>
      </c>
      <c r="D219" s="61">
        <v>0</v>
      </c>
      <c r="E219" s="61">
        <f>Table13[[#This Row],[5939838.0000]]+Table13[[#This Row],[-4952210]]+Table13[[#This Row],[0]]</f>
        <v>0</v>
      </c>
      <c r="F219" s="104">
        <f>Table13[[#This Row],[987628.0000]]/درآمدها!$C$10*100</f>
        <v>0</v>
      </c>
      <c r="G219" s="61">
        <v>0</v>
      </c>
      <c r="H219" s="61">
        <v>0</v>
      </c>
      <c r="I219" s="61">
        <v>5738526</v>
      </c>
      <c r="J219" s="61">
        <f>Table13[[#This Row],[294065]]+Table13[[#This Row],[Column8]]+Table13[[#This Row],[-72654.0000]]</f>
        <v>5738526</v>
      </c>
      <c r="K219" s="62">
        <f>Table13[[#This Row],[221411.0000]]/درآمدها!$C$10*100</f>
        <v>2.5756335198324408E-4</v>
      </c>
    </row>
    <row r="220" spans="1:11" ht="23.1" customHeight="1">
      <c r="A220" s="60" t="s">
        <v>408</v>
      </c>
      <c r="B220" s="61">
        <v>0</v>
      </c>
      <c r="C220" s="61">
        <v>0</v>
      </c>
      <c r="D220" s="61">
        <v>0</v>
      </c>
      <c r="E220" s="61">
        <f>Table13[[#This Row],[5939838.0000]]+Table13[[#This Row],[-4952210]]+Table13[[#This Row],[0]]</f>
        <v>0</v>
      </c>
      <c r="F220" s="104">
        <f>Table13[[#This Row],[987628.0000]]/درآمدها!$C$10*100</f>
        <v>0</v>
      </c>
      <c r="G220" s="61">
        <v>0</v>
      </c>
      <c r="H220" s="61">
        <v>0</v>
      </c>
      <c r="I220" s="61">
        <v>226221367</v>
      </c>
      <c r="J220" s="61">
        <f>Table13[[#This Row],[294065]]+Table13[[#This Row],[Column8]]+Table13[[#This Row],[-72654.0000]]</f>
        <v>226221367</v>
      </c>
      <c r="K220" s="62">
        <f>Table13[[#This Row],[221411.0000]]/درآمدها!$C$10*100</f>
        <v>1.0153536565792615E-2</v>
      </c>
    </row>
    <row r="221" spans="1:11" ht="23.1" customHeight="1">
      <c r="A221" s="60" t="s">
        <v>662</v>
      </c>
      <c r="B221" s="61">
        <v>0</v>
      </c>
      <c r="C221" s="61">
        <v>0</v>
      </c>
      <c r="D221" s="61">
        <v>0</v>
      </c>
      <c r="E221" s="61">
        <f>Table13[[#This Row],[5939838.0000]]+Table13[[#This Row],[-4952210]]+Table13[[#This Row],[0]]</f>
        <v>0</v>
      </c>
      <c r="F221" s="104">
        <f>Table13[[#This Row],[987628.0000]]/درآمدها!$C$10*100</f>
        <v>0</v>
      </c>
      <c r="G221" s="61">
        <v>0</v>
      </c>
      <c r="H221" s="61">
        <v>0</v>
      </c>
      <c r="I221" s="61">
        <v>-1000255000</v>
      </c>
      <c r="J221" s="61">
        <f>Table13[[#This Row],[294065]]+Table13[[#This Row],[Column8]]+Table13[[#This Row],[-72654.0000]]</f>
        <v>-1000255000</v>
      </c>
      <c r="K221" s="62">
        <f>Table13[[#This Row],[221411.0000]]/درآمدها!$C$10*100</f>
        <v>-4.4894635074930356E-2</v>
      </c>
    </row>
    <row r="222" spans="1:11" ht="23.1" customHeight="1">
      <c r="A222" s="60" t="s">
        <v>598</v>
      </c>
      <c r="B222" s="61">
        <v>0</v>
      </c>
      <c r="C222" s="61">
        <v>0</v>
      </c>
      <c r="D222" s="61">
        <v>0</v>
      </c>
      <c r="E222" s="61">
        <f>Table13[[#This Row],[5939838.0000]]+Table13[[#This Row],[-4952210]]+Table13[[#This Row],[0]]</f>
        <v>0</v>
      </c>
      <c r="F222" s="104">
        <f>Table13[[#This Row],[987628.0000]]/درآمدها!$C$10*100</f>
        <v>0</v>
      </c>
      <c r="G222" s="61">
        <v>0</v>
      </c>
      <c r="H222" s="61">
        <v>0</v>
      </c>
      <c r="I222" s="61">
        <v>44641482</v>
      </c>
      <c r="J222" s="61">
        <f>Table13[[#This Row],[294065]]+Table13[[#This Row],[Column8]]+Table13[[#This Row],[-72654.0000]]</f>
        <v>44641482</v>
      </c>
      <c r="K222" s="62">
        <f>Table13[[#This Row],[221411.0000]]/درآمدها!$C$10*100</f>
        <v>2.0036521123054343E-3</v>
      </c>
    </row>
    <row r="223" spans="1:11" ht="23.1" customHeight="1">
      <c r="A223" s="60" t="s">
        <v>469</v>
      </c>
      <c r="B223" s="61">
        <v>0</v>
      </c>
      <c r="C223" s="61">
        <v>0</v>
      </c>
      <c r="D223" s="61">
        <v>0</v>
      </c>
      <c r="E223" s="61">
        <f>Table13[[#This Row],[5939838.0000]]+Table13[[#This Row],[-4952210]]+Table13[[#This Row],[0]]</f>
        <v>0</v>
      </c>
      <c r="F223" s="104">
        <f>Table13[[#This Row],[987628.0000]]/درآمدها!$C$10*100</f>
        <v>0</v>
      </c>
      <c r="G223" s="61">
        <v>0</v>
      </c>
      <c r="H223" s="61">
        <v>0</v>
      </c>
      <c r="I223" s="61">
        <v>2982158778</v>
      </c>
      <c r="J223" s="61">
        <f>Table13[[#This Row],[294065]]+Table13[[#This Row],[Column8]]+Table13[[#This Row],[-72654.0000]]</f>
        <v>2982158778</v>
      </c>
      <c r="K223" s="62">
        <f>Table13[[#This Row],[221411.0000]]/درآمدها!$C$10*100</f>
        <v>0.13384879863015955</v>
      </c>
    </row>
    <row r="224" spans="1:11" ht="23.1" customHeight="1">
      <c r="A224" s="60" t="s">
        <v>479</v>
      </c>
      <c r="B224" s="61">
        <v>0</v>
      </c>
      <c r="C224" s="61">
        <v>0</v>
      </c>
      <c r="D224" s="61">
        <v>0</v>
      </c>
      <c r="E224" s="61">
        <f>Table13[[#This Row],[5939838.0000]]+Table13[[#This Row],[-4952210]]+Table13[[#This Row],[0]]</f>
        <v>0</v>
      </c>
      <c r="F224" s="104">
        <f>Table13[[#This Row],[987628.0000]]/درآمدها!$C$10*100</f>
        <v>0</v>
      </c>
      <c r="G224" s="61">
        <v>0</v>
      </c>
      <c r="H224" s="61">
        <v>0</v>
      </c>
      <c r="I224" s="61">
        <v>168443298</v>
      </c>
      <c r="J224" s="61">
        <f>Table13[[#This Row],[294065]]+Table13[[#This Row],[Column8]]+Table13[[#This Row],[-72654.0000]]</f>
        <v>168443298</v>
      </c>
      <c r="K224" s="62">
        <f>Table13[[#This Row],[221411.0000]]/درآمدها!$C$10*100</f>
        <v>7.5602725250338626E-3</v>
      </c>
    </row>
    <row r="225" spans="1:11" ht="23.1" customHeight="1">
      <c r="A225" s="60" t="s">
        <v>558</v>
      </c>
      <c r="B225" s="61">
        <v>0</v>
      </c>
      <c r="C225" s="61">
        <v>0</v>
      </c>
      <c r="D225" s="61">
        <v>0</v>
      </c>
      <c r="E225" s="61">
        <f>Table13[[#This Row],[5939838.0000]]+Table13[[#This Row],[-4952210]]+Table13[[#This Row],[0]]</f>
        <v>0</v>
      </c>
      <c r="F225" s="104">
        <f>Table13[[#This Row],[987628.0000]]/درآمدها!$C$10*100</f>
        <v>0</v>
      </c>
      <c r="G225" s="61">
        <v>0</v>
      </c>
      <c r="H225" s="61">
        <v>0</v>
      </c>
      <c r="I225" s="61">
        <v>9124094</v>
      </c>
      <c r="J225" s="61">
        <f>Table13[[#This Row],[294065]]+Table13[[#This Row],[Column8]]+Table13[[#This Row],[-72654.0000]]</f>
        <v>9124094</v>
      </c>
      <c r="K225" s="62">
        <f>Table13[[#This Row],[221411.0000]]/درآمدها!$C$10*100</f>
        <v>4.0951844331631594E-4</v>
      </c>
    </row>
    <row r="226" spans="1:11" ht="23.1" customHeight="1">
      <c r="A226" s="60" t="s">
        <v>523</v>
      </c>
      <c r="B226" s="61">
        <v>0</v>
      </c>
      <c r="C226" s="61">
        <v>0</v>
      </c>
      <c r="D226" s="61">
        <v>0</v>
      </c>
      <c r="E226" s="61">
        <f>Table13[[#This Row],[5939838.0000]]+Table13[[#This Row],[-4952210]]+Table13[[#This Row],[0]]</f>
        <v>0</v>
      </c>
      <c r="F226" s="104">
        <f>Table13[[#This Row],[987628.0000]]/درآمدها!$C$10*100</f>
        <v>0</v>
      </c>
      <c r="G226" s="61">
        <v>0</v>
      </c>
      <c r="H226" s="61">
        <v>0</v>
      </c>
      <c r="I226" s="61">
        <v>156553383</v>
      </c>
      <c r="J226" s="61">
        <f>Table13[[#This Row],[294065]]+Table13[[#This Row],[Column8]]+Table13[[#This Row],[-72654.0000]]</f>
        <v>156553383</v>
      </c>
      <c r="K226" s="62">
        <f>Table13[[#This Row],[221411.0000]]/درآمدها!$C$10*100</f>
        <v>7.0266152126515794E-3</v>
      </c>
    </row>
    <row r="227" spans="1:11" ht="23.1" customHeight="1">
      <c r="A227" s="60" t="s">
        <v>434</v>
      </c>
      <c r="B227" s="61">
        <v>0</v>
      </c>
      <c r="C227" s="61">
        <v>0</v>
      </c>
      <c r="D227" s="61">
        <v>0</v>
      </c>
      <c r="E227" s="61">
        <f>Table13[[#This Row],[5939838.0000]]+Table13[[#This Row],[-4952210]]+Table13[[#This Row],[0]]</f>
        <v>0</v>
      </c>
      <c r="F227" s="104">
        <f>Table13[[#This Row],[987628.0000]]/درآمدها!$C$10*100</f>
        <v>0</v>
      </c>
      <c r="G227" s="61">
        <v>0</v>
      </c>
      <c r="H227" s="61">
        <v>0</v>
      </c>
      <c r="I227" s="61">
        <v>165177469</v>
      </c>
      <c r="J227" s="61">
        <f>Table13[[#This Row],[294065]]+Table13[[#This Row],[Column8]]+Table13[[#This Row],[-72654.0000]]</f>
        <v>165177469</v>
      </c>
      <c r="K227" s="62">
        <f>Table13[[#This Row],[221411.0000]]/درآمدها!$C$10*100</f>
        <v>7.413691701971618E-3</v>
      </c>
    </row>
    <row r="228" spans="1:11" ht="23.1" customHeight="1">
      <c r="A228" s="60" t="s">
        <v>433</v>
      </c>
      <c r="B228" s="61">
        <v>0</v>
      </c>
      <c r="C228" s="61">
        <v>0</v>
      </c>
      <c r="D228" s="61">
        <v>0</v>
      </c>
      <c r="E228" s="61">
        <f>Table13[[#This Row],[5939838.0000]]+Table13[[#This Row],[-4952210]]+Table13[[#This Row],[0]]</f>
        <v>0</v>
      </c>
      <c r="F228" s="104">
        <f>Table13[[#This Row],[987628.0000]]/درآمدها!$C$10*100</f>
        <v>0</v>
      </c>
      <c r="G228" s="61">
        <v>0</v>
      </c>
      <c r="H228" s="61">
        <v>0</v>
      </c>
      <c r="I228" s="61">
        <v>195807315</v>
      </c>
      <c r="J228" s="61">
        <f>Table13[[#This Row],[294065]]+Table13[[#This Row],[Column8]]+Table13[[#This Row],[-72654.0000]]</f>
        <v>195807315</v>
      </c>
      <c r="K228" s="62">
        <f>Table13[[#This Row],[221411.0000]]/درآمدها!$C$10*100</f>
        <v>8.7884568954186056E-3</v>
      </c>
    </row>
    <row r="229" spans="1:11" ht="23.1" customHeight="1">
      <c r="A229" s="60" t="s">
        <v>435</v>
      </c>
      <c r="B229" s="61">
        <v>0</v>
      </c>
      <c r="C229" s="61">
        <v>0</v>
      </c>
      <c r="D229" s="61">
        <v>0</v>
      </c>
      <c r="E229" s="61">
        <f>Table13[[#This Row],[5939838.0000]]+Table13[[#This Row],[-4952210]]+Table13[[#This Row],[0]]</f>
        <v>0</v>
      </c>
      <c r="F229" s="104">
        <f>Table13[[#This Row],[987628.0000]]/درآمدها!$C$10*100</f>
        <v>0</v>
      </c>
      <c r="G229" s="61">
        <v>0</v>
      </c>
      <c r="H229" s="61">
        <v>0</v>
      </c>
      <c r="I229" s="61">
        <v>203492617</v>
      </c>
      <c r="J229" s="61">
        <f>Table13[[#This Row],[294065]]+Table13[[#This Row],[Column8]]+Table13[[#This Row],[-72654.0000]]</f>
        <v>203492617</v>
      </c>
      <c r="K229" s="62">
        <f>Table13[[#This Row],[221411.0000]]/درآمدها!$C$10*100</f>
        <v>9.1333977642276912E-3</v>
      </c>
    </row>
    <row r="230" spans="1:11" ht="23.1" customHeight="1">
      <c r="A230" s="60" t="s">
        <v>583</v>
      </c>
      <c r="B230" s="61">
        <v>0</v>
      </c>
      <c r="C230" s="61">
        <v>0</v>
      </c>
      <c r="D230" s="61">
        <v>0</v>
      </c>
      <c r="E230" s="61">
        <f>Table13[[#This Row],[5939838.0000]]+Table13[[#This Row],[-4952210]]+Table13[[#This Row],[0]]</f>
        <v>0</v>
      </c>
      <c r="F230" s="104">
        <f>Table13[[#This Row],[987628.0000]]/درآمدها!$C$10*100</f>
        <v>0</v>
      </c>
      <c r="G230" s="61">
        <v>0</v>
      </c>
      <c r="H230" s="61">
        <v>0</v>
      </c>
      <c r="I230" s="61">
        <v>3344143</v>
      </c>
      <c r="J230" s="61">
        <f>Table13[[#This Row],[294065]]+Table13[[#This Row],[Column8]]+Table13[[#This Row],[-72654.0000]]</f>
        <v>3344143</v>
      </c>
      <c r="K230" s="62">
        <f>Table13[[#This Row],[221411.0000]]/درآمدها!$C$10*100</f>
        <v>1.500958051930586E-4</v>
      </c>
    </row>
    <row r="231" spans="1:11" ht="23.1" customHeight="1">
      <c r="A231" s="60" t="s">
        <v>584</v>
      </c>
      <c r="B231" s="61">
        <v>0</v>
      </c>
      <c r="C231" s="61">
        <v>0</v>
      </c>
      <c r="D231" s="61">
        <v>0</v>
      </c>
      <c r="E231" s="61">
        <f>Table13[[#This Row],[5939838.0000]]+Table13[[#This Row],[-4952210]]+Table13[[#This Row],[0]]</f>
        <v>0</v>
      </c>
      <c r="F231" s="104">
        <f>Table13[[#This Row],[987628.0000]]/درآمدها!$C$10*100</f>
        <v>0</v>
      </c>
      <c r="G231" s="61">
        <v>0</v>
      </c>
      <c r="H231" s="61">
        <v>0</v>
      </c>
      <c r="I231" s="61">
        <v>3648070</v>
      </c>
      <c r="J231" s="61">
        <f>Table13[[#This Row],[294065]]+Table13[[#This Row],[Column8]]+Table13[[#This Row],[-72654.0000]]</f>
        <v>3648070</v>
      </c>
      <c r="K231" s="62">
        <f>Table13[[#This Row],[221411.0000]]/درآمدها!$C$10*100</f>
        <v>1.6373701843809947E-4</v>
      </c>
    </row>
    <row r="232" spans="1:11" ht="23.1" customHeight="1">
      <c r="A232" s="60" t="s">
        <v>585</v>
      </c>
      <c r="B232" s="61">
        <v>0</v>
      </c>
      <c r="C232" s="61">
        <v>0</v>
      </c>
      <c r="D232" s="61">
        <v>0</v>
      </c>
      <c r="E232" s="61">
        <f>Table13[[#This Row],[5939838.0000]]+Table13[[#This Row],[-4952210]]+Table13[[#This Row],[0]]</f>
        <v>0</v>
      </c>
      <c r="F232" s="104">
        <f>Table13[[#This Row],[987628.0000]]/درآمدها!$C$10*100</f>
        <v>0</v>
      </c>
      <c r="G232" s="61">
        <v>0</v>
      </c>
      <c r="H232" s="61">
        <v>0</v>
      </c>
      <c r="I232" s="61">
        <v>3321147</v>
      </c>
      <c r="J232" s="61">
        <f>Table13[[#This Row],[294065]]+Table13[[#This Row],[Column8]]+Table13[[#This Row],[-72654.0000]]</f>
        <v>3321147</v>
      </c>
      <c r="K232" s="62">
        <f>Table13[[#This Row],[221411.0000]]/درآمدها!$C$10*100</f>
        <v>1.4906367135900317E-4</v>
      </c>
    </row>
    <row r="233" spans="1:11" ht="23.1" customHeight="1">
      <c r="A233" s="60" t="s">
        <v>451</v>
      </c>
      <c r="B233" s="61">
        <v>0</v>
      </c>
      <c r="C233" s="61">
        <v>0</v>
      </c>
      <c r="D233" s="61">
        <v>0</v>
      </c>
      <c r="E233" s="61">
        <f>Table13[[#This Row],[5939838.0000]]+Table13[[#This Row],[-4952210]]+Table13[[#This Row],[0]]</f>
        <v>0</v>
      </c>
      <c r="F233" s="104">
        <f>Table13[[#This Row],[987628.0000]]/درآمدها!$C$10*100</f>
        <v>0</v>
      </c>
      <c r="G233" s="61">
        <v>0</v>
      </c>
      <c r="H233" s="61">
        <v>0</v>
      </c>
      <c r="I233" s="61">
        <v>453677170</v>
      </c>
      <c r="J233" s="61">
        <f>Table13[[#This Row],[294065]]+Table13[[#This Row],[Column8]]+Table13[[#This Row],[-72654.0000]]</f>
        <v>453677170</v>
      </c>
      <c r="K233" s="62">
        <f>Table13[[#This Row],[221411.0000]]/درآمدها!$C$10*100</f>
        <v>2.0362478556945118E-2</v>
      </c>
    </row>
    <row r="234" spans="1:11" ht="23.1" customHeight="1">
      <c r="A234" s="60" t="s">
        <v>518</v>
      </c>
      <c r="B234" s="61">
        <v>0</v>
      </c>
      <c r="C234" s="61">
        <v>0</v>
      </c>
      <c r="D234" s="61">
        <v>0</v>
      </c>
      <c r="E234" s="61">
        <f>Table13[[#This Row],[5939838.0000]]+Table13[[#This Row],[-4952210]]+Table13[[#This Row],[0]]</f>
        <v>0</v>
      </c>
      <c r="F234" s="104">
        <f>Table13[[#This Row],[987628.0000]]/درآمدها!$C$10*100</f>
        <v>0</v>
      </c>
      <c r="G234" s="61">
        <v>0</v>
      </c>
      <c r="H234" s="61">
        <v>0</v>
      </c>
      <c r="I234" s="61">
        <v>-89208702</v>
      </c>
      <c r="J234" s="61">
        <f>Table13[[#This Row],[294065]]+Table13[[#This Row],[Column8]]+Table13[[#This Row],[-72654.0000]]</f>
        <v>-89208702</v>
      </c>
      <c r="K234" s="62">
        <f>Table13[[#This Row],[221411.0000]]/درآمدها!$C$10*100</f>
        <v>-4.0039711091653732E-3</v>
      </c>
    </row>
    <row r="235" spans="1:11" ht="23.1" customHeight="1">
      <c r="A235" s="60" t="s">
        <v>578</v>
      </c>
      <c r="B235" s="61">
        <v>0</v>
      </c>
      <c r="C235" s="61">
        <v>0</v>
      </c>
      <c r="D235" s="61">
        <v>0</v>
      </c>
      <c r="E235" s="61">
        <f>Table13[[#This Row],[5939838.0000]]+Table13[[#This Row],[-4952210]]+Table13[[#This Row],[0]]</f>
        <v>0</v>
      </c>
      <c r="F235" s="104">
        <f>Table13[[#This Row],[987628.0000]]/درآمدها!$C$10*100</f>
        <v>0</v>
      </c>
      <c r="G235" s="61">
        <v>0</v>
      </c>
      <c r="H235" s="61">
        <v>0</v>
      </c>
      <c r="I235" s="61">
        <v>29817859</v>
      </c>
      <c r="J235" s="61">
        <f>Table13[[#This Row],[294065]]+Table13[[#This Row],[Column8]]+Table13[[#This Row],[-72654.0000]]</f>
        <v>29817859</v>
      </c>
      <c r="K235" s="62">
        <f>Table13[[#This Row],[221411.0000]]/درآمدها!$C$10*100</f>
        <v>1.3383206267609036E-3</v>
      </c>
    </row>
    <row r="236" spans="1:11" ht="23.1" customHeight="1">
      <c r="A236" s="60" t="s">
        <v>444</v>
      </c>
      <c r="B236" s="61">
        <v>0</v>
      </c>
      <c r="C236" s="61">
        <v>0</v>
      </c>
      <c r="D236" s="61">
        <v>0</v>
      </c>
      <c r="E236" s="61">
        <f>Table13[[#This Row],[5939838.0000]]+Table13[[#This Row],[-4952210]]+Table13[[#This Row],[0]]</f>
        <v>0</v>
      </c>
      <c r="F236" s="104">
        <f>Table13[[#This Row],[987628.0000]]/درآمدها!$C$10*100</f>
        <v>0</v>
      </c>
      <c r="G236" s="61">
        <v>0</v>
      </c>
      <c r="H236" s="61">
        <v>0</v>
      </c>
      <c r="I236" s="61">
        <v>25756557</v>
      </c>
      <c r="J236" s="61">
        <f>Table13[[#This Row],[294065]]+Table13[[#This Row],[Column8]]+Table13[[#This Row],[-72654.0000]]</f>
        <v>25756557</v>
      </c>
      <c r="K236" s="62">
        <f>Table13[[#This Row],[221411.0000]]/درآمدها!$C$10*100</f>
        <v>1.1560364380099504E-3</v>
      </c>
    </row>
    <row r="237" spans="1:11" ht="23.1" customHeight="1">
      <c r="A237" s="60" t="s">
        <v>587</v>
      </c>
      <c r="B237" s="61">
        <v>0</v>
      </c>
      <c r="C237" s="61">
        <v>0</v>
      </c>
      <c r="D237" s="61">
        <v>0</v>
      </c>
      <c r="E237" s="61">
        <f>Table13[[#This Row],[5939838.0000]]+Table13[[#This Row],[-4952210]]+Table13[[#This Row],[0]]</f>
        <v>0</v>
      </c>
      <c r="F237" s="104">
        <f>Table13[[#This Row],[987628.0000]]/درآمدها!$C$10*100</f>
        <v>0</v>
      </c>
      <c r="G237" s="61">
        <v>0</v>
      </c>
      <c r="H237" s="61">
        <v>0</v>
      </c>
      <c r="I237" s="61">
        <v>164296688</v>
      </c>
      <c r="J237" s="61">
        <f>Table13[[#This Row],[294065]]+Table13[[#This Row],[Column8]]+Table13[[#This Row],[-72654.0000]]</f>
        <v>164296688</v>
      </c>
      <c r="K237" s="62">
        <f>Table13[[#This Row],[221411.0000]]/درآمدها!$C$10*100</f>
        <v>7.3741594411222038E-3</v>
      </c>
    </row>
    <row r="238" spans="1:11" ht="23.1" customHeight="1">
      <c r="A238" s="60" t="s">
        <v>589</v>
      </c>
      <c r="B238" s="61">
        <v>0</v>
      </c>
      <c r="C238" s="61">
        <v>0</v>
      </c>
      <c r="D238" s="61">
        <v>0</v>
      </c>
      <c r="E238" s="61">
        <f>Table13[[#This Row],[5939838.0000]]+Table13[[#This Row],[-4952210]]+Table13[[#This Row],[0]]</f>
        <v>0</v>
      </c>
      <c r="F238" s="104">
        <f>Table13[[#This Row],[987628.0000]]/درآمدها!$C$10*100</f>
        <v>0</v>
      </c>
      <c r="G238" s="61">
        <v>0</v>
      </c>
      <c r="H238" s="61">
        <v>0</v>
      </c>
      <c r="I238" s="61">
        <v>13173611</v>
      </c>
      <c r="J238" s="61">
        <f>Table13[[#This Row],[294065]]+Table13[[#This Row],[Column8]]+Table13[[#This Row],[-72654.0000]]</f>
        <v>13173611</v>
      </c>
      <c r="K238" s="62">
        <f>Table13[[#This Row],[221411.0000]]/درآمدها!$C$10*100</f>
        <v>5.9127368367475127E-4</v>
      </c>
    </row>
    <row r="239" spans="1:11" ht="23.1" customHeight="1">
      <c r="A239" s="60" t="s">
        <v>538</v>
      </c>
      <c r="B239" s="61">
        <v>0</v>
      </c>
      <c r="C239" s="61">
        <v>0</v>
      </c>
      <c r="D239" s="61">
        <v>0</v>
      </c>
      <c r="E239" s="61">
        <f>Table13[[#This Row],[5939838.0000]]+Table13[[#This Row],[-4952210]]+Table13[[#This Row],[0]]</f>
        <v>0</v>
      </c>
      <c r="F239" s="104">
        <f>Table13[[#This Row],[987628.0000]]/درآمدها!$C$10*100</f>
        <v>0</v>
      </c>
      <c r="G239" s="61">
        <v>0</v>
      </c>
      <c r="H239" s="61">
        <v>0</v>
      </c>
      <c r="I239" s="61">
        <v>704858460</v>
      </c>
      <c r="J239" s="61">
        <f>Table13[[#This Row],[294065]]+Table13[[#This Row],[Column8]]+Table13[[#This Row],[-72654.0000]]</f>
        <v>704858460</v>
      </c>
      <c r="K239" s="62">
        <f>Table13[[#This Row],[221411.0000]]/درآمدها!$C$10*100</f>
        <v>3.1636296085675551E-2</v>
      </c>
    </row>
    <row r="240" spans="1:11" ht="23.1" customHeight="1">
      <c r="A240" s="60" t="s">
        <v>481</v>
      </c>
      <c r="B240" s="61">
        <v>0</v>
      </c>
      <c r="C240" s="61">
        <v>0</v>
      </c>
      <c r="D240" s="61">
        <v>0</v>
      </c>
      <c r="E240" s="61">
        <f>Table13[[#This Row],[5939838.0000]]+Table13[[#This Row],[-4952210]]+Table13[[#This Row],[0]]</f>
        <v>0</v>
      </c>
      <c r="F240" s="104">
        <f>Table13[[#This Row],[987628.0000]]/درآمدها!$C$10*100</f>
        <v>0</v>
      </c>
      <c r="G240" s="61">
        <v>0</v>
      </c>
      <c r="H240" s="61">
        <v>0</v>
      </c>
      <c r="I240" s="61">
        <v>354768878</v>
      </c>
      <c r="J240" s="61">
        <f>Table13[[#This Row],[294065]]+Table13[[#This Row],[Column8]]+Table13[[#This Row],[-72654.0000]]</f>
        <v>354768878</v>
      </c>
      <c r="K240" s="62">
        <f>Table13[[#This Row],[221411.0000]]/درآمدها!$C$10*100</f>
        <v>1.592315890823089E-2</v>
      </c>
    </row>
    <row r="241" spans="1:11" ht="23.1" customHeight="1">
      <c r="A241" s="60" t="s">
        <v>480</v>
      </c>
      <c r="B241" s="61">
        <v>0</v>
      </c>
      <c r="C241" s="61">
        <v>0</v>
      </c>
      <c r="D241" s="61">
        <v>0</v>
      </c>
      <c r="E241" s="61">
        <f>Table13[[#This Row],[5939838.0000]]+Table13[[#This Row],[-4952210]]+Table13[[#This Row],[0]]</f>
        <v>0</v>
      </c>
      <c r="F241" s="104">
        <f>Table13[[#This Row],[987628.0000]]/درآمدها!$C$10*100</f>
        <v>0</v>
      </c>
      <c r="G241" s="61">
        <v>0</v>
      </c>
      <c r="H241" s="61">
        <v>0</v>
      </c>
      <c r="I241" s="61">
        <v>-2284966157</v>
      </c>
      <c r="J241" s="61">
        <f>Table13[[#This Row],[294065]]+Table13[[#This Row],[Column8]]+Table13[[#This Row],[-72654.0000]]</f>
        <v>-2284966157</v>
      </c>
      <c r="K241" s="62">
        <f>Table13[[#This Row],[221411.0000]]/درآمدها!$C$10*100</f>
        <v>-0.10255656985176881</v>
      </c>
    </row>
    <row r="242" spans="1:11" ht="23.1" customHeight="1">
      <c r="A242" s="60" t="s">
        <v>466</v>
      </c>
      <c r="B242" s="61">
        <v>0</v>
      </c>
      <c r="C242" s="61">
        <v>0</v>
      </c>
      <c r="D242" s="61">
        <v>0</v>
      </c>
      <c r="E242" s="61">
        <f>Table13[[#This Row],[5939838.0000]]+Table13[[#This Row],[-4952210]]+Table13[[#This Row],[0]]</f>
        <v>0</v>
      </c>
      <c r="F242" s="104">
        <f>Table13[[#This Row],[987628.0000]]/درآمدها!$C$10*100</f>
        <v>0</v>
      </c>
      <c r="G242" s="61">
        <v>0</v>
      </c>
      <c r="H242" s="61">
        <v>0</v>
      </c>
      <c r="I242" s="61">
        <v>23992977419</v>
      </c>
      <c r="J242" s="61">
        <f>Table13[[#This Row],[294065]]+Table13[[#This Row],[Column8]]+Table13[[#This Row],[-72654.0000]]</f>
        <v>23992977419</v>
      </c>
      <c r="K242" s="62">
        <f>Table13[[#This Row],[221411.0000]]/درآمدها!$C$10*100</f>
        <v>1.0768813608400352</v>
      </c>
    </row>
    <row r="243" spans="1:11" ht="23.1" customHeight="1">
      <c r="A243" s="60" t="s">
        <v>467</v>
      </c>
      <c r="B243" s="61">
        <v>0</v>
      </c>
      <c r="C243" s="61">
        <v>0</v>
      </c>
      <c r="D243" s="61">
        <v>0</v>
      </c>
      <c r="E243" s="61">
        <f>Table13[[#This Row],[5939838.0000]]+Table13[[#This Row],[-4952210]]+Table13[[#This Row],[0]]</f>
        <v>0</v>
      </c>
      <c r="F243" s="104">
        <f>Table13[[#This Row],[987628.0000]]/درآمدها!$C$10*100</f>
        <v>0</v>
      </c>
      <c r="G243" s="61">
        <v>0</v>
      </c>
      <c r="H243" s="61">
        <v>0</v>
      </c>
      <c r="I243" s="61">
        <v>2289371887</v>
      </c>
      <c r="J243" s="61">
        <f>Table13[[#This Row],[294065]]+Table13[[#This Row],[Column8]]+Table13[[#This Row],[-72654.0000]]</f>
        <v>2289371887</v>
      </c>
      <c r="K243" s="62">
        <f>Table13[[#This Row],[221411.0000]]/درآمدها!$C$10*100</f>
        <v>0.1027543130678374</v>
      </c>
    </row>
    <row r="244" spans="1:11" ht="23.1" customHeight="1">
      <c r="A244" s="60" t="s">
        <v>511</v>
      </c>
      <c r="B244" s="61">
        <v>0</v>
      </c>
      <c r="C244" s="61">
        <v>0</v>
      </c>
      <c r="D244" s="61">
        <v>0</v>
      </c>
      <c r="E244" s="61">
        <f>Table13[[#This Row],[5939838.0000]]+Table13[[#This Row],[-4952210]]+Table13[[#This Row],[0]]</f>
        <v>0</v>
      </c>
      <c r="F244" s="104">
        <f>Table13[[#This Row],[987628.0000]]/درآمدها!$C$10*100</f>
        <v>0</v>
      </c>
      <c r="G244" s="61">
        <v>0</v>
      </c>
      <c r="H244" s="61">
        <v>0</v>
      </c>
      <c r="I244" s="61">
        <v>-69835880</v>
      </c>
      <c r="J244" s="61">
        <f>Table13[[#This Row],[294065]]+Table13[[#This Row],[Column8]]+Table13[[#This Row],[-72654.0000]]</f>
        <v>-69835880</v>
      </c>
      <c r="K244" s="62">
        <f>Table13[[#This Row],[221411.0000]]/درآمدها!$C$10*100</f>
        <v>-3.1344570611860248E-3</v>
      </c>
    </row>
    <row r="245" spans="1:11" ht="23.1" customHeight="1">
      <c r="A245" s="60" t="s">
        <v>510</v>
      </c>
      <c r="B245" s="61">
        <v>0</v>
      </c>
      <c r="C245" s="61">
        <v>0</v>
      </c>
      <c r="D245" s="61">
        <v>0</v>
      </c>
      <c r="E245" s="61">
        <f>Table13[[#This Row],[5939838.0000]]+Table13[[#This Row],[-4952210]]+Table13[[#This Row],[0]]</f>
        <v>0</v>
      </c>
      <c r="F245" s="104">
        <f>Table13[[#This Row],[987628.0000]]/درآمدها!$C$10*100</f>
        <v>0</v>
      </c>
      <c r="G245" s="61">
        <v>0</v>
      </c>
      <c r="H245" s="61">
        <v>0</v>
      </c>
      <c r="I245" s="61">
        <v>21037585</v>
      </c>
      <c r="J245" s="61">
        <f>Table13[[#This Row],[294065]]+Table13[[#This Row],[Column8]]+Table13[[#This Row],[-72654.0000]]</f>
        <v>21037585</v>
      </c>
      <c r="K245" s="62">
        <f>Table13[[#This Row],[221411.0000]]/درآمدها!$C$10*100</f>
        <v>9.4423392178277408E-4</v>
      </c>
    </row>
    <row r="246" spans="1:11" ht="23.1" customHeight="1">
      <c r="A246" s="60" t="s">
        <v>509</v>
      </c>
      <c r="B246" s="61">
        <v>0</v>
      </c>
      <c r="C246" s="61">
        <v>0</v>
      </c>
      <c r="D246" s="61">
        <v>0</v>
      </c>
      <c r="E246" s="61">
        <f>Table13[[#This Row],[5939838.0000]]+Table13[[#This Row],[-4952210]]+Table13[[#This Row],[0]]</f>
        <v>0</v>
      </c>
      <c r="F246" s="104">
        <f>Table13[[#This Row],[987628.0000]]/درآمدها!$C$10*100</f>
        <v>0</v>
      </c>
      <c r="G246" s="61">
        <v>0</v>
      </c>
      <c r="H246" s="61">
        <v>0</v>
      </c>
      <c r="I246" s="61">
        <v>4978720</v>
      </c>
      <c r="J246" s="61">
        <f>Table13[[#This Row],[294065]]+Table13[[#This Row],[Column8]]+Table13[[#This Row],[-72654.0000]]</f>
        <v>4978720</v>
      </c>
      <c r="K246" s="62">
        <f>Table13[[#This Row],[221411.0000]]/درآمدها!$C$10*100</f>
        <v>2.2346083502732531E-4</v>
      </c>
    </row>
    <row r="247" spans="1:11" ht="23.1" customHeight="1">
      <c r="A247" s="60" t="s">
        <v>491</v>
      </c>
      <c r="B247" s="61">
        <v>0</v>
      </c>
      <c r="C247" s="61">
        <v>0</v>
      </c>
      <c r="D247" s="61">
        <v>0</v>
      </c>
      <c r="E247" s="61">
        <f>Table13[[#This Row],[5939838.0000]]+Table13[[#This Row],[-4952210]]+Table13[[#This Row],[0]]</f>
        <v>0</v>
      </c>
      <c r="F247" s="104">
        <f>Table13[[#This Row],[987628.0000]]/درآمدها!$C$10*100</f>
        <v>0</v>
      </c>
      <c r="G247" s="61">
        <v>0</v>
      </c>
      <c r="H247" s="61">
        <v>0</v>
      </c>
      <c r="I247" s="61">
        <v>141963463</v>
      </c>
      <c r="J247" s="61">
        <f>Table13[[#This Row],[294065]]+Table13[[#This Row],[Column8]]+Table13[[#This Row],[-72654.0000]]</f>
        <v>141963463</v>
      </c>
      <c r="K247" s="62">
        <f>Table13[[#This Row],[221411.0000]]/درآمدها!$C$10*100</f>
        <v>6.3717730632272549E-3</v>
      </c>
    </row>
    <row r="248" spans="1:11" ht="23.1" customHeight="1">
      <c r="A248" s="60" t="s">
        <v>483</v>
      </c>
      <c r="B248" s="61">
        <v>0</v>
      </c>
      <c r="C248" s="61">
        <v>0</v>
      </c>
      <c r="D248" s="61">
        <v>0</v>
      </c>
      <c r="E248" s="61">
        <f>Table13[[#This Row],[5939838.0000]]+Table13[[#This Row],[-4952210]]+Table13[[#This Row],[0]]</f>
        <v>0</v>
      </c>
      <c r="F248" s="104">
        <f>Table13[[#This Row],[987628.0000]]/درآمدها!$C$10*100</f>
        <v>0</v>
      </c>
      <c r="G248" s="61">
        <v>0</v>
      </c>
      <c r="H248" s="61">
        <v>0</v>
      </c>
      <c r="I248" s="61">
        <v>3119148647</v>
      </c>
      <c r="J248" s="61">
        <f>Table13[[#This Row],[294065]]+Table13[[#This Row],[Column8]]+Table13[[#This Row],[-72654.0000]]</f>
        <v>3119148647</v>
      </c>
      <c r="K248" s="62">
        <f>Table13[[#This Row],[221411.0000]]/درآمدها!$C$10*100</f>
        <v>0.13999734092959071</v>
      </c>
    </row>
    <row r="249" spans="1:11" ht="23.1" customHeight="1">
      <c r="A249" s="60" t="s">
        <v>553</v>
      </c>
      <c r="B249" s="61">
        <v>0</v>
      </c>
      <c r="C249" s="61">
        <v>0</v>
      </c>
      <c r="D249" s="61">
        <v>0</v>
      </c>
      <c r="E249" s="61">
        <f>Table13[[#This Row],[5939838.0000]]+Table13[[#This Row],[-4952210]]+Table13[[#This Row],[0]]</f>
        <v>0</v>
      </c>
      <c r="F249" s="104">
        <f>Table13[[#This Row],[987628.0000]]/درآمدها!$C$10*100</f>
        <v>0</v>
      </c>
      <c r="G249" s="61">
        <v>0</v>
      </c>
      <c r="H249" s="61">
        <v>0</v>
      </c>
      <c r="I249" s="61">
        <v>2783523074</v>
      </c>
      <c r="J249" s="61">
        <f>Table13[[#This Row],[294065]]+Table13[[#This Row],[Column8]]+Table13[[#This Row],[-72654.0000]]</f>
        <v>2783523074</v>
      </c>
      <c r="K249" s="62">
        <f>Table13[[#This Row],[221411.0000]]/درآمدها!$C$10*100</f>
        <v>0.12493339461425172</v>
      </c>
    </row>
    <row r="250" spans="1:11" ht="23.1" customHeight="1">
      <c r="A250" s="60" t="s">
        <v>561</v>
      </c>
      <c r="B250" s="61">
        <v>0</v>
      </c>
      <c r="C250" s="61">
        <v>0</v>
      </c>
      <c r="D250" s="61">
        <v>0</v>
      </c>
      <c r="E250" s="61">
        <f>Table13[[#This Row],[5939838.0000]]+Table13[[#This Row],[-4952210]]+Table13[[#This Row],[0]]</f>
        <v>0</v>
      </c>
      <c r="F250" s="104">
        <f>Table13[[#This Row],[987628.0000]]/درآمدها!$C$10*100</f>
        <v>0</v>
      </c>
      <c r="G250" s="61">
        <v>0</v>
      </c>
      <c r="H250" s="61">
        <v>0</v>
      </c>
      <c r="I250" s="61">
        <v>11502044</v>
      </c>
      <c r="J250" s="61">
        <f>Table13[[#This Row],[294065]]+Table13[[#This Row],[Column8]]+Table13[[#This Row],[-72654.0000]]</f>
        <v>11502044</v>
      </c>
      <c r="K250" s="62">
        <f>Table13[[#This Row],[221411.0000]]/درآمدها!$C$10*100</f>
        <v>5.1624842464750712E-4</v>
      </c>
    </row>
    <row r="251" spans="1:11" ht="23.1" customHeight="1">
      <c r="A251" s="60" t="s">
        <v>555</v>
      </c>
      <c r="B251" s="61">
        <v>0</v>
      </c>
      <c r="C251" s="61">
        <v>0</v>
      </c>
      <c r="D251" s="61">
        <v>0</v>
      </c>
      <c r="E251" s="61">
        <f>Table13[[#This Row],[5939838.0000]]+Table13[[#This Row],[-4952210]]+Table13[[#This Row],[0]]</f>
        <v>0</v>
      </c>
      <c r="F251" s="104">
        <f>Table13[[#This Row],[987628.0000]]/درآمدها!$C$10*100</f>
        <v>0</v>
      </c>
      <c r="G251" s="61">
        <v>0</v>
      </c>
      <c r="H251" s="61">
        <v>0</v>
      </c>
      <c r="I251" s="61">
        <v>374906</v>
      </c>
      <c r="J251" s="61">
        <f>Table13[[#This Row],[294065]]+Table13[[#This Row],[Column8]]+Table13[[#This Row],[-72654.0000]]</f>
        <v>374906</v>
      </c>
      <c r="K251" s="62">
        <f>Table13[[#This Row],[221411.0000]]/درآمدها!$C$10*100</f>
        <v>1.6826977178221394E-5</v>
      </c>
    </row>
    <row r="252" spans="1:11" ht="23.1" customHeight="1">
      <c r="A252" s="60" t="s">
        <v>475</v>
      </c>
      <c r="B252" s="61">
        <v>0</v>
      </c>
      <c r="C252" s="61">
        <v>0</v>
      </c>
      <c r="D252" s="61">
        <v>0</v>
      </c>
      <c r="E252" s="61">
        <f>Table13[[#This Row],[5939838.0000]]+Table13[[#This Row],[-4952210]]+Table13[[#This Row],[0]]</f>
        <v>0</v>
      </c>
      <c r="F252" s="104">
        <f>Table13[[#This Row],[987628.0000]]/درآمدها!$C$10*100</f>
        <v>0</v>
      </c>
      <c r="G252" s="61">
        <v>0</v>
      </c>
      <c r="H252" s="61">
        <v>0</v>
      </c>
      <c r="I252" s="61">
        <v>-15527987</v>
      </c>
      <c r="J252" s="61">
        <f>Table13[[#This Row],[294065]]+Table13[[#This Row],[Column8]]+Table13[[#This Row],[-72654.0000]]</f>
        <v>-15527987</v>
      </c>
      <c r="K252" s="62">
        <f>Table13[[#This Row],[221411.0000]]/درآمدها!$C$10*100</f>
        <v>-6.9694558868814709E-4</v>
      </c>
    </row>
    <row r="253" spans="1:11" ht="23.1" customHeight="1">
      <c r="A253" s="60" t="s">
        <v>473</v>
      </c>
      <c r="B253" s="61">
        <v>0</v>
      </c>
      <c r="C253" s="61">
        <v>0</v>
      </c>
      <c r="D253" s="61">
        <v>0</v>
      </c>
      <c r="E253" s="61">
        <f>Table13[[#This Row],[5939838.0000]]+Table13[[#This Row],[-4952210]]+Table13[[#This Row],[0]]</f>
        <v>0</v>
      </c>
      <c r="F253" s="104">
        <f>Table13[[#This Row],[987628.0000]]/درآمدها!$C$10*100</f>
        <v>0</v>
      </c>
      <c r="G253" s="61">
        <v>0</v>
      </c>
      <c r="H253" s="61">
        <v>0</v>
      </c>
      <c r="I253" s="61">
        <v>-41533874</v>
      </c>
      <c r="J253" s="61">
        <f>Table13[[#This Row],[294065]]+Table13[[#This Row],[Column8]]+Table13[[#This Row],[-72654.0000]]</f>
        <v>-41533874</v>
      </c>
      <c r="K253" s="62">
        <f>Table13[[#This Row],[221411.0000]]/درآمدها!$C$10*100</f>
        <v>-1.8641727524262694E-3</v>
      </c>
    </row>
    <row r="254" spans="1:11" ht="23.1" customHeight="1">
      <c r="A254" s="60" t="s">
        <v>471</v>
      </c>
      <c r="B254" s="61">
        <v>0</v>
      </c>
      <c r="C254" s="61">
        <v>0</v>
      </c>
      <c r="D254" s="61">
        <v>0</v>
      </c>
      <c r="E254" s="61">
        <f>Table13[[#This Row],[5939838.0000]]+Table13[[#This Row],[-4952210]]+Table13[[#This Row],[0]]</f>
        <v>0</v>
      </c>
      <c r="F254" s="104">
        <f>Table13[[#This Row],[987628.0000]]/درآمدها!$C$10*100</f>
        <v>0</v>
      </c>
      <c r="G254" s="61">
        <v>0</v>
      </c>
      <c r="H254" s="61">
        <v>0</v>
      </c>
      <c r="I254" s="61">
        <v>360596753</v>
      </c>
      <c r="J254" s="61">
        <f>Table13[[#This Row],[294065]]+Table13[[#This Row],[Column8]]+Table13[[#This Row],[-72654.0000]]</f>
        <v>360596753</v>
      </c>
      <c r="K254" s="62">
        <f>Table13[[#This Row],[221411.0000]]/درآمدها!$C$10*100</f>
        <v>1.6184732528345069E-2</v>
      </c>
    </row>
    <row r="255" spans="1:11" ht="23.1" customHeight="1">
      <c r="A255" s="60" t="s">
        <v>535</v>
      </c>
      <c r="B255" s="61">
        <v>0</v>
      </c>
      <c r="C255" s="61">
        <v>0</v>
      </c>
      <c r="D255" s="61">
        <v>0</v>
      </c>
      <c r="E255" s="61">
        <f>Table13[[#This Row],[5939838.0000]]+Table13[[#This Row],[-4952210]]+Table13[[#This Row],[0]]</f>
        <v>0</v>
      </c>
      <c r="F255" s="104">
        <f>Table13[[#This Row],[987628.0000]]/درآمدها!$C$10*100</f>
        <v>0</v>
      </c>
      <c r="G255" s="61">
        <v>0</v>
      </c>
      <c r="H255" s="61">
        <v>0</v>
      </c>
      <c r="I255" s="61">
        <v>-304212930</v>
      </c>
      <c r="J255" s="61">
        <f>Table13[[#This Row],[294065]]+Table13[[#This Row],[Column8]]+Table13[[#This Row],[-72654.0000]]</f>
        <v>-304212930</v>
      </c>
      <c r="K255" s="62">
        <f>Table13[[#This Row],[221411.0000]]/درآمدها!$C$10*100</f>
        <v>-1.3654046695517976E-2</v>
      </c>
    </row>
    <row r="256" spans="1:11" ht="23.1" customHeight="1">
      <c r="A256" s="60" t="s">
        <v>529</v>
      </c>
      <c r="B256" s="61">
        <v>0</v>
      </c>
      <c r="C256" s="61">
        <v>0</v>
      </c>
      <c r="D256" s="61">
        <v>0</v>
      </c>
      <c r="E256" s="61">
        <f>Table13[[#This Row],[5939838.0000]]+Table13[[#This Row],[-4952210]]+Table13[[#This Row],[0]]</f>
        <v>0</v>
      </c>
      <c r="F256" s="104">
        <f>Table13[[#This Row],[987628.0000]]/درآمدها!$C$10*100</f>
        <v>0</v>
      </c>
      <c r="G256" s="61">
        <v>0</v>
      </c>
      <c r="H256" s="61">
        <v>0</v>
      </c>
      <c r="I256" s="61">
        <v>18890407371</v>
      </c>
      <c r="J256" s="61">
        <f>Table13[[#This Row],[294065]]+Table13[[#This Row],[Column8]]+Table13[[#This Row],[-72654.0000]]</f>
        <v>18890407371</v>
      </c>
      <c r="K256" s="62">
        <f>Table13[[#This Row],[221411.0000]]/درآمدها!$C$10*100</f>
        <v>0.84786174059396802</v>
      </c>
    </row>
    <row r="257" spans="1:11" ht="23.1" customHeight="1">
      <c r="A257" s="60" t="s">
        <v>530</v>
      </c>
      <c r="B257" s="61">
        <v>0</v>
      </c>
      <c r="C257" s="61">
        <v>0</v>
      </c>
      <c r="D257" s="61">
        <v>0</v>
      </c>
      <c r="E257" s="61">
        <f>Table13[[#This Row],[5939838.0000]]+Table13[[#This Row],[-4952210]]+Table13[[#This Row],[0]]</f>
        <v>0</v>
      </c>
      <c r="F257" s="104">
        <f>Table13[[#This Row],[987628.0000]]/درآمدها!$C$10*100</f>
        <v>0</v>
      </c>
      <c r="G257" s="61">
        <v>0</v>
      </c>
      <c r="H257" s="61">
        <v>0</v>
      </c>
      <c r="I257" s="61">
        <v>20568020244</v>
      </c>
      <c r="J257" s="61">
        <f>Table13[[#This Row],[294065]]+Table13[[#This Row],[Column8]]+Table13[[#This Row],[-72654.0000]]</f>
        <v>20568020244</v>
      </c>
      <c r="K257" s="62">
        <f>Table13[[#This Row],[221411.0000]]/درآمدها!$C$10*100</f>
        <v>0.92315835768694976</v>
      </c>
    </row>
    <row r="258" spans="1:11" ht="23.1" customHeight="1">
      <c r="A258" s="60" t="s">
        <v>528</v>
      </c>
      <c r="B258" s="61">
        <v>0</v>
      </c>
      <c r="C258" s="61">
        <v>0</v>
      </c>
      <c r="D258" s="61">
        <v>0</v>
      </c>
      <c r="E258" s="61">
        <f>Table13[[#This Row],[5939838.0000]]+Table13[[#This Row],[-4952210]]+Table13[[#This Row],[0]]</f>
        <v>0</v>
      </c>
      <c r="F258" s="104">
        <f>Table13[[#This Row],[987628.0000]]/درآمدها!$C$10*100</f>
        <v>0</v>
      </c>
      <c r="G258" s="61">
        <v>0</v>
      </c>
      <c r="H258" s="61">
        <v>0</v>
      </c>
      <c r="I258" s="61">
        <v>9520918680</v>
      </c>
      <c r="J258" s="61">
        <f>Table13[[#This Row],[294065]]+Table13[[#This Row],[Column8]]+Table13[[#This Row],[-72654.0000]]</f>
        <v>9520918680</v>
      </c>
      <c r="K258" s="62">
        <f>Table13[[#This Row],[221411.0000]]/درآمدها!$C$10*100</f>
        <v>0.42732920077049108</v>
      </c>
    </row>
    <row r="259" spans="1:11" ht="23.1" customHeight="1">
      <c r="A259" s="60" t="s">
        <v>540</v>
      </c>
      <c r="B259" s="61">
        <v>0</v>
      </c>
      <c r="C259" s="61">
        <v>0</v>
      </c>
      <c r="D259" s="61">
        <v>0</v>
      </c>
      <c r="E259" s="61">
        <f>Table13[[#This Row],[5939838.0000]]+Table13[[#This Row],[-4952210]]+Table13[[#This Row],[0]]</f>
        <v>0</v>
      </c>
      <c r="F259" s="104">
        <f>Table13[[#This Row],[987628.0000]]/درآمدها!$C$10*100</f>
        <v>0</v>
      </c>
      <c r="G259" s="61">
        <v>0</v>
      </c>
      <c r="H259" s="61">
        <v>0</v>
      </c>
      <c r="I259" s="61">
        <v>2057829662</v>
      </c>
      <c r="J259" s="61">
        <f>Table13[[#This Row],[294065]]+Table13[[#This Row],[Column8]]+Table13[[#This Row],[-72654.0000]]</f>
        <v>2057829662</v>
      </c>
      <c r="K259" s="62">
        <f>Table13[[#This Row],[221411.0000]]/درآمدها!$C$10*100</f>
        <v>9.2361959422204612E-2</v>
      </c>
    </row>
    <row r="260" spans="1:11" ht="23.1" customHeight="1">
      <c r="A260" s="60" t="s">
        <v>559</v>
      </c>
      <c r="B260" s="61">
        <v>0</v>
      </c>
      <c r="C260" s="61">
        <v>0</v>
      </c>
      <c r="D260" s="61">
        <v>0</v>
      </c>
      <c r="E260" s="61">
        <f>Table13[[#This Row],[5939838.0000]]+Table13[[#This Row],[-4952210]]+Table13[[#This Row],[0]]</f>
        <v>0</v>
      </c>
      <c r="F260" s="104">
        <f>Table13[[#This Row],[987628.0000]]/درآمدها!$C$10*100</f>
        <v>0</v>
      </c>
      <c r="G260" s="61">
        <v>0</v>
      </c>
      <c r="H260" s="61">
        <v>0</v>
      </c>
      <c r="I260" s="61">
        <v>863177444</v>
      </c>
      <c r="J260" s="61">
        <f>Table13[[#This Row],[294065]]+Table13[[#This Row],[Column8]]+Table13[[#This Row],[-72654.0000]]</f>
        <v>863177444</v>
      </c>
      <c r="K260" s="62">
        <f>Table13[[#This Row],[221411.0000]]/درآمدها!$C$10*100</f>
        <v>3.8742157103229813E-2</v>
      </c>
    </row>
    <row r="261" spans="1:11" ht="23.1" customHeight="1">
      <c r="A261" s="60" t="s">
        <v>565</v>
      </c>
      <c r="B261" s="61">
        <v>0</v>
      </c>
      <c r="C261" s="61">
        <v>0</v>
      </c>
      <c r="D261" s="61">
        <v>0</v>
      </c>
      <c r="E261" s="61">
        <f>Table13[[#This Row],[5939838.0000]]+Table13[[#This Row],[-4952210]]+Table13[[#This Row],[0]]</f>
        <v>0</v>
      </c>
      <c r="F261" s="104">
        <f>Table13[[#This Row],[987628.0000]]/درآمدها!$C$10*100</f>
        <v>0</v>
      </c>
      <c r="G261" s="61">
        <v>0</v>
      </c>
      <c r="H261" s="61">
        <v>0</v>
      </c>
      <c r="I261" s="61">
        <v>165957261</v>
      </c>
      <c r="J261" s="61">
        <f>Table13[[#This Row],[294065]]+Table13[[#This Row],[Column8]]+Table13[[#This Row],[-72654.0000]]</f>
        <v>165957261</v>
      </c>
      <c r="K261" s="62">
        <f>Table13[[#This Row],[221411.0000]]/درآمدها!$C$10*100</f>
        <v>7.4486912543601097E-3</v>
      </c>
    </row>
    <row r="262" spans="1:11" ht="23.1" customHeight="1">
      <c r="A262" s="60" t="s">
        <v>497</v>
      </c>
      <c r="B262" s="61">
        <v>0</v>
      </c>
      <c r="C262" s="61">
        <v>0</v>
      </c>
      <c r="D262" s="61">
        <v>0</v>
      </c>
      <c r="E262" s="61">
        <f>Table13[[#This Row],[5939838.0000]]+Table13[[#This Row],[-4952210]]+Table13[[#This Row],[0]]</f>
        <v>0</v>
      </c>
      <c r="F262" s="104">
        <f>Table13[[#This Row],[987628.0000]]/درآمدها!$C$10*100</f>
        <v>0</v>
      </c>
      <c r="G262" s="61">
        <v>0</v>
      </c>
      <c r="H262" s="61">
        <v>0</v>
      </c>
      <c r="I262" s="61">
        <v>-1784273177</v>
      </c>
      <c r="J262" s="61">
        <f>Table13[[#This Row],[294065]]+Table13[[#This Row],[Column8]]+Table13[[#This Row],[-72654.0000]]</f>
        <v>-1784273177</v>
      </c>
      <c r="K262" s="62">
        <f>Table13[[#This Row],[221411.0000]]/درآمدها!$C$10*100</f>
        <v>-8.0083871768100751E-2</v>
      </c>
    </row>
    <row r="263" spans="1:11" ht="23.1" customHeight="1">
      <c r="A263" s="60" t="s">
        <v>498</v>
      </c>
      <c r="B263" s="61">
        <v>0</v>
      </c>
      <c r="C263" s="61">
        <v>0</v>
      </c>
      <c r="D263" s="61">
        <v>0</v>
      </c>
      <c r="E263" s="61">
        <f>Table13[[#This Row],[5939838.0000]]+Table13[[#This Row],[-4952210]]+Table13[[#This Row],[0]]</f>
        <v>0</v>
      </c>
      <c r="F263" s="104">
        <f>Table13[[#This Row],[987628.0000]]/درآمدها!$C$10*100</f>
        <v>0</v>
      </c>
      <c r="G263" s="61">
        <v>0</v>
      </c>
      <c r="H263" s="61">
        <v>0</v>
      </c>
      <c r="I263" s="61">
        <v>-829924587</v>
      </c>
      <c r="J263" s="61">
        <f>Table13[[#This Row],[294065]]+Table13[[#This Row],[Column8]]+Table13[[#This Row],[-72654.0000]]</f>
        <v>-829924587</v>
      </c>
      <c r="K263" s="62">
        <f>Table13[[#This Row],[221411.0000]]/درآمدها!$C$10*100</f>
        <v>-3.7249662809060981E-2</v>
      </c>
    </row>
    <row r="264" spans="1:11" ht="23.1" customHeight="1">
      <c r="A264" s="60" t="s">
        <v>499</v>
      </c>
      <c r="B264" s="61">
        <v>0</v>
      </c>
      <c r="C264" s="61">
        <v>0</v>
      </c>
      <c r="D264" s="61">
        <v>0</v>
      </c>
      <c r="E264" s="61">
        <f>Table13[[#This Row],[5939838.0000]]+Table13[[#This Row],[-4952210]]+Table13[[#This Row],[0]]</f>
        <v>0</v>
      </c>
      <c r="F264" s="104">
        <f>Table13[[#This Row],[987628.0000]]/درآمدها!$C$10*100</f>
        <v>0</v>
      </c>
      <c r="G264" s="61">
        <v>0</v>
      </c>
      <c r="H264" s="61">
        <v>0</v>
      </c>
      <c r="I264" s="61">
        <v>-2250070946</v>
      </c>
      <c r="J264" s="61">
        <f>Table13[[#This Row],[294065]]+Table13[[#This Row],[Column8]]+Table13[[#This Row],[-72654.0000]]</f>
        <v>-2250070946</v>
      </c>
      <c r="K264" s="62">
        <f>Table13[[#This Row],[221411.0000]]/درآمدها!$C$10*100</f>
        <v>-0.10099036147119818</v>
      </c>
    </row>
    <row r="265" spans="1:11" ht="23.1" customHeight="1">
      <c r="A265" s="60" t="s">
        <v>495</v>
      </c>
      <c r="B265" s="61">
        <v>0</v>
      </c>
      <c r="C265" s="61">
        <v>0</v>
      </c>
      <c r="D265" s="61">
        <v>0</v>
      </c>
      <c r="E265" s="61">
        <f>Table13[[#This Row],[5939838.0000]]+Table13[[#This Row],[-4952210]]+Table13[[#This Row],[0]]</f>
        <v>0</v>
      </c>
      <c r="F265" s="104">
        <f>Table13[[#This Row],[987628.0000]]/درآمدها!$C$10*100</f>
        <v>0</v>
      </c>
      <c r="G265" s="61">
        <v>0</v>
      </c>
      <c r="H265" s="61">
        <v>0</v>
      </c>
      <c r="I265" s="61">
        <v>1870409896</v>
      </c>
      <c r="J265" s="61">
        <f>Table13[[#This Row],[294065]]+Table13[[#This Row],[Column8]]+Table13[[#This Row],[-72654.0000]]</f>
        <v>1870409896</v>
      </c>
      <c r="K265" s="62">
        <f>Table13[[#This Row],[221411.0000]]/درآمدها!$C$10*100</f>
        <v>8.3949962481025778E-2</v>
      </c>
    </row>
    <row r="266" spans="1:11" ht="23.1" customHeight="1">
      <c r="A266" s="60" t="s">
        <v>537</v>
      </c>
      <c r="B266" s="61">
        <v>0</v>
      </c>
      <c r="C266" s="61">
        <v>0</v>
      </c>
      <c r="D266" s="61">
        <v>0</v>
      </c>
      <c r="E266" s="61">
        <f>Table13[[#This Row],[5939838.0000]]+Table13[[#This Row],[-4952210]]+Table13[[#This Row],[0]]</f>
        <v>0</v>
      </c>
      <c r="F266" s="104">
        <f>Table13[[#This Row],[987628.0000]]/درآمدها!$C$10*100</f>
        <v>0</v>
      </c>
      <c r="G266" s="61">
        <v>0</v>
      </c>
      <c r="H266" s="61">
        <v>0</v>
      </c>
      <c r="I266" s="61">
        <v>40520467</v>
      </c>
      <c r="J266" s="61">
        <f>Table13[[#This Row],[294065]]+Table13[[#This Row],[Column8]]+Table13[[#This Row],[-72654.0000]]</f>
        <v>40520467</v>
      </c>
      <c r="K266" s="62">
        <f>Table13[[#This Row],[221411.0000]]/درآمدها!$C$10*100</f>
        <v>1.8186878136382801E-3</v>
      </c>
    </row>
    <row r="267" spans="1:11" ht="23.1" customHeight="1">
      <c r="A267" s="60" t="s">
        <v>492</v>
      </c>
      <c r="B267" s="61">
        <v>0</v>
      </c>
      <c r="C267" s="61">
        <v>0</v>
      </c>
      <c r="D267" s="61">
        <v>0</v>
      </c>
      <c r="E267" s="61">
        <f>Table13[[#This Row],[5939838.0000]]+Table13[[#This Row],[-4952210]]+Table13[[#This Row],[0]]</f>
        <v>0</v>
      </c>
      <c r="F267" s="104">
        <f>Table13[[#This Row],[987628.0000]]/درآمدها!$C$10*100</f>
        <v>0</v>
      </c>
      <c r="G267" s="61">
        <v>0</v>
      </c>
      <c r="H267" s="61">
        <v>0</v>
      </c>
      <c r="I267" s="61">
        <v>273440790</v>
      </c>
      <c r="J267" s="61">
        <f>Table13[[#This Row],[294065]]+Table13[[#This Row],[Column8]]+Table13[[#This Row],[-72654.0000]]</f>
        <v>273440790</v>
      </c>
      <c r="K267" s="62">
        <f>Table13[[#This Row],[221411.0000]]/درآمدها!$C$10*100</f>
        <v>1.2272894893452835E-2</v>
      </c>
    </row>
    <row r="268" spans="1:11" ht="23.1" customHeight="1">
      <c r="A268" s="60" t="s">
        <v>508</v>
      </c>
      <c r="B268" s="61">
        <v>0</v>
      </c>
      <c r="C268" s="61">
        <v>0</v>
      </c>
      <c r="D268" s="61">
        <v>0</v>
      </c>
      <c r="E268" s="61">
        <f>Table13[[#This Row],[5939838.0000]]+Table13[[#This Row],[-4952210]]+Table13[[#This Row],[0]]</f>
        <v>0</v>
      </c>
      <c r="F268" s="104">
        <f>Table13[[#This Row],[987628.0000]]/درآمدها!$C$10*100</f>
        <v>0</v>
      </c>
      <c r="G268" s="61">
        <v>0</v>
      </c>
      <c r="H268" s="61">
        <v>0</v>
      </c>
      <c r="I268" s="61">
        <v>674828</v>
      </c>
      <c r="J268" s="61">
        <f>Table13[[#This Row],[294065]]+Table13[[#This Row],[Column8]]+Table13[[#This Row],[-72654.0000]]</f>
        <v>674828</v>
      </c>
      <c r="K268" s="62">
        <f>Table13[[#This Row],[221411.0000]]/درآمدها!$C$10*100</f>
        <v>3.0288433247866899E-5</v>
      </c>
    </row>
    <row r="269" spans="1:11" ht="23.1" customHeight="1">
      <c r="A269" s="60" t="s">
        <v>490</v>
      </c>
      <c r="B269" s="61">
        <v>0</v>
      </c>
      <c r="C269" s="61">
        <v>0</v>
      </c>
      <c r="D269" s="61">
        <v>0</v>
      </c>
      <c r="E269" s="61">
        <f>Table13[[#This Row],[5939838.0000]]+Table13[[#This Row],[-4952210]]+Table13[[#This Row],[0]]</f>
        <v>0</v>
      </c>
      <c r="F269" s="104">
        <f>Table13[[#This Row],[987628.0000]]/درآمدها!$C$10*100</f>
        <v>0</v>
      </c>
      <c r="G269" s="61">
        <v>0</v>
      </c>
      <c r="H269" s="61">
        <v>0</v>
      </c>
      <c r="I269" s="61">
        <v>8371606</v>
      </c>
      <c r="J269" s="61">
        <f>Table13[[#This Row],[294065]]+Table13[[#This Row],[Column8]]+Table13[[#This Row],[-72654.0000]]</f>
        <v>8371606</v>
      </c>
      <c r="K269" s="62">
        <f>Table13[[#This Row],[221411.0000]]/درآمدها!$C$10*100</f>
        <v>3.7574438154380378E-4</v>
      </c>
    </row>
    <row r="270" spans="1:11" ht="23.1" customHeight="1">
      <c r="A270" s="60" t="s">
        <v>557</v>
      </c>
      <c r="B270" s="61">
        <v>0</v>
      </c>
      <c r="C270" s="61">
        <v>0</v>
      </c>
      <c r="D270" s="61">
        <v>0</v>
      </c>
      <c r="E270" s="61">
        <f>Table13[[#This Row],[5939838.0000]]+Table13[[#This Row],[-4952210]]+Table13[[#This Row],[0]]</f>
        <v>0</v>
      </c>
      <c r="F270" s="104">
        <f>Table13[[#This Row],[987628.0000]]/درآمدها!$C$10*100</f>
        <v>0</v>
      </c>
      <c r="G270" s="61">
        <v>0</v>
      </c>
      <c r="H270" s="61">
        <v>0</v>
      </c>
      <c r="I270" s="61">
        <v>249937</v>
      </c>
      <c r="J270" s="61">
        <f>Table13[[#This Row],[294065]]+Table13[[#This Row],[Column8]]+Table13[[#This Row],[-72654.0000]]</f>
        <v>249937</v>
      </c>
      <c r="K270" s="62">
        <f>Table13[[#This Row],[221411.0000]]/درآمدها!$C$10*100</f>
        <v>1.1217969824417642E-5</v>
      </c>
    </row>
    <row r="271" spans="1:11" ht="23.1" customHeight="1">
      <c r="A271" s="60" t="s">
        <v>568</v>
      </c>
      <c r="B271" s="61">
        <v>0</v>
      </c>
      <c r="C271" s="61">
        <v>0</v>
      </c>
      <c r="D271" s="61">
        <v>0</v>
      </c>
      <c r="E271" s="61">
        <f>Table13[[#This Row],[5939838.0000]]+Table13[[#This Row],[-4952210]]+Table13[[#This Row],[0]]</f>
        <v>0</v>
      </c>
      <c r="F271" s="104">
        <f>Table13[[#This Row],[987628.0000]]/درآمدها!$C$10*100</f>
        <v>0</v>
      </c>
      <c r="G271" s="61">
        <v>0</v>
      </c>
      <c r="H271" s="61">
        <v>0</v>
      </c>
      <c r="I271" s="61">
        <v>49604225</v>
      </c>
      <c r="J271" s="61">
        <f>Table13[[#This Row],[294065]]+Table13[[#This Row],[Column8]]+Table13[[#This Row],[-72654.0000]]</f>
        <v>49604225</v>
      </c>
      <c r="K271" s="62">
        <f>Table13[[#This Row],[221411.0000]]/درآمدها!$C$10*100</f>
        <v>2.226395848608342E-3</v>
      </c>
    </row>
    <row r="272" spans="1:11" ht="23.1" customHeight="1">
      <c r="A272" s="60" t="s">
        <v>576</v>
      </c>
      <c r="B272" s="61">
        <v>0</v>
      </c>
      <c r="C272" s="61">
        <v>0</v>
      </c>
      <c r="D272" s="61">
        <v>0</v>
      </c>
      <c r="E272" s="61">
        <f>Table13[[#This Row],[5939838.0000]]+Table13[[#This Row],[-4952210]]+Table13[[#This Row],[0]]</f>
        <v>0</v>
      </c>
      <c r="F272" s="104">
        <f>Table13[[#This Row],[987628.0000]]/درآمدها!$C$10*100</f>
        <v>0</v>
      </c>
      <c r="G272" s="61">
        <v>0</v>
      </c>
      <c r="H272" s="61">
        <v>0</v>
      </c>
      <c r="I272" s="61">
        <v>207306067</v>
      </c>
      <c r="J272" s="61">
        <f>Table13[[#This Row],[294065]]+Table13[[#This Row],[Column8]]+Table13[[#This Row],[-72654.0000]]</f>
        <v>207306067</v>
      </c>
      <c r="K272" s="62">
        <f>Table13[[#This Row],[221411.0000]]/درآمدها!$C$10*100</f>
        <v>9.3045575646050881E-3</v>
      </c>
    </row>
    <row r="273" spans="1:11" ht="23.1" customHeight="1">
      <c r="A273" s="60" t="s">
        <v>532</v>
      </c>
      <c r="B273" s="61">
        <v>0</v>
      </c>
      <c r="C273" s="61">
        <v>0</v>
      </c>
      <c r="D273" s="61">
        <v>0</v>
      </c>
      <c r="E273" s="61">
        <f>Table13[[#This Row],[5939838.0000]]+Table13[[#This Row],[-4952210]]+Table13[[#This Row],[0]]</f>
        <v>0</v>
      </c>
      <c r="F273" s="104">
        <f>Table13[[#This Row],[987628.0000]]/درآمدها!$C$10*100</f>
        <v>0</v>
      </c>
      <c r="G273" s="61">
        <v>0</v>
      </c>
      <c r="H273" s="61">
        <v>0</v>
      </c>
      <c r="I273" s="61">
        <v>-69811054</v>
      </c>
      <c r="J273" s="61">
        <f>Table13[[#This Row],[294065]]+Table13[[#This Row],[Column8]]+Table13[[#This Row],[-72654.0000]]</f>
        <v>-69811054</v>
      </c>
      <c r="K273" s="62">
        <f>Table13[[#This Row],[221411.0000]]/درآمدها!$C$10*100</f>
        <v>-3.1333427911145232E-3</v>
      </c>
    </row>
    <row r="274" spans="1:11" ht="23.1" customHeight="1">
      <c r="A274" s="60" t="s">
        <v>526</v>
      </c>
      <c r="B274" s="61">
        <v>0</v>
      </c>
      <c r="C274" s="61">
        <v>0</v>
      </c>
      <c r="D274" s="61">
        <v>0</v>
      </c>
      <c r="E274" s="61">
        <f>Table13[[#This Row],[5939838.0000]]+Table13[[#This Row],[-4952210]]+Table13[[#This Row],[0]]</f>
        <v>0</v>
      </c>
      <c r="F274" s="104">
        <f>Table13[[#This Row],[987628.0000]]/درآمدها!$C$10*100</f>
        <v>0</v>
      </c>
      <c r="G274" s="61">
        <v>0</v>
      </c>
      <c r="H274" s="61">
        <v>0</v>
      </c>
      <c r="I274" s="61">
        <v>202200302</v>
      </c>
      <c r="J274" s="61">
        <f>Table13[[#This Row],[294065]]+Table13[[#This Row],[Column8]]+Table13[[#This Row],[-72654.0000]]</f>
        <v>202200302</v>
      </c>
      <c r="K274" s="62">
        <f>Table13[[#This Row],[221411.0000]]/درآمدها!$C$10*100</f>
        <v>9.0753945447218064E-3</v>
      </c>
    </row>
    <row r="275" spans="1:11" ht="23.1" customHeight="1">
      <c r="A275" s="60" t="s">
        <v>534</v>
      </c>
      <c r="B275" s="61">
        <v>0</v>
      </c>
      <c r="C275" s="61">
        <v>0</v>
      </c>
      <c r="D275" s="61">
        <v>0</v>
      </c>
      <c r="E275" s="61">
        <f>Table13[[#This Row],[5939838.0000]]+Table13[[#This Row],[-4952210]]+Table13[[#This Row],[0]]</f>
        <v>0</v>
      </c>
      <c r="F275" s="104">
        <f>Table13[[#This Row],[987628.0000]]/درآمدها!$C$10*100</f>
        <v>0</v>
      </c>
      <c r="G275" s="61">
        <v>0</v>
      </c>
      <c r="H275" s="61">
        <v>0</v>
      </c>
      <c r="I275" s="61">
        <v>2544601092</v>
      </c>
      <c r="J275" s="61">
        <f>Table13[[#This Row],[294065]]+Table13[[#This Row],[Column8]]+Table13[[#This Row],[-72654.0000]]</f>
        <v>2544601092</v>
      </c>
      <c r="K275" s="62">
        <f>Table13[[#This Row],[221411.0000]]/درآمدها!$C$10*100</f>
        <v>0.1142098139340561</v>
      </c>
    </row>
    <row r="276" spans="1:11" ht="23.1" customHeight="1">
      <c r="A276" s="60" t="s">
        <v>567</v>
      </c>
      <c r="B276" s="61">
        <v>0</v>
      </c>
      <c r="C276" s="61">
        <v>0</v>
      </c>
      <c r="D276" s="61">
        <v>0</v>
      </c>
      <c r="E276" s="61">
        <f>Table13[[#This Row],[5939838.0000]]+Table13[[#This Row],[-4952210]]+Table13[[#This Row],[0]]</f>
        <v>0</v>
      </c>
      <c r="F276" s="104">
        <f>Table13[[#This Row],[987628.0000]]/درآمدها!$C$10*100</f>
        <v>0</v>
      </c>
      <c r="G276" s="61">
        <v>0</v>
      </c>
      <c r="H276" s="61">
        <v>0</v>
      </c>
      <c r="I276" s="61">
        <v>2641999885</v>
      </c>
      <c r="J276" s="61">
        <f>Table13[[#This Row],[294065]]+Table13[[#This Row],[Column8]]+Table13[[#This Row],[-72654.0000]]</f>
        <v>2641999885</v>
      </c>
      <c r="K276" s="62">
        <f>Table13[[#This Row],[221411.0000]]/درآمدها!$C$10*100</f>
        <v>0.11858138245255756</v>
      </c>
    </row>
    <row r="277" spans="1:11" ht="23.1" customHeight="1">
      <c r="A277" s="60" t="s">
        <v>552</v>
      </c>
      <c r="B277" s="61">
        <v>0</v>
      </c>
      <c r="C277" s="61">
        <v>0</v>
      </c>
      <c r="D277" s="61">
        <v>0</v>
      </c>
      <c r="E277" s="61">
        <f>Table13[[#This Row],[5939838.0000]]+Table13[[#This Row],[-4952210]]+Table13[[#This Row],[0]]</f>
        <v>0</v>
      </c>
      <c r="F277" s="104">
        <f>Table13[[#This Row],[987628.0000]]/درآمدها!$C$10*100</f>
        <v>0</v>
      </c>
      <c r="G277" s="61">
        <v>0</v>
      </c>
      <c r="H277" s="61">
        <v>0</v>
      </c>
      <c r="I277" s="61">
        <v>6990758348</v>
      </c>
      <c r="J277" s="61">
        <f>Table13[[#This Row],[294065]]+Table13[[#This Row],[Column8]]+Table13[[#This Row],[-72654.0000]]</f>
        <v>6990758348</v>
      </c>
      <c r="K277" s="62">
        <f>Table13[[#This Row],[221411.0000]]/درآمدها!$C$10*100</f>
        <v>0.31376753420925962</v>
      </c>
    </row>
    <row r="278" spans="1:11" ht="23.1" customHeight="1">
      <c r="A278" s="60" t="s">
        <v>580</v>
      </c>
      <c r="B278" s="61">
        <v>0</v>
      </c>
      <c r="C278" s="61">
        <v>0</v>
      </c>
      <c r="D278" s="61">
        <v>0</v>
      </c>
      <c r="E278" s="61">
        <f>Table13[[#This Row],[5939838.0000]]+Table13[[#This Row],[-4952210]]+Table13[[#This Row],[0]]</f>
        <v>0</v>
      </c>
      <c r="F278" s="104">
        <f>Table13[[#This Row],[987628.0000]]/درآمدها!$C$10*100</f>
        <v>0</v>
      </c>
      <c r="G278" s="61">
        <v>0</v>
      </c>
      <c r="H278" s="61">
        <v>0</v>
      </c>
      <c r="I278" s="61">
        <v>-60550001</v>
      </c>
      <c r="J278" s="61">
        <f>Table13[[#This Row],[294065]]+Table13[[#This Row],[Column8]]+Table13[[#This Row],[-72654.0000]]</f>
        <v>-60550001</v>
      </c>
      <c r="K278" s="62">
        <f>Table13[[#This Row],[221411.0000]]/درآمدها!$C$10*100</f>
        <v>-2.7176771909979635E-3</v>
      </c>
    </row>
    <row r="279" spans="1:11" ht="23.1" customHeight="1">
      <c r="A279" s="60" t="s">
        <v>644</v>
      </c>
      <c r="B279" s="61">
        <v>0</v>
      </c>
      <c r="C279" s="61">
        <v>0</v>
      </c>
      <c r="D279" s="61">
        <v>0</v>
      </c>
      <c r="E279" s="61">
        <f>Table13[[#This Row],[5939838.0000]]+Table13[[#This Row],[-4952210]]+Table13[[#This Row],[0]]</f>
        <v>0</v>
      </c>
      <c r="F279" s="104">
        <f>Table13[[#This Row],[987628.0000]]/درآمدها!$C$10*100</f>
        <v>0</v>
      </c>
      <c r="G279" s="61">
        <v>0</v>
      </c>
      <c r="H279" s="61">
        <v>0</v>
      </c>
      <c r="I279" s="61">
        <v>12000</v>
      </c>
      <c r="J279" s="61">
        <f>Table13[[#This Row],[294065]]+Table13[[#This Row],[Column8]]+Table13[[#This Row],[-72654.0000]]</f>
        <v>12000</v>
      </c>
      <c r="K279" s="62">
        <f>Table13[[#This Row],[221411.0000]]/درآمدها!$C$10*100</f>
        <v>5.3859827833818798E-7</v>
      </c>
    </row>
    <row r="280" spans="1:11" ht="23.1" customHeight="1">
      <c r="A280" s="60" t="s">
        <v>520</v>
      </c>
      <c r="B280" s="61">
        <v>0</v>
      </c>
      <c r="C280" s="61">
        <v>0</v>
      </c>
      <c r="D280" s="61">
        <v>0</v>
      </c>
      <c r="E280" s="61">
        <f>Table13[[#This Row],[5939838.0000]]+Table13[[#This Row],[-4952210]]+Table13[[#This Row],[0]]</f>
        <v>0</v>
      </c>
      <c r="F280" s="104">
        <f>Table13[[#This Row],[987628.0000]]/درآمدها!$C$10*100</f>
        <v>0</v>
      </c>
      <c r="G280" s="61">
        <v>0</v>
      </c>
      <c r="H280" s="61">
        <v>0</v>
      </c>
      <c r="I280" s="61">
        <v>21569447</v>
      </c>
      <c r="J280" s="61">
        <f>Table13[[#This Row],[294065]]+Table13[[#This Row],[Column8]]+Table13[[#This Row],[-72654.0000]]</f>
        <v>21569447</v>
      </c>
      <c r="K280" s="62">
        <f>Table13[[#This Row],[221411.0000]]/درآمدها!$C$10*100</f>
        <v>9.6810558490889956E-4</v>
      </c>
    </row>
    <row r="281" spans="1:11" ht="23.1" customHeight="1">
      <c r="A281" s="60" t="s">
        <v>563</v>
      </c>
      <c r="B281" s="61">
        <v>0</v>
      </c>
      <c r="C281" s="61">
        <v>0</v>
      </c>
      <c r="D281" s="61">
        <v>0</v>
      </c>
      <c r="E281" s="61">
        <f>Table13[[#This Row],[5939838.0000]]+Table13[[#This Row],[-4952210]]+Table13[[#This Row],[0]]</f>
        <v>0</v>
      </c>
      <c r="F281" s="104">
        <f>Table13[[#This Row],[987628.0000]]/درآمدها!$C$10*100</f>
        <v>0</v>
      </c>
      <c r="G281" s="61">
        <v>0</v>
      </c>
      <c r="H281" s="61">
        <v>0</v>
      </c>
      <c r="I281" s="61">
        <v>949756</v>
      </c>
      <c r="J281" s="61">
        <f>Table13[[#This Row],[294065]]+Table13[[#This Row],[Column8]]+Table13[[#This Row],[-72654.0000]]</f>
        <v>949756</v>
      </c>
      <c r="K281" s="62">
        <f>Table13[[#This Row],[221411.0000]]/درآمدها!$C$10*100</f>
        <v>4.2628078870113673E-5</v>
      </c>
    </row>
    <row r="282" spans="1:11" ht="23.1" customHeight="1">
      <c r="A282" s="60" t="s">
        <v>527</v>
      </c>
      <c r="B282" s="61">
        <v>0</v>
      </c>
      <c r="C282" s="61">
        <v>0</v>
      </c>
      <c r="D282" s="61">
        <v>0</v>
      </c>
      <c r="E282" s="61">
        <f>Table13[[#This Row],[5939838.0000]]+Table13[[#This Row],[-4952210]]+Table13[[#This Row],[0]]</f>
        <v>0</v>
      </c>
      <c r="F282" s="104">
        <f>Table13[[#This Row],[987628.0000]]/درآمدها!$C$10*100</f>
        <v>0</v>
      </c>
      <c r="G282" s="61">
        <v>0</v>
      </c>
      <c r="H282" s="61">
        <v>0</v>
      </c>
      <c r="I282" s="61">
        <v>5216638792</v>
      </c>
      <c r="J282" s="61">
        <f>Table13[[#This Row],[294065]]+Table13[[#This Row],[Column8]]+Table13[[#This Row],[-72654.0000]]</f>
        <v>5216638792</v>
      </c>
      <c r="K282" s="62">
        <f>Table13[[#This Row],[221411.0000]]/درآمدها!$C$10*100</f>
        <v>0.23413938934028375</v>
      </c>
    </row>
    <row r="283" spans="1:11" ht="23.1" customHeight="1">
      <c r="A283" s="60" t="s">
        <v>516</v>
      </c>
      <c r="B283" s="61">
        <v>0</v>
      </c>
      <c r="C283" s="61">
        <v>0</v>
      </c>
      <c r="D283" s="61">
        <v>0</v>
      </c>
      <c r="E283" s="61">
        <f>Table13[[#This Row],[5939838.0000]]+Table13[[#This Row],[-4952210]]+Table13[[#This Row],[0]]</f>
        <v>0</v>
      </c>
      <c r="F283" s="104">
        <f>Table13[[#This Row],[987628.0000]]/درآمدها!$C$10*100</f>
        <v>0</v>
      </c>
      <c r="G283" s="61">
        <v>0</v>
      </c>
      <c r="H283" s="61">
        <v>0</v>
      </c>
      <c r="I283" s="61">
        <v>10927681777</v>
      </c>
      <c r="J283" s="61">
        <f>Table13[[#This Row],[294065]]+Table13[[#This Row],[Column8]]+Table13[[#This Row],[-72654.0000]]</f>
        <v>10927681777</v>
      </c>
      <c r="K283" s="62">
        <f>Table13[[#This Row],[221411.0000]]/درآمدها!$C$10*100</f>
        <v>0.49046921594331588</v>
      </c>
    </row>
    <row r="284" spans="1:11" ht="23.1" customHeight="1">
      <c r="A284" s="60" t="s">
        <v>514</v>
      </c>
      <c r="B284" s="61">
        <v>0</v>
      </c>
      <c r="C284" s="61">
        <v>0</v>
      </c>
      <c r="D284" s="61">
        <v>0</v>
      </c>
      <c r="E284" s="61">
        <f>Table13[[#This Row],[5939838.0000]]+Table13[[#This Row],[-4952210]]+Table13[[#This Row],[0]]</f>
        <v>0</v>
      </c>
      <c r="F284" s="104">
        <f>Table13[[#This Row],[987628.0000]]/درآمدها!$C$10*100</f>
        <v>0</v>
      </c>
      <c r="G284" s="61">
        <v>0</v>
      </c>
      <c r="H284" s="61">
        <v>0</v>
      </c>
      <c r="I284" s="61">
        <v>113072946</v>
      </c>
      <c r="J284" s="61">
        <f>Table13[[#This Row],[294065]]+Table13[[#This Row],[Column8]]+Table13[[#This Row],[-72654.0000]]</f>
        <v>113072946</v>
      </c>
      <c r="K284" s="62">
        <f>Table13[[#This Row],[221411.0000]]/درآمدها!$C$10*100</f>
        <v>5.0750745035189086E-3</v>
      </c>
    </row>
    <row r="285" spans="1:11" ht="23.1" customHeight="1">
      <c r="A285" s="60" t="s">
        <v>519</v>
      </c>
      <c r="B285" s="61">
        <v>0</v>
      </c>
      <c r="C285" s="61">
        <v>0</v>
      </c>
      <c r="D285" s="61">
        <v>0</v>
      </c>
      <c r="E285" s="61">
        <f>Table13[[#This Row],[5939838.0000]]+Table13[[#This Row],[-4952210]]+Table13[[#This Row],[0]]</f>
        <v>0</v>
      </c>
      <c r="F285" s="104">
        <f>Table13[[#This Row],[987628.0000]]/درآمدها!$C$10*100</f>
        <v>0</v>
      </c>
      <c r="G285" s="61">
        <v>0</v>
      </c>
      <c r="H285" s="61">
        <v>0</v>
      </c>
      <c r="I285" s="61">
        <v>582827</v>
      </c>
      <c r="J285" s="61">
        <f>Table13[[#This Row],[294065]]+Table13[[#This Row],[Column8]]+Table13[[#This Row],[-72654.0000]]</f>
        <v>582827</v>
      </c>
      <c r="K285" s="62">
        <f>Table13[[#This Row],[221411.0000]]/درآمدها!$C$10*100</f>
        <v>2.6159134897417596E-5</v>
      </c>
    </row>
    <row r="286" spans="1:11" ht="23.1" customHeight="1">
      <c r="A286" s="60" t="s">
        <v>550</v>
      </c>
      <c r="B286" s="61">
        <v>0</v>
      </c>
      <c r="C286" s="61">
        <v>0</v>
      </c>
      <c r="D286" s="61">
        <v>0</v>
      </c>
      <c r="E286" s="61">
        <f>Table13[[#This Row],[5939838.0000]]+Table13[[#This Row],[-4952210]]+Table13[[#This Row],[0]]</f>
        <v>0</v>
      </c>
      <c r="F286" s="104">
        <f>Table13[[#This Row],[987628.0000]]/درآمدها!$C$10*100</f>
        <v>0</v>
      </c>
      <c r="G286" s="61">
        <v>0</v>
      </c>
      <c r="H286" s="61">
        <v>0</v>
      </c>
      <c r="I286" s="61">
        <v>-8352887</v>
      </c>
      <c r="J286" s="61">
        <f>Table13[[#This Row],[294065]]+Table13[[#This Row],[Column8]]+Table13[[#This Row],[-72654.0000]]</f>
        <v>-8352887</v>
      </c>
      <c r="K286" s="62">
        <f>Table13[[#This Row],[221411.0000]]/درآمدها!$C$10*100</f>
        <v>-3.74904213112786E-4</v>
      </c>
    </row>
    <row r="287" spans="1:11" ht="23.1" customHeight="1">
      <c r="A287" s="60" t="s">
        <v>620</v>
      </c>
      <c r="B287" s="61">
        <v>0</v>
      </c>
      <c r="C287" s="61">
        <v>0</v>
      </c>
      <c r="D287" s="61">
        <v>0</v>
      </c>
      <c r="E287" s="61">
        <f>Table13[[#This Row],[5939838.0000]]+Table13[[#This Row],[-4952210]]+Table13[[#This Row],[0]]</f>
        <v>0</v>
      </c>
      <c r="F287" s="104">
        <f>Table13[[#This Row],[987628.0000]]/درآمدها!$C$10*100</f>
        <v>0</v>
      </c>
      <c r="G287" s="61">
        <v>0</v>
      </c>
      <c r="H287" s="61">
        <v>0</v>
      </c>
      <c r="I287" s="61">
        <v>-88213711</v>
      </c>
      <c r="J287" s="61">
        <f>Table13[[#This Row],[294065]]+Table13[[#This Row],[Column8]]+Table13[[#This Row],[-72654.0000]]</f>
        <v>-88213711</v>
      </c>
      <c r="K287" s="62">
        <f>Table13[[#This Row],[221411.0000]]/درآمدها!$C$10*100</f>
        <v>-3.9593127392018729E-3</v>
      </c>
    </row>
    <row r="288" spans="1:11" ht="23.1" customHeight="1">
      <c r="A288" s="60" t="s">
        <v>575</v>
      </c>
      <c r="B288" s="61">
        <v>0</v>
      </c>
      <c r="C288" s="61">
        <v>0</v>
      </c>
      <c r="D288" s="61">
        <v>0</v>
      </c>
      <c r="E288" s="61">
        <f>Table13[[#This Row],[5939838.0000]]+Table13[[#This Row],[-4952210]]+Table13[[#This Row],[0]]</f>
        <v>0</v>
      </c>
      <c r="F288" s="104">
        <f>Table13[[#This Row],[987628.0000]]/درآمدها!$C$10*100</f>
        <v>0</v>
      </c>
      <c r="G288" s="61">
        <v>0</v>
      </c>
      <c r="H288" s="61">
        <v>0</v>
      </c>
      <c r="I288" s="61">
        <v>-199373269</v>
      </c>
      <c r="J288" s="61">
        <f>Table13[[#This Row],[294065]]+Table13[[#This Row],[Column8]]+Table13[[#This Row],[-72654.0000]]</f>
        <v>-199373269</v>
      </c>
      <c r="K288" s="62">
        <f>Table13[[#This Row],[221411.0000]]/درآمدها!$C$10*100</f>
        <v>-8.9485082858380346E-3</v>
      </c>
    </row>
    <row r="289" spans="1:11" ht="23.1" customHeight="1">
      <c r="A289" s="60" t="s">
        <v>574</v>
      </c>
      <c r="B289" s="61">
        <v>0</v>
      </c>
      <c r="C289" s="61">
        <v>0</v>
      </c>
      <c r="D289" s="61">
        <v>0</v>
      </c>
      <c r="E289" s="61">
        <f>Table13[[#This Row],[5939838.0000]]+Table13[[#This Row],[-4952210]]+Table13[[#This Row],[0]]</f>
        <v>0</v>
      </c>
      <c r="F289" s="104">
        <f>Table13[[#This Row],[987628.0000]]/درآمدها!$C$10*100</f>
        <v>0</v>
      </c>
      <c r="G289" s="61">
        <v>0</v>
      </c>
      <c r="H289" s="61">
        <v>0</v>
      </c>
      <c r="I289" s="61">
        <v>-130970183</v>
      </c>
      <c r="J289" s="61">
        <f>Table13[[#This Row],[294065]]+Table13[[#This Row],[Column8]]+Table13[[#This Row],[-72654.0000]]</f>
        <v>-130970183</v>
      </c>
      <c r="K289" s="62">
        <f>Table13[[#This Row],[221411.0000]]/درآمدها!$C$10*100</f>
        <v>-5.878359589786452E-3</v>
      </c>
    </row>
    <row r="290" spans="1:11" ht="23.1" customHeight="1">
      <c r="A290" s="60" t="s">
        <v>572</v>
      </c>
      <c r="B290" s="61">
        <v>0</v>
      </c>
      <c r="C290" s="61">
        <v>0</v>
      </c>
      <c r="D290" s="61">
        <v>0</v>
      </c>
      <c r="E290" s="61">
        <f>Table13[[#This Row],[5939838.0000]]+Table13[[#This Row],[-4952210]]+Table13[[#This Row],[0]]</f>
        <v>0</v>
      </c>
      <c r="F290" s="104">
        <f>Table13[[#This Row],[987628.0000]]/درآمدها!$C$10*100</f>
        <v>0</v>
      </c>
      <c r="G290" s="61">
        <v>0</v>
      </c>
      <c r="H290" s="61">
        <v>0</v>
      </c>
      <c r="I290" s="61">
        <v>84549194</v>
      </c>
      <c r="J290" s="61">
        <f>Table13[[#This Row],[294065]]+Table13[[#This Row],[Column8]]+Table13[[#This Row],[-72654.0000]]</f>
        <v>84549194</v>
      </c>
      <c r="K290" s="62">
        <f>Table13[[#This Row],[221411.0000]]/درآمدها!$C$10*100</f>
        <v>3.7948375269401214E-3</v>
      </c>
    </row>
    <row r="291" spans="1:11" ht="23.1" customHeight="1">
      <c r="A291" s="60" t="s">
        <v>571</v>
      </c>
      <c r="B291" s="61">
        <v>0</v>
      </c>
      <c r="C291" s="61">
        <v>0</v>
      </c>
      <c r="D291" s="61">
        <v>0</v>
      </c>
      <c r="E291" s="61">
        <f>Table13[[#This Row],[5939838.0000]]+Table13[[#This Row],[-4952210]]+Table13[[#This Row],[0]]</f>
        <v>0</v>
      </c>
      <c r="F291" s="104">
        <f>Table13[[#This Row],[987628.0000]]/درآمدها!$C$10*100</f>
        <v>0</v>
      </c>
      <c r="G291" s="61">
        <v>0</v>
      </c>
      <c r="H291" s="61">
        <v>0</v>
      </c>
      <c r="I291" s="61">
        <v>986008925</v>
      </c>
      <c r="J291" s="61">
        <f>Table13[[#This Row],[294065]]+Table13[[#This Row],[Column8]]+Table13[[#This Row],[-72654.0000]]</f>
        <v>986008925</v>
      </c>
      <c r="K291" s="62">
        <f>Table13[[#This Row],[221411.0000]]/درآمدها!$C$10*100</f>
        <v>4.425522578592396E-2</v>
      </c>
    </row>
    <row r="292" spans="1:11" ht="23.1" customHeight="1">
      <c r="A292" s="60" t="s">
        <v>570</v>
      </c>
      <c r="B292" s="61">
        <v>0</v>
      </c>
      <c r="C292" s="61">
        <v>0</v>
      </c>
      <c r="D292" s="61">
        <v>0</v>
      </c>
      <c r="E292" s="61">
        <f>Table13[[#This Row],[5939838.0000]]+Table13[[#This Row],[-4952210]]+Table13[[#This Row],[0]]</f>
        <v>0</v>
      </c>
      <c r="F292" s="104">
        <f>Table13[[#This Row],[987628.0000]]/درآمدها!$C$10*100</f>
        <v>0</v>
      </c>
      <c r="G292" s="61">
        <v>0</v>
      </c>
      <c r="H292" s="61">
        <v>0</v>
      </c>
      <c r="I292" s="61">
        <v>2078461693</v>
      </c>
      <c r="J292" s="61">
        <f>Table13[[#This Row],[294065]]+Table13[[#This Row],[Column8]]+Table13[[#This Row],[-72654.0000]]</f>
        <v>2078461693</v>
      </c>
      <c r="K292" s="62">
        <f>Table13[[#This Row],[221411.0000]]/درآمدها!$C$10*100</f>
        <v>9.3287990786806288E-2</v>
      </c>
    </row>
    <row r="293" spans="1:11" ht="23.1" customHeight="1">
      <c r="A293" s="60" t="s">
        <v>637</v>
      </c>
      <c r="B293" s="61">
        <v>0</v>
      </c>
      <c r="C293" s="61">
        <v>0</v>
      </c>
      <c r="D293" s="61">
        <v>0</v>
      </c>
      <c r="E293" s="61">
        <f>Table13[[#This Row],[5939838.0000]]+Table13[[#This Row],[-4952210]]+Table13[[#This Row],[0]]</f>
        <v>0</v>
      </c>
      <c r="F293" s="104">
        <f>Table13[[#This Row],[987628.0000]]/درآمدها!$C$10*100</f>
        <v>0</v>
      </c>
      <c r="G293" s="61">
        <v>0</v>
      </c>
      <c r="H293" s="61">
        <v>0</v>
      </c>
      <c r="I293" s="61">
        <v>46360133</v>
      </c>
      <c r="J293" s="61">
        <f>Table13[[#This Row],[294065]]+Table13[[#This Row],[Column8]]+Table13[[#This Row],[-72654.0000]]</f>
        <v>46360133</v>
      </c>
      <c r="K293" s="62">
        <f>Table13[[#This Row],[221411.0000]]/درآمدها!$C$10*100</f>
        <v>2.0807906514441177E-3</v>
      </c>
    </row>
    <row r="294" spans="1:11" ht="23.1" customHeight="1">
      <c r="A294" s="60" t="s">
        <v>632</v>
      </c>
      <c r="B294" s="61">
        <v>0</v>
      </c>
      <c r="C294" s="61">
        <v>0</v>
      </c>
      <c r="D294" s="61">
        <v>0</v>
      </c>
      <c r="E294" s="61">
        <f>Table13[[#This Row],[5939838.0000]]+Table13[[#This Row],[-4952210]]+Table13[[#This Row],[0]]</f>
        <v>0</v>
      </c>
      <c r="F294" s="104">
        <f>Table13[[#This Row],[987628.0000]]/درآمدها!$C$10*100</f>
        <v>0</v>
      </c>
      <c r="G294" s="61">
        <v>0</v>
      </c>
      <c r="H294" s="61">
        <v>0</v>
      </c>
      <c r="I294" s="61">
        <v>-2912256</v>
      </c>
      <c r="J294" s="61">
        <f>Table13[[#This Row],[294065]]+Table13[[#This Row],[Column8]]+Table13[[#This Row],[-72654.0000]]</f>
        <v>-2912256</v>
      </c>
      <c r="K294" s="62">
        <f>Table13[[#This Row],[221411.0000]]/درآمدها!$C$10*100</f>
        <v>-1.3071133897333818E-4</v>
      </c>
    </row>
    <row r="295" spans="1:11" ht="23.1" customHeight="1">
      <c r="A295" s="60" t="s">
        <v>533</v>
      </c>
      <c r="B295" s="61">
        <v>0</v>
      </c>
      <c r="C295" s="61">
        <v>0</v>
      </c>
      <c r="D295" s="61">
        <v>0</v>
      </c>
      <c r="E295" s="61">
        <f>Table13[[#This Row],[5939838.0000]]+Table13[[#This Row],[-4952210]]+Table13[[#This Row],[0]]</f>
        <v>0</v>
      </c>
      <c r="F295" s="104">
        <f>Table13[[#This Row],[987628.0000]]/درآمدها!$C$10*100</f>
        <v>0</v>
      </c>
      <c r="G295" s="61">
        <v>0</v>
      </c>
      <c r="H295" s="61">
        <v>0</v>
      </c>
      <c r="I295" s="61">
        <v>-229917727</v>
      </c>
      <c r="J295" s="61">
        <f>Table13[[#This Row],[294065]]+Table13[[#This Row],[Column8]]+Table13[[#This Row],[-72654.0000]]</f>
        <v>-229917727</v>
      </c>
      <c r="K295" s="62">
        <f>Table13[[#This Row],[221411.0000]]/درآمدها!$C$10*100</f>
        <v>-1.0319440993469127E-2</v>
      </c>
    </row>
    <row r="296" spans="1:11" ht="23.1" customHeight="1">
      <c r="A296" s="60" t="s">
        <v>539</v>
      </c>
      <c r="B296" s="61">
        <v>0</v>
      </c>
      <c r="C296" s="61">
        <v>0</v>
      </c>
      <c r="D296" s="61">
        <v>0</v>
      </c>
      <c r="E296" s="61">
        <f>Table13[[#This Row],[5939838.0000]]+Table13[[#This Row],[-4952210]]+Table13[[#This Row],[0]]</f>
        <v>0</v>
      </c>
      <c r="F296" s="104">
        <f>Table13[[#This Row],[987628.0000]]/درآمدها!$C$10*100</f>
        <v>0</v>
      </c>
      <c r="G296" s="61">
        <v>0</v>
      </c>
      <c r="H296" s="61">
        <v>0</v>
      </c>
      <c r="I296" s="61">
        <v>40108132</v>
      </c>
      <c r="J296" s="61">
        <f>Table13[[#This Row],[294065]]+Table13[[#This Row],[Column8]]+Table13[[#This Row],[-72654.0000]]</f>
        <v>40108132</v>
      </c>
      <c r="K296" s="62">
        <f>Table13[[#This Row],[221411.0000]]/درآمدها!$C$10*100</f>
        <v>1.8001809035467322E-3</v>
      </c>
    </row>
    <row r="297" spans="1:11" ht="23.1" customHeight="1">
      <c r="A297" s="60" t="s">
        <v>634</v>
      </c>
      <c r="B297" s="61">
        <v>0</v>
      </c>
      <c r="C297" s="61">
        <v>0</v>
      </c>
      <c r="D297" s="61">
        <v>0</v>
      </c>
      <c r="E297" s="61">
        <f>Table13[[#This Row],[5939838.0000]]+Table13[[#This Row],[-4952210]]+Table13[[#This Row],[0]]</f>
        <v>0</v>
      </c>
      <c r="F297" s="104">
        <f>Table13[[#This Row],[987628.0000]]/درآمدها!$C$10*100</f>
        <v>0</v>
      </c>
      <c r="G297" s="61">
        <v>0</v>
      </c>
      <c r="H297" s="61">
        <v>0</v>
      </c>
      <c r="I297" s="61">
        <v>213851125</v>
      </c>
      <c r="J297" s="61">
        <f>Table13[[#This Row],[294065]]+Table13[[#This Row],[Column8]]+Table13[[#This Row],[-72654.0000]]</f>
        <v>213851125</v>
      </c>
      <c r="K297" s="62">
        <f>Table13[[#This Row],[221411.0000]]/درآمدها!$C$10*100</f>
        <v>9.5983206454737201E-3</v>
      </c>
    </row>
    <row r="298" spans="1:11" ht="23.1" customHeight="1">
      <c r="A298" s="60" t="s">
        <v>635</v>
      </c>
      <c r="B298" s="61">
        <v>0</v>
      </c>
      <c r="C298" s="61">
        <v>0</v>
      </c>
      <c r="D298" s="61">
        <v>0</v>
      </c>
      <c r="E298" s="61">
        <f>Table13[[#This Row],[5939838.0000]]+Table13[[#This Row],[-4952210]]+Table13[[#This Row],[0]]</f>
        <v>0</v>
      </c>
      <c r="F298" s="104">
        <f>Table13[[#This Row],[987628.0000]]/درآمدها!$C$10*100</f>
        <v>0</v>
      </c>
      <c r="G298" s="61">
        <v>0</v>
      </c>
      <c r="H298" s="61">
        <v>0</v>
      </c>
      <c r="I298" s="61">
        <v>1215508841</v>
      </c>
      <c r="J298" s="61">
        <f>Table13[[#This Row],[294065]]+Table13[[#This Row],[Column8]]+Table13[[#This Row],[-72654.0000]]</f>
        <v>1215508841</v>
      </c>
      <c r="K298" s="62">
        <f>Table13[[#This Row],[221411.0000]]/درآمدها!$C$10*100</f>
        <v>5.4555914088953855E-2</v>
      </c>
    </row>
    <row r="299" spans="1:11" ht="23.1" customHeight="1">
      <c r="A299" s="60" t="s">
        <v>582</v>
      </c>
      <c r="B299" s="61">
        <v>0</v>
      </c>
      <c r="C299" s="61">
        <v>0</v>
      </c>
      <c r="D299" s="61">
        <v>0</v>
      </c>
      <c r="E299" s="61">
        <f>Table13[[#This Row],[5939838.0000]]+Table13[[#This Row],[-4952210]]+Table13[[#This Row],[0]]</f>
        <v>0</v>
      </c>
      <c r="F299" s="104">
        <f>Table13[[#This Row],[987628.0000]]/درآمدها!$C$10*100</f>
        <v>0</v>
      </c>
      <c r="G299" s="61">
        <v>0</v>
      </c>
      <c r="H299" s="61">
        <v>0</v>
      </c>
      <c r="I299" s="61">
        <v>28729381853</v>
      </c>
      <c r="J299" s="61">
        <f>Table13[[#This Row],[294065]]+Table13[[#This Row],[Column8]]+Table13[[#This Row],[-72654.0000]]</f>
        <v>28729381853</v>
      </c>
      <c r="K299" s="62">
        <f>Table13[[#This Row],[221411.0000]]/درآمدها!$C$10*100</f>
        <v>1.2894663003121818</v>
      </c>
    </row>
    <row r="300" spans="1:11" ht="23.1" customHeight="1">
      <c r="A300" s="60" t="s">
        <v>566</v>
      </c>
      <c r="B300" s="61">
        <v>0</v>
      </c>
      <c r="C300" s="61">
        <v>0</v>
      </c>
      <c r="D300" s="61">
        <v>0</v>
      </c>
      <c r="E300" s="61">
        <f>Table13[[#This Row],[5939838.0000]]+Table13[[#This Row],[-4952210]]+Table13[[#This Row],[0]]</f>
        <v>0</v>
      </c>
      <c r="F300" s="104">
        <f>Table13[[#This Row],[987628.0000]]/درآمدها!$C$10*100</f>
        <v>0</v>
      </c>
      <c r="G300" s="61">
        <v>0</v>
      </c>
      <c r="H300" s="61">
        <v>0</v>
      </c>
      <c r="I300" s="61">
        <v>12534609615</v>
      </c>
      <c r="J300" s="61">
        <f>Table13[[#This Row],[294065]]+Table13[[#This Row],[Column8]]+Table13[[#This Row],[-72654.0000]]</f>
        <v>12534609615</v>
      </c>
      <c r="K300" s="62">
        <f>Table13[[#This Row],[221411.0000]]/درآمدها!$C$10*100</f>
        <v>0.56259326319002489</v>
      </c>
    </row>
    <row r="301" spans="1:11" ht="23.1" customHeight="1">
      <c r="A301" s="60" t="s">
        <v>546</v>
      </c>
      <c r="B301" s="61">
        <v>0</v>
      </c>
      <c r="C301" s="61">
        <v>0</v>
      </c>
      <c r="D301" s="61">
        <v>0</v>
      </c>
      <c r="E301" s="61">
        <f>Table13[[#This Row],[5939838.0000]]+Table13[[#This Row],[-4952210]]+Table13[[#This Row],[0]]</f>
        <v>0</v>
      </c>
      <c r="F301" s="104">
        <f>Table13[[#This Row],[987628.0000]]/درآمدها!$C$10*100</f>
        <v>0</v>
      </c>
      <c r="G301" s="61">
        <v>0</v>
      </c>
      <c r="H301" s="61">
        <v>0</v>
      </c>
      <c r="I301" s="61">
        <v>413864112</v>
      </c>
      <c r="J301" s="61">
        <f>Table13[[#This Row],[294065]]+Table13[[#This Row],[Column8]]+Table13[[#This Row],[-72654.0000]]</f>
        <v>413864112</v>
      </c>
      <c r="K301" s="62">
        <f>Table13[[#This Row],[221411.0000]]/درآمدها!$C$10*100</f>
        <v>1.8575541515763586E-2</v>
      </c>
    </row>
    <row r="302" spans="1:11" ht="23.1" customHeight="1">
      <c r="A302" s="60" t="s">
        <v>606</v>
      </c>
      <c r="B302" s="61">
        <v>0</v>
      </c>
      <c r="C302" s="61">
        <v>0</v>
      </c>
      <c r="D302" s="61">
        <v>0</v>
      </c>
      <c r="E302" s="61">
        <f>Table13[[#This Row],[5939838.0000]]+Table13[[#This Row],[-4952210]]+Table13[[#This Row],[0]]</f>
        <v>0</v>
      </c>
      <c r="F302" s="104">
        <f>Table13[[#This Row],[987628.0000]]/درآمدها!$C$10*100</f>
        <v>0</v>
      </c>
      <c r="G302" s="61">
        <v>0</v>
      </c>
      <c r="H302" s="61">
        <v>0</v>
      </c>
      <c r="I302" s="61">
        <v>312251727</v>
      </c>
      <c r="J302" s="61">
        <f>Table13[[#This Row],[294065]]+Table13[[#This Row],[Column8]]+Table13[[#This Row],[-72654.0000]]</f>
        <v>312251727</v>
      </c>
      <c r="K302" s="62">
        <f>Table13[[#This Row],[221411.0000]]/درآمدها!$C$10*100</f>
        <v>1.4014853547527158E-2</v>
      </c>
    </row>
    <row r="303" spans="1:11" ht="23.1" customHeight="1">
      <c r="A303" s="60" t="s">
        <v>545</v>
      </c>
      <c r="B303" s="61">
        <v>0</v>
      </c>
      <c r="C303" s="61">
        <v>0</v>
      </c>
      <c r="D303" s="61">
        <v>0</v>
      </c>
      <c r="E303" s="61">
        <f>Table13[[#This Row],[5939838.0000]]+Table13[[#This Row],[-4952210]]+Table13[[#This Row],[0]]</f>
        <v>0</v>
      </c>
      <c r="F303" s="104">
        <f>Table13[[#This Row],[987628.0000]]/درآمدها!$C$10*100</f>
        <v>0</v>
      </c>
      <c r="G303" s="61">
        <v>0</v>
      </c>
      <c r="H303" s="61">
        <v>0</v>
      </c>
      <c r="I303" s="61">
        <v>8754836754</v>
      </c>
      <c r="J303" s="61">
        <f>Table13[[#This Row],[294065]]+Table13[[#This Row],[Column8]]+Table13[[#This Row],[-72654.0000]]</f>
        <v>8754836754</v>
      </c>
      <c r="K303" s="62">
        <f>Table13[[#This Row],[221411.0000]]/درآمدها!$C$10*100</f>
        <v>0.39294500023635759</v>
      </c>
    </row>
    <row r="304" spans="1:11" ht="23.1" customHeight="1">
      <c r="A304" s="60" t="s">
        <v>638</v>
      </c>
      <c r="B304" s="61">
        <v>0</v>
      </c>
      <c r="C304" s="61">
        <v>0</v>
      </c>
      <c r="D304" s="61">
        <v>0</v>
      </c>
      <c r="E304" s="61">
        <f>Table13[[#This Row],[5939838.0000]]+Table13[[#This Row],[-4952210]]+Table13[[#This Row],[0]]</f>
        <v>0</v>
      </c>
      <c r="F304" s="104">
        <f>Table13[[#This Row],[987628.0000]]/درآمدها!$C$10*100</f>
        <v>0</v>
      </c>
      <c r="G304" s="61">
        <v>0</v>
      </c>
      <c r="H304" s="61">
        <v>0</v>
      </c>
      <c r="I304" s="61">
        <v>1049731</v>
      </c>
      <c r="J304" s="61">
        <f>Table13[[#This Row],[294065]]+Table13[[#This Row],[Column8]]+Table13[[#This Row],[-72654.0000]]</f>
        <v>1049731</v>
      </c>
      <c r="K304" s="62">
        <f>Table13[[#This Row],[221411.0000]]/درآمدها!$C$10*100</f>
        <v>4.7115275776518706E-5</v>
      </c>
    </row>
    <row r="305" spans="1:11" ht="23.1" customHeight="1">
      <c r="A305" s="60" t="s">
        <v>556</v>
      </c>
      <c r="B305" s="61">
        <v>0</v>
      </c>
      <c r="C305" s="61">
        <v>0</v>
      </c>
      <c r="D305" s="61">
        <v>0</v>
      </c>
      <c r="E305" s="61">
        <f>Table13[[#This Row],[5939838.0000]]+Table13[[#This Row],[-4952210]]+Table13[[#This Row],[0]]</f>
        <v>0</v>
      </c>
      <c r="F305" s="104">
        <f>Table13[[#This Row],[987628.0000]]/درآمدها!$C$10*100</f>
        <v>0</v>
      </c>
      <c r="G305" s="61">
        <v>0</v>
      </c>
      <c r="H305" s="61">
        <v>0</v>
      </c>
      <c r="I305" s="61">
        <v>50237063</v>
      </c>
      <c r="J305" s="61">
        <f>Table13[[#This Row],[294065]]+Table13[[#This Row],[Column8]]+Table13[[#This Row],[-72654.0000]]</f>
        <v>50237063</v>
      </c>
      <c r="K305" s="62">
        <f>Table13[[#This Row],[221411.0000]]/درآمدها!$C$10*100</f>
        <v>2.2547996367139238E-3</v>
      </c>
    </row>
    <row r="306" spans="1:11" ht="23.1" customHeight="1">
      <c r="A306" s="60" t="s">
        <v>680</v>
      </c>
      <c r="B306" s="61">
        <v>0</v>
      </c>
      <c r="C306" s="61">
        <v>0</v>
      </c>
      <c r="D306" s="61">
        <v>0</v>
      </c>
      <c r="E306" s="61">
        <f>Table13[[#This Row],[5939838.0000]]+Table13[[#This Row],[-4952210]]+Table13[[#This Row],[0]]</f>
        <v>0</v>
      </c>
      <c r="F306" s="104">
        <f>Table13[[#This Row],[987628.0000]]/درآمدها!$C$10*100</f>
        <v>0</v>
      </c>
      <c r="G306" s="61">
        <v>0</v>
      </c>
      <c r="H306" s="61">
        <v>0</v>
      </c>
      <c r="I306" s="61">
        <v>-318927345</v>
      </c>
      <c r="J306" s="61">
        <f>Table13[[#This Row],[294065]]+Table13[[#This Row],[Column8]]+Table13[[#This Row],[-72654.0000]]</f>
        <v>-318927345</v>
      </c>
      <c r="K306" s="62">
        <f>Table13[[#This Row],[221411.0000]]/درآمدها!$C$10*100</f>
        <v>-1.4314476577664111E-2</v>
      </c>
    </row>
    <row r="307" spans="1:11" ht="23.1" customHeight="1">
      <c r="A307" s="60" t="s">
        <v>622</v>
      </c>
      <c r="B307" s="61">
        <v>0</v>
      </c>
      <c r="C307" s="61">
        <v>0</v>
      </c>
      <c r="D307" s="61">
        <v>0</v>
      </c>
      <c r="E307" s="61">
        <f>Table13[[#This Row],[5939838.0000]]+Table13[[#This Row],[-4952210]]+Table13[[#This Row],[0]]</f>
        <v>0</v>
      </c>
      <c r="F307" s="104">
        <f>Table13[[#This Row],[987628.0000]]/درآمدها!$C$10*100</f>
        <v>0</v>
      </c>
      <c r="G307" s="61">
        <v>0</v>
      </c>
      <c r="H307" s="61">
        <v>0</v>
      </c>
      <c r="I307" s="61">
        <v>-19185849028</v>
      </c>
      <c r="J307" s="61">
        <f>Table13[[#This Row],[294065]]+Table13[[#This Row],[Column8]]+Table13[[#This Row],[-72654.0000]]</f>
        <v>-19185849028</v>
      </c>
      <c r="K307" s="62">
        <f>Table13[[#This Row],[221411.0000]]/درآمدها!$C$10*100</f>
        <v>-0.8611221045780999</v>
      </c>
    </row>
    <row r="308" spans="1:11" ht="23.1" customHeight="1">
      <c r="A308" s="60" t="s">
        <v>664</v>
      </c>
      <c r="B308" s="61">
        <v>0</v>
      </c>
      <c r="C308" s="61">
        <v>0</v>
      </c>
      <c r="D308" s="61">
        <v>0</v>
      </c>
      <c r="E308" s="61">
        <f>Table13[[#This Row],[5939838.0000]]+Table13[[#This Row],[-4952210]]+Table13[[#This Row],[0]]</f>
        <v>0</v>
      </c>
      <c r="F308" s="104">
        <f>Table13[[#This Row],[987628.0000]]/درآمدها!$C$10*100</f>
        <v>0</v>
      </c>
      <c r="G308" s="61">
        <v>0</v>
      </c>
      <c r="H308" s="61">
        <v>0</v>
      </c>
      <c r="I308" s="61">
        <v>-11232295601</v>
      </c>
      <c r="J308" s="61">
        <f>Table13[[#This Row],[294065]]+Table13[[#This Row],[Column8]]+Table13[[#This Row],[-72654.0000]]</f>
        <v>-11232295601</v>
      </c>
      <c r="K308" s="62">
        <f>Table13[[#This Row],[221411.0000]]/درآمدها!$C$10*100</f>
        <v>-0.50414125604035021</v>
      </c>
    </row>
    <row r="309" spans="1:11" ht="23.1" customHeight="1">
      <c r="A309" s="60" t="s">
        <v>597</v>
      </c>
      <c r="B309" s="61">
        <v>0</v>
      </c>
      <c r="C309" s="61">
        <v>0</v>
      </c>
      <c r="D309" s="61">
        <v>0</v>
      </c>
      <c r="E309" s="61">
        <f>Table13[[#This Row],[5939838.0000]]+Table13[[#This Row],[-4952210]]+Table13[[#This Row],[0]]</f>
        <v>0</v>
      </c>
      <c r="F309" s="104">
        <f>Table13[[#This Row],[987628.0000]]/درآمدها!$C$10*100</f>
        <v>0</v>
      </c>
      <c r="G309" s="61">
        <v>0</v>
      </c>
      <c r="H309" s="61">
        <v>0</v>
      </c>
      <c r="I309" s="61">
        <v>-2613647</v>
      </c>
      <c r="J309" s="61">
        <f>Table13[[#This Row],[294065]]+Table13[[#This Row],[Column8]]+Table13[[#This Row],[-72654.0000]]</f>
        <v>-2613647</v>
      </c>
      <c r="K309" s="62">
        <f>Table13[[#This Row],[221411.0000]]/درآمدها!$C$10*100</f>
        <v>-1.1730881453198084E-4</v>
      </c>
    </row>
    <row r="310" spans="1:11" ht="23.1" customHeight="1">
      <c r="A310" s="60" t="s">
        <v>646</v>
      </c>
      <c r="B310" s="61">
        <v>0</v>
      </c>
      <c r="C310" s="61">
        <v>0</v>
      </c>
      <c r="D310" s="61">
        <v>0</v>
      </c>
      <c r="E310" s="61">
        <f>Table13[[#This Row],[5939838.0000]]+Table13[[#This Row],[-4952210]]+Table13[[#This Row],[0]]</f>
        <v>0</v>
      </c>
      <c r="F310" s="104">
        <f>Table13[[#This Row],[987628.0000]]/درآمدها!$C$10*100</f>
        <v>0</v>
      </c>
      <c r="G310" s="61">
        <v>0</v>
      </c>
      <c r="H310" s="61">
        <v>0</v>
      </c>
      <c r="I310" s="61">
        <v>-580353591</v>
      </c>
      <c r="J310" s="61">
        <f>Table13[[#This Row],[294065]]+Table13[[#This Row],[Column8]]+Table13[[#This Row],[-72654.0000]]</f>
        <v>-580353591</v>
      </c>
      <c r="K310" s="62">
        <f>Table13[[#This Row],[221411.0000]]/درآمدها!$C$10*100</f>
        <v>-2.6048120411665411E-2</v>
      </c>
    </row>
    <row r="311" spans="1:11" ht="23.1" customHeight="1">
      <c r="A311" s="60" t="s">
        <v>647</v>
      </c>
      <c r="B311" s="61">
        <v>0</v>
      </c>
      <c r="C311" s="61">
        <v>0</v>
      </c>
      <c r="D311" s="61">
        <v>0</v>
      </c>
      <c r="E311" s="61">
        <f>Table13[[#This Row],[5939838.0000]]+Table13[[#This Row],[-4952210]]+Table13[[#This Row],[0]]</f>
        <v>0</v>
      </c>
      <c r="F311" s="104">
        <f>Table13[[#This Row],[987628.0000]]/درآمدها!$C$10*100</f>
        <v>0</v>
      </c>
      <c r="G311" s="61">
        <v>0</v>
      </c>
      <c r="H311" s="61">
        <v>0</v>
      </c>
      <c r="I311" s="61">
        <v>-290344940</v>
      </c>
      <c r="J311" s="61">
        <f>Table13[[#This Row],[294065]]+Table13[[#This Row],[Column8]]+Table13[[#This Row],[-72654.0000]]</f>
        <v>-290344940</v>
      </c>
      <c r="K311" s="62">
        <f>Table13[[#This Row],[221411.0000]]/درآمدها!$C$10*100</f>
        <v>-1.3031607067350376E-2</v>
      </c>
    </row>
    <row r="312" spans="1:11" ht="23.1" customHeight="1">
      <c r="A312" s="60" t="s">
        <v>648</v>
      </c>
      <c r="B312" s="61">
        <v>0</v>
      </c>
      <c r="C312" s="61">
        <v>0</v>
      </c>
      <c r="D312" s="61">
        <v>0</v>
      </c>
      <c r="E312" s="61">
        <f>Table13[[#This Row],[5939838.0000]]+Table13[[#This Row],[-4952210]]+Table13[[#This Row],[0]]</f>
        <v>0</v>
      </c>
      <c r="F312" s="104">
        <f>Table13[[#This Row],[987628.0000]]/درآمدها!$C$10*100</f>
        <v>0</v>
      </c>
      <c r="G312" s="61">
        <v>0</v>
      </c>
      <c r="H312" s="61">
        <v>0</v>
      </c>
      <c r="I312" s="61">
        <v>-1291055674</v>
      </c>
      <c r="J312" s="61">
        <f>Table13[[#This Row],[294065]]+Table13[[#This Row],[Column8]]+Table13[[#This Row],[-72654.0000]]</f>
        <v>-1291055674</v>
      </c>
      <c r="K312" s="62">
        <f>Table13[[#This Row],[221411.0000]]/درآمدها!$C$10*100</f>
        <v>-5.7946696937929074E-2</v>
      </c>
    </row>
    <row r="313" spans="1:11" ht="23.1" customHeight="1">
      <c r="A313" s="60" t="s">
        <v>600</v>
      </c>
      <c r="B313" s="61">
        <v>0</v>
      </c>
      <c r="C313" s="61">
        <v>0</v>
      </c>
      <c r="D313" s="61">
        <v>0</v>
      </c>
      <c r="E313" s="61">
        <f>Table13[[#This Row],[5939838.0000]]+Table13[[#This Row],[-4952210]]+Table13[[#This Row],[0]]</f>
        <v>0</v>
      </c>
      <c r="F313" s="104">
        <f>Table13[[#This Row],[987628.0000]]/درآمدها!$C$10*100</f>
        <v>0</v>
      </c>
      <c r="G313" s="61">
        <v>0</v>
      </c>
      <c r="H313" s="61">
        <v>0</v>
      </c>
      <c r="I313" s="61">
        <v>-4535320145</v>
      </c>
      <c r="J313" s="61">
        <f>Table13[[#This Row],[294065]]+Table13[[#This Row],[Column8]]+Table13[[#This Row],[-72654.0000]]</f>
        <v>-4535320145</v>
      </c>
      <c r="K313" s="62">
        <f>Table13[[#This Row],[221411.0000]]/درآمدها!$C$10*100</f>
        <v>-0.20355963515079176</v>
      </c>
    </row>
    <row r="314" spans="1:11" ht="23.1" customHeight="1">
      <c r="A314" s="60" t="s">
        <v>573</v>
      </c>
      <c r="B314" s="61">
        <v>0</v>
      </c>
      <c r="C314" s="61">
        <v>0</v>
      </c>
      <c r="D314" s="61">
        <v>0</v>
      </c>
      <c r="E314" s="61">
        <f>Table13[[#This Row],[5939838.0000]]+Table13[[#This Row],[-4952210]]+Table13[[#This Row],[0]]</f>
        <v>0</v>
      </c>
      <c r="F314" s="104">
        <f>Table13[[#This Row],[987628.0000]]/درآمدها!$C$10*100</f>
        <v>0</v>
      </c>
      <c r="G314" s="61">
        <v>0</v>
      </c>
      <c r="H314" s="61">
        <v>0</v>
      </c>
      <c r="I314" s="61">
        <v>8658618769</v>
      </c>
      <c r="J314" s="61">
        <f>Table13[[#This Row],[294065]]+Table13[[#This Row],[Column8]]+Table13[[#This Row],[-72654.0000]]</f>
        <v>8658618769</v>
      </c>
      <c r="K314" s="62">
        <f>Table13[[#This Row],[221411.0000]]/درآمدها!$C$10*100</f>
        <v>0.38862643014751008</v>
      </c>
    </row>
    <row r="315" spans="1:11" ht="23.1" customHeight="1">
      <c r="A315" s="60" t="s">
        <v>592</v>
      </c>
      <c r="B315" s="61">
        <v>0</v>
      </c>
      <c r="C315" s="61">
        <v>0</v>
      </c>
      <c r="D315" s="61">
        <v>0</v>
      </c>
      <c r="E315" s="61">
        <f>Table13[[#This Row],[5939838.0000]]+Table13[[#This Row],[-4952210]]+Table13[[#This Row],[0]]</f>
        <v>0</v>
      </c>
      <c r="F315" s="104">
        <f>Table13[[#This Row],[987628.0000]]/درآمدها!$C$10*100</f>
        <v>0</v>
      </c>
      <c r="G315" s="61">
        <v>0</v>
      </c>
      <c r="H315" s="61">
        <v>0</v>
      </c>
      <c r="I315" s="61">
        <v>2721859138</v>
      </c>
      <c r="J315" s="61">
        <f>Table13[[#This Row],[294065]]+Table13[[#This Row],[Column8]]+Table13[[#This Row],[-72654.0000]]</f>
        <v>2721859138</v>
      </c>
      <c r="K315" s="62">
        <f>Table13[[#This Row],[221411.0000]]/درآمدها!$C$10*100</f>
        <v>0.12216572046715538</v>
      </c>
    </row>
    <row r="316" spans="1:11" ht="23.1" customHeight="1">
      <c r="A316" s="60" t="s">
        <v>641</v>
      </c>
      <c r="B316" s="61">
        <v>0</v>
      </c>
      <c r="C316" s="61">
        <v>0</v>
      </c>
      <c r="D316" s="61">
        <v>0</v>
      </c>
      <c r="E316" s="61">
        <f>Table13[[#This Row],[5939838.0000]]+Table13[[#This Row],[-4952210]]+Table13[[#This Row],[0]]</f>
        <v>0</v>
      </c>
      <c r="F316" s="104">
        <f>Table13[[#This Row],[987628.0000]]/درآمدها!$C$10*100</f>
        <v>0</v>
      </c>
      <c r="G316" s="61">
        <v>0</v>
      </c>
      <c r="H316" s="61">
        <v>0</v>
      </c>
      <c r="I316" s="61">
        <v>17995368</v>
      </c>
      <c r="J316" s="61">
        <f>Table13[[#This Row],[294065]]+Table13[[#This Row],[Column8]]+Table13[[#This Row],[-72654.0000]]</f>
        <v>17995368</v>
      </c>
      <c r="K316" s="62">
        <f>Table13[[#This Row],[221411.0000]]/درآمدها!$C$10*100</f>
        <v>8.0768951857184356E-4</v>
      </c>
    </row>
    <row r="317" spans="1:11" ht="23.1" customHeight="1">
      <c r="A317" s="60" t="s">
        <v>547</v>
      </c>
      <c r="B317" s="61">
        <v>0</v>
      </c>
      <c r="C317" s="61">
        <v>0</v>
      </c>
      <c r="D317" s="61">
        <v>0</v>
      </c>
      <c r="E317" s="61">
        <f>Table13[[#This Row],[5939838.0000]]+Table13[[#This Row],[-4952210]]+Table13[[#This Row],[0]]</f>
        <v>0</v>
      </c>
      <c r="F317" s="104">
        <f>Table13[[#This Row],[987628.0000]]/درآمدها!$C$10*100</f>
        <v>0</v>
      </c>
      <c r="G317" s="61">
        <v>0</v>
      </c>
      <c r="H317" s="61">
        <v>0</v>
      </c>
      <c r="I317" s="61">
        <v>11547027</v>
      </c>
      <c r="J317" s="61">
        <f>Table13[[#This Row],[294065]]+Table13[[#This Row],[Column8]]+Table13[[#This Row],[-72654.0000]]</f>
        <v>11547027</v>
      </c>
      <c r="K317" s="62">
        <f>Table13[[#This Row],[221411.0000]]/درآمدها!$C$10*100</f>
        <v>5.1826740517704772E-4</v>
      </c>
    </row>
    <row r="318" spans="1:11" ht="23.1" customHeight="1">
      <c r="A318" s="60" t="s">
        <v>562</v>
      </c>
      <c r="B318" s="61">
        <v>0</v>
      </c>
      <c r="C318" s="61">
        <v>0</v>
      </c>
      <c r="D318" s="61">
        <v>0</v>
      </c>
      <c r="E318" s="61">
        <f>Table13[[#This Row],[5939838.0000]]+Table13[[#This Row],[-4952210]]+Table13[[#This Row],[0]]</f>
        <v>0</v>
      </c>
      <c r="F318" s="104">
        <f>Table13[[#This Row],[987628.0000]]/درآمدها!$C$10*100</f>
        <v>0</v>
      </c>
      <c r="G318" s="61">
        <v>0</v>
      </c>
      <c r="H318" s="61">
        <v>0</v>
      </c>
      <c r="I318" s="61">
        <v>22494207</v>
      </c>
      <c r="J318" s="61">
        <f>Table13[[#This Row],[294065]]+Table13[[#This Row],[Column8]]+Table13[[#This Row],[-72654.0000]]</f>
        <v>22494207</v>
      </c>
      <c r="K318" s="62">
        <f>Table13[[#This Row],[221411.0000]]/درآمدها!$C$10*100</f>
        <v>1.0096117635652348E-3</v>
      </c>
    </row>
    <row r="319" spans="1:11" ht="23.1" customHeight="1">
      <c r="A319" s="60" t="s">
        <v>613</v>
      </c>
      <c r="B319" s="61">
        <v>0</v>
      </c>
      <c r="C319" s="61">
        <v>0</v>
      </c>
      <c r="D319" s="61">
        <v>0</v>
      </c>
      <c r="E319" s="61">
        <f>Table13[[#This Row],[5939838.0000]]+Table13[[#This Row],[-4952210]]+Table13[[#This Row],[0]]</f>
        <v>0</v>
      </c>
      <c r="F319" s="104">
        <f>Table13[[#This Row],[987628.0000]]/درآمدها!$C$10*100</f>
        <v>0</v>
      </c>
      <c r="G319" s="61">
        <v>0</v>
      </c>
      <c r="H319" s="61">
        <v>0</v>
      </c>
      <c r="I319" s="61">
        <v>60569403</v>
      </c>
      <c r="J319" s="61">
        <f>Table13[[#This Row],[294065]]+Table13[[#This Row],[Column8]]+Table13[[#This Row],[-72654.0000]]</f>
        <v>60569403</v>
      </c>
      <c r="K319" s="62">
        <f>Table13[[#This Row],[221411.0000]]/درآمدها!$C$10*100</f>
        <v>2.7185480146476567E-3</v>
      </c>
    </row>
    <row r="320" spans="1:11" ht="23.1" customHeight="1">
      <c r="A320" s="60" t="s">
        <v>630</v>
      </c>
      <c r="B320" s="61">
        <v>0</v>
      </c>
      <c r="C320" s="61">
        <v>0</v>
      </c>
      <c r="D320" s="61">
        <v>0</v>
      </c>
      <c r="E320" s="61">
        <f>Table13[[#This Row],[5939838.0000]]+Table13[[#This Row],[-4952210]]+Table13[[#This Row],[0]]</f>
        <v>0</v>
      </c>
      <c r="F320" s="104">
        <f>Table13[[#This Row],[987628.0000]]/درآمدها!$C$10*100</f>
        <v>0</v>
      </c>
      <c r="G320" s="61">
        <v>0</v>
      </c>
      <c r="H320" s="61">
        <v>0</v>
      </c>
      <c r="I320" s="61">
        <v>30994</v>
      </c>
      <c r="J320" s="61">
        <f>Table13[[#This Row],[294065]]+Table13[[#This Row],[Column8]]+Table13[[#This Row],[-72654.0000]]</f>
        <v>30994</v>
      </c>
      <c r="K320" s="62">
        <f>Table13[[#This Row],[221411.0000]]/درآمدها!$C$10*100</f>
        <v>1.3911095865678165E-6</v>
      </c>
    </row>
    <row r="321" spans="1:11" ht="23.1" customHeight="1">
      <c r="A321" s="60" t="s">
        <v>627</v>
      </c>
      <c r="B321" s="61">
        <v>0</v>
      </c>
      <c r="C321" s="61">
        <v>0</v>
      </c>
      <c r="D321" s="61">
        <v>0</v>
      </c>
      <c r="E321" s="61">
        <f>Table13[[#This Row],[5939838.0000]]+Table13[[#This Row],[-4952210]]+Table13[[#This Row],[0]]</f>
        <v>0</v>
      </c>
      <c r="F321" s="104">
        <f>Table13[[#This Row],[987628.0000]]/درآمدها!$C$10*100</f>
        <v>0</v>
      </c>
      <c r="G321" s="61">
        <v>0</v>
      </c>
      <c r="H321" s="61">
        <v>0</v>
      </c>
      <c r="I321" s="61">
        <v>159960</v>
      </c>
      <c r="J321" s="61">
        <f>Table13[[#This Row],[294065]]+Table13[[#This Row],[Column8]]+Table13[[#This Row],[-72654.0000]]</f>
        <v>159960</v>
      </c>
      <c r="K321" s="62">
        <f>Table13[[#This Row],[221411.0000]]/درآمدها!$C$10*100</f>
        <v>7.1795150502480466E-6</v>
      </c>
    </row>
    <row r="322" spans="1:11" ht="23.1" customHeight="1">
      <c r="A322" s="60" t="s">
        <v>628</v>
      </c>
      <c r="B322" s="61">
        <v>0</v>
      </c>
      <c r="C322" s="61">
        <v>0</v>
      </c>
      <c r="D322" s="61">
        <v>0</v>
      </c>
      <c r="E322" s="61">
        <f>Table13[[#This Row],[5939838.0000]]+Table13[[#This Row],[-4952210]]+Table13[[#This Row],[0]]</f>
        <v>0</v>
      </c>
      <c r="F322" s="104">
        <f>Table13[[#This Row],[987628.0000]]/درآمدها!$C$10*100</f>
        <v>0</v>
      </c>
      <c r="G322" s="61">
        <v>0</v>
      </c>
      <c r="H322" s="61">
        <v>0</v>
      </c>
      <c r="I322" s="61">
        <v>50988</v>
      </c>
      <c r="J322" s="61">
        <f>Table13[[#This Row],[294065]]+Table13[[#This Row],[Column8]]+Table13[[#This Row],[-72654.0000]]</f>
        <v>50988</v>
      </c>
      <c r="K322" s="62">
        <f>Table13[[#This Row],[221411.0000]]/درآمدها!$C$10*100</f>
        <v>2.2885040846589609E-6</v>
      </c>
    </row>
    <row r="323" spans="1:11" ht="23.1" customHeight="1">
      <c r="A323" s="60" t="s">
        <v>629</v>
      </c>
      <c r="B323" s="61">
        <v>0</v>
      </c>
      <c r="C323" s="61">
        <v>0</v>
      </c>
      <c r="D323" s="61">
        <v>0</v>
      </c>
      <c r="E323" s="61">
        <f>Table13[[#This Row],[5939838.0000]]+Table13[[#This Row],[-4952210]]+Table13[[#This Row],[0]]</f>
        <v>0</v>
      </c>
      <c r="F323" s="104">
        <f>Table13[[#This Row],[987628.0000]]/درآمدها!$C$10*100</f>
        <v>0</v>
      </c>
      <c r="G323" s="61">
        <v>0</v>
      </c>
      <c r="H323" s="61">
        <v>0</v>
      </c>
      <c r="I323" s="61">
        <v>6999</v>
      </c>
      <c r="J323" s="61">
        <f>Table13[[#This Row],[294065]]+Table13[[#This Row],[Column8]]+Table13[[#This Row],[-72654.0000]]</f>
        <v>6999</v>
      </c>
      <c r="K323" s="62">
        <f>Table13[[#This Row],[221411.0000]]/درآمدها!$C$10*100</f>
        <v>3.1413744584074815E-7</v>
      </c>
    </row>
    <row r="324" spans="1:11" ht="23.1" customHeight="1">
      <c r="A324" s="60" t="s">
        <v>581</v>
      </c>
      <c r="B324" s="61">
        <v>0</v>
      </c>
      <c r="C324" s="61">
        <v>0</v>
      </c>
      <c r="D324" s="61">
        <v>0</v>
      </c>
      <c r="E324" s="61">
        <f>Table13[[#This Row],[5939838.0000]]+Table13[[#This Row],[-4952210]]+Table13[[#This Row],[0]]</f>
        <v>0</v>
      </c>
      <c r="F324" s="104">
        <f>Table13[[#This Row],[987628.0000]]/درآمدها!$C$10*100</f>
        <v>0</v>
      </c>
      <c r="G324" s="61">
        <v>0</v>
      </c>
      <c r="H324" s="61">
        <v>0</v>
      </c>
      <c r="I324" s="61">
        <v>8483745</v>
      </c>
      <c r="J324" s="61">
        <f>Table13[[#This Row],[294065]]+Table13[[#This Row],[Column8]]+Table13[[#This Row],[-72654.0000]]</f>
        <v>8483745</v>
      </c>
      <c r="K324" s="62">
        <f>Table13[[#This Row],[221411.0000]]/درآمدها!$C$10*100</f>
        <v>3.8077753757168427E-4</v>
      </c>
    </row>
    <row r="325" spans="1:11" ht="23.1" customHeight="1">
      <c r="A325" s="60" t="s">
        <v>619</v>
      </c>
      <c r="B325" s="61">
        <v>0</v>
      </c>
      <c r="C325" s="61">
        <v>0</v>
      </c>
      <c r="D325" s="61">
        <v>0</v>
      </c>
      <c r="E325" s="61">
        <f>Table13[[#This Row],[5939838.0000]]+Table13[[#This Row],[-4952210]]+Table13[[#This Row],[0]]</f>
        <v>0</v>
      </c>
      <c r="F325" s="104">
        <f>Table13[[#This Row],[987628.0000]]/درآمدها!$C$10*100</f>
        <v>0</v>
      </c>
      <c r="G325" s="61">
        <v>0</v>
      </c>
      <c r="H325" s="61">
        <v>0</v>
      </c>
      <c r="I325" s="61">
        <v>12246847</v>
      </c>
      <c r="J325" s="61">
        <f>Table13[[#This Row],[294065]]+Table13[[#This Row],[Column8]]+Table13[[#This Row],[-72654.0000]]</f>
        <v>12246847</v>
      </c>
      <c r="K325" s="62">
        <f>Table13[[#This Row],[221411.0000]]/درآمدها!$C$10*100</f>
        <v>5.4967755910593358E-4</v>
      </c>
    </row>
    <row r="326" spans="1:11" ht="23.1" customHeight="1">
      <c r="A326" s="60" t="s">
        <v>590</v>
      </c>
      <c r="B326" s="61">
        <v>0</v>
      </c>
      <c r="C326" s="61">
        <v>0</v>
      </c>
      <c r="D326" s="61">
        <v>0</v>
      </c>
      <c r="E326" s="61">
        <f>Table13[[#This Row],[5939838.0000]]+Table13[[#This Row],[-4952210]]+Table13[[#This Row],[0]]</f>
        <v>0</v>
      </c>
      <c r="F326" s="104">
        <f>Table13[[#This Row],[987628.0000]]/درآمدها!$C$10*100</f>
        <v>0</v>
      </c>
      <c r="G326" s="61">
        <v>0</v>
      </c>
      <c r="H326" s="61">
        <v>0</v>
      </c>
      <c r="I326" s="61">
        <v>14696215</v>
      </c>
      <c r="J326" s="61">
        <f>Table13[[#This Row],[294065]]+Table13[[#This Row],[Column8]]+Table13[[#This Row],[-72654.0000]]</f>
        <v>14696215</v>
      </c>
      <c r="K326" s="62">
        <f>Table13[[#This Row],[221411.0000]]/درآمدها!$C$10*100</f>
        <v>6.5961300809065442E-4</v>
      </c>
    </row>
    <row r="327" spans="1:11" ht="23.1" customHeight="1">
      <c r="A327" s="60" t="s">
        <v>623</v>
      </c>
      <c r="B327" s="61">
        <v>0</v>
      </c>
      <c r="C327" s="61">
        <v>0</v>
      </c>
      <c r="D327" s="61">
        <v>0</v>
      </c>
      <c r="E327" s="61">
        <f>Table13[[#This Row],[5939838.0000]]+Table13[[#This Row],[-4952210]]+Table13[[#This Row],[0]]</f>
        <v>0</v>
      </c>
      <c r="F327" s="104">
        <f>Table13[[#This Row],[987628.0000]]/درآمدها!$C$10*100</f>
        <v>0</v>
      </c>
      <c r="G327" s="61">
        <v>0</v>
      </c>
      <c r="H327" s="61">
        <v>0</v>
      </c>
      <c r="I327" s="61">
        <v>-400638</v>
      </c>
      <c r="J327" s="61">
        <f>Table13[[#This Row],[294065]]+Table13[[#This Row],[Column8]]+Table13[[#This Row],[-72654.0000]]</f>
        <v>-400638</v>
      </c>
      <c r="K327" s="62">
        <f>Table13[[#This Row],[221411.0000]]/درآمدها!$C$10*100</f>
        <v>-1.7981911419737912E-5</v>
      </c>
    </row>
    <row r="328" spans="1:11" ht="23.1" customHeight="1">
      <c r="A328" s="60" t="s">
        <v>631</v>
      </c>
      <c r="B328" s="61">
        <v>0</v>
      </c>
      <c r="C328" s="61">
        <v>0</v>
      </c>
      <c r="D328" s="61">
        <v>0</v>
      </c>
      <c r="E328" s="61">
        <f>Table13[[#This Row],[5939838.0000]]+Table13[[#This Row],[-4952210]]+Table13[[#This Row],[0]]</f>
        <v>0</v>
      </c>
      <c r="F328" s="104">
        <f>Table13[[#This Row],[987628.0000]]/درآمدها!$C$10*100</f>
        <v>0</v>
      </c>
      <c r="G328" s="61">
        <v>0</v>
      </c>
      <c r="H328" s="61">
        <v>0</v>
      </c>
      <c r="I328" s="61">
        <v>7991997</v>
      </c>
      <c r="J328" s="61">
        <f>Table13[[#This Row],[294065]]+Table13[[#This Row],[Column8]]+Table13[[#This Row],[-72654.0000]]</f>
        <v>7991997</v>
      </c>
      <c r="K328" s="62">
        <f>Table13[[#This Row],[221411.0000]]/درآمدها!$C$10*100</f>
        <v>3.5870631872366365E-4</v>
      </c>
    </row>
    <row r="329" spans="1:11" ht="23.1" customHeight="1">
      <c r="A329" s="60" t="s">
        <v>554</v>
      </c>
      <c r="B329" s="61">
        <v>0</v>
      </c>
      <c r="C329" s="61">
        <v>0</v>
      </c>
      <c r="D329" s="61">
        <v>0</v>
      </c>
      <c r="E329" s="61">
        <f>Table13[[#This Row],[5939838.0000]]+Table13[[#This Row],[-4952210]]+Table13[[#This Row],[0]]</f>
        <v>0</v>
      </c>
      <c r="F329" s="104">
        <f>Table13[[#This Row],[987628.0000]]/درآمدها!$C$10*100</f>
        <v>0</v>
      </c>
      <c r="G329" s="61">
        <v>0</v>
      </c>
      <c r="H329" s="61">
        <v>0</v>
      </c>
      <c r="I329" s="61">
        <v>-10881052812</v>
      </c>
      <c r="J329" s="61">
        <f>Table13[[#This Row],[294065]]+Table13[[#This Row],[Column8]]+Table13[[#This Row],[-72654.0000]]</f>
        <v>-10881052812</v>
      </c>
      <c r="K329" s="62">
        <f>Table13[[#This Row],[221411.0000]]/درآمدها!$C$10*100</f>
        <v>-0.48837635925417494</v>
      </c>
    </row>
    <row r="330" spans="1:11" ht="23.1" customHeight="1">
      <c r="A330" s="60" t="s">
        <v>612</v>
      </c>
      <c r="B330" s="61">
        <v>0</v>
      </c>
      <c r="C330" s="61">
        <v>0</v>
      </c>
      <c r="D330" s="61">
        <v>0</v>
      </c>
      <c r="E330" s="61">
        <f>Table13[[#This Row],[5939838.0000]]+Table13[[#This Row],[-4952210]]+Table13[[#This Row],[0]]</f>
        <v>0</v>
      </c>
      <c r="F330" s="104">
        <f>Table13[[#This Row],[987628.0000]]/درآمدها!$C$10*100</f>
        <v>0</v>
      </c>
      <c r="G330" s="61">
        <v>0</v>
      </c>
      <c r="H330" s="61">
        <v>0</v>
      </c>
      <c r="I330" s="61">
        <v>-57998790</v>
      </c>
      <c r="J330" s="61">
        <f>Table13[[#This Row],[294065]]+Table13[[#This Row],[Column8]]+Table13[[#This Row],[-72654.0000]]</f>
        <v>-57998790</v>
      </c>
      <c r="K330" s="62">
        <f>Table13[[#This Row],[221411.0000]]/درآمدها!$C$10*100</f>
        <v>-2.6031707033081762E-3</v>
      </c>
    </row>
    <row r="331" spans="1:11" ht="23.1" customHeight="1">
      <c r="A331" s="60" t="s">
        <v>617</v>
      </c>
      <c r="B331" s="61">
        <v>0</v>
      </c>
      <c r="C331" s="61">
        <v>0</v>
      </c>
      <c r="D331" s="61">
        <v>0</v>
      </c>
      <c r="E331" s="61">
        <f>Table13[[#This Row],[5939838.0000]]+Table13[[#This Row],[-4952210]]+Table13[[#This Row],[0]]</f>
        <v>0</v>
      </c>
      <c r="F331" s="104">
        <f>Table13[[#This Row],[987628.0000]]/درآمدها!$C$10*100</f>
        <v>0</v>
      </c>
      <c r="G331" s="61">
        <v>0</v>
      </c>
      <c r="H331" s="61">
        <v>0</v>
      </c>
      <c r="I331" s="61">
        <v>-13445090</v>
      </c>
      <c r="J331" s="61">
        <f>Table13[[#This Row],[294065]]+Table13[[#This Row],[Column8]]+Table13[[#This Row],[-72654.0000]]</f>
        <v>-13445090</v>
      </c>
      <c r="K331" s="62">
        <f>Table13[[#This Row],[221411.0000]]/درآمدها!$C$10*100</f>
        <v>-6.0345852717516568E-4</v>
      </c>
    </row>
    <row r="332" spans="1:11" ht="23.1" customHeight="1">
      <c r="A332" s="60" t="s">
        <v>636</v>
      </c>
      <c r="B332" s="61">
        <v>0</v>
      </c>
      <c r="C332" s="61">
        <v>0</v>
      </c>
      <c r="D332" s="61">
        <v>0</v>
      </c>
      <c r="E332" s="61">
        <f>Table13[[#This Row],[5939838.0000]]+Table13[[#This Row],[-4952210]]+Table13[[#This Row],[0]]</f>
        <v>0</v>
      </c>
      <c r="F332" s="104">
        <f>Table13[[#This Row],[987628.0000]]/درآمدها!$C$10*100</f>
        <v>0</v>
      </c>
      <c r="G332" s="61">
        <v>0</v>
      </c>
      <c r="H332" s="61">
        <v>0</v>
      </c>
      <c r="I332" s="61">
        <v>-9697636</v>
      </c>
      <c r="J332" s="61">
        <f>Table13[[#This Row],[294065]]+Table13[[#This Row],[Column8]]+Table13[[#This Row],[-72654.0000]]</f>
        <v>-9697636</v>
      </c>
      <c r="K332" s="62">
        <f>Table13[[#This Row],[221411.0000]]/درآمدها!$C$10*100</f>
        <v>-4.3526083779586939E-4</v>
      </c>
    </row>
    <row r="333" spans="1:11" ht="23.1" customHeight="1">
      <c r="A333" s="60" t="s">
        <v>691</v>
      </c>
      <c r="B333" s="61">
        <v>0</v>
      </c>
      <c r="C333" s="61">
        <v>0</v>
      </c>
      <c r="D333" s="61">
        <v>0</v>
      </c>
      <c r="E333" s="61">
        <f>Table13[[#This Row],[5939838.0000]]+Table13[[#This Row],[-4952210]]+Table13[[#This Row],[0]]</f>
        <v>0</v>
      </c>
      <c r="F333" s="104">
        <f>Table13[[#This Row],[987628.0000]]/درآمدها!$C$10*100</f>
        <v>0</v>
      </c>
      <c r="G333" s="61">
        <v>0</v>
      </c>
      <c r="H333" s="61">
        <v>0</v>
      </c>
      <c r="I333" s="61">
        <v>-1298330</v>
      </c>
      <c r="J333" s="61">
        <f>Table13[[#This Row],[294065]]+Table13[[#This Row],[Column8]]+Table13[[#This Row],[-72654.0000]]</f>
        <v>-1298330</v>
      </c>
      <c r="K333" s="62">
        <f>Table13[[#This Row],[221411.0000]]/درآمدها!$C$10*100</f>
        <v>-5.8273191892901643E-5</v>
      </c>
    </row>
    <row r="334" spans="1:11" ht="23.1" customHeight="1">
      <c r="A334" s="60" t="s">
        <v>579</v>
      </c>
      <c r="B334" s="61">
        <v>0</v>
      </c>
      <c r="C334" s="61">
        <v>0</v>
      </c>
      <c r="D334" s="61">
        <v>0</v>
      </c>
      <c r="E334" s="61">
        <f>Table13[[#This Row],[5939838.0000]]+Table13[[#This Row],[-4952210]]+Table13[[#This Row],[0]]</f>
        <v>0</v>
      </c>
      <c r="F334" s="104">
        <f>Table13[[#This Row],[987628.0000]]/درآمدها!$C$10*100</f>
        <v>0</v>
      </c>
      <c r="G334" s="61">
        <v>0</v>
      </c>
      <c r="H334" s="61">
        <v>0</v>
      </c>
      <c r="I334" s="61">
        <v>130236286</v>
      </c>
      <c r="J334" s="61">
        <f>Table13[[#This Row],[294065]]+Table13[[#This Row],[Column8]]+Table13[[#This Row],[-72654.0000]]</f>
        <v>130236286</v>
      </c>
      <c r="K334" s="62">
        <f>Table13[[#This Row],[221411.0000]]/درآمدها!$C$10*100</f>
        <v>5.8454199513966552E-3</v>
      </c>
    </row>
    <row r="335" spans="1:11" ht="23.1" customHeight="1">
      <c r="A335" s="60" t="s">
        <v>618</v>
      </c>
      <c r="B335" s="61">
        <v>0</v>
      </c>
      <c r="C335" s="61">
        <v>0</v>
      </c>
      <c r="D335" s="61">
        <v>0</v>
      </c>
      <c r="E335" s="61">
        <f>Table13[[#This Row],[5939838.0000]]+Table13[[#This Row],[-4952210]]+Table13[[#This Row],[0]]</f>
        <v>0</v>
      </c>
      <c r="F335" s="104">
        <f>Table13[[#This Row],[987628.0000]]/درآمدها!$C$10*100</f>
        <v>0</v>
      </c>
      <c r="G335" s="61">
        <v>0</v>
      </c>
      <c r="H335" s="61">
        <v>0</v>
      </c>
      <c r="I335" s="61">
        <v>297368343</v>
      </c>
      <c r="J335" s="61">
        <f>Table13[[#This Row],[294065]]+Table13[[#This Row],[Column8]]+Table13[[#This Row],[-72654.0000]]</f>
        <v>297368343</v>
      </c>
      <c r="K335" s="62">
        <f>Table13[[#This Row],[221411.0000]]/درآمدها!$C$10*100</f>
        <v>1.3346839797673314E-2</v>
      </c>
    </row>
    <row r="336" spans="1:11" ht="23.1" customHeight="1">
      <c r="A336" s="60" t="s">
        <v>602</v>
      </c>
      <c r="B336" s="61">
        <v>0</v>
      </c>
      <c r="C336" s="61">
        <v>0</v>
      </c>
      <c r="D336" s="61">
        <v>0</v>
      </c>
      <c r="E336" s="61">
        <f>Table13[[#This Row],[5939838.0000]]+Table13[[#This Row],[-4952210]]+Table13[[#This Row],[0]]</f>
        <v>0</v>
      </c>
      <c r="F336" s="104">
        <f>Table13[[#This Row],[987628.0000]]/درآمدها!$C$10*100</f>
        <v>0</v>
      </c>
      <c r="G336" s="61">
        <v>0</v>
      </c>
      <c r="H336" s="61">
        <v>0</v>
      </c>
      <c r="I336" s="61">
        <v>12889874054</v>
      </c>
      <c r="J336" s="61">
        <f>Table13[[#This Row],[294065]]+Table13[[#This Row],[Column8]]+Table13[[#This Row],[-72654.0000]]</f>
        <v>12889874054</v>
      </c>
      <c r="K336" s="62">
        <f>Table13[[#This Row],[221411.0000]]/درآمدها!$C$10*100</f>
        <v>0.57853866445670665</v>
      </c>
    </row>
    <row r="337" spans="1:11" ht="23.1" customHeight="1">
      <c r="A337" s="60" t="s">
        <v>577</v>
      </c>
      <c r="B337" s="61">
        <v>0</v>
      </c>
      <c r="C337" s="61">
        <v>0</v>
      </c>
      <c r="D337" s="61">
        <v>0</v>
      </c>
      <c r="E337" s="61">
        <f>Table13[[#This Row],[5939838.0000]]+Table13[[#This Row],[-4952210]]+Table13[[#This Row],[0]]</f>
        <v>0</v>
      </c>
      <c r="F337" s="104">
        <f>Table13[[#This Row],[987628.0000]]/درآمدها!$C$10*100</f>
        <v>0</v>
      </c>
      <c r="G337" s="61">
        <v>0</v>
      </c>
      <c r="H337" s="61">
        <v>0</v>
      </c>
      <c r="I337" s="61">
        <v>20978775618</v>
      </c>
      <c r="J337" s="61">
        <f>Table13[[#This Row],[294065]]+Table13[[#This Row],[Column8]]+Table13[[#This Row],[-72654.0000]]</f>
        <v>20978775618</v>
      </c>
      <c r="K337" s="62">
        <f>Table13[[#This Row],[221411.0000]]/درآمدها!$C$10*100</f>
        <v>0.94159436912482974</v>
      </c>
    </row>
    <row r="338" spans="1:11" ht="23.1" customHeight="1">
      <c r="A338" s="60" t="s">
        <v>601</v>
      </c>
      <c r="B338" s="61">
        <v>0</v>
      </c>
      <c r="C338" s="61">
        <v>0</v>
      </c>
      <c r="D338" s="61">
        <v>0</v>
      </c>
      <c r="E338" s="61">
        <f>Table13[[#This Row],[5939838.0000]]+Table13[[#This Row],[-4952210]]+Table13[[#This Row],[0]]</f>
        <v>0</v>
      </c>
      <c r="F338" s="104">
        <f>Table13[[#This Row],[987628.0000]]/درآمدها!$C$10*100</f>
        <v>0</v>
      </c>
      <c r="G338" s="61">
        <v>0</v>
      </c>
      <c r="H338" s="61">
        <v>0</v>
      </c>
      <c r="I338" s="61">
        <v>661595451</v>
      </c>
      <c r="J338" s="61">
        <f>Table13[[#This Row],[294065]]+Table13[[#This Row],[Column8]]+Table13[[#This Row],[-72654.0000]]</f>
        <v>661595451</v>
      </c>
      <c r="K338" s="62">
        <f>Table13[[#This Row],[221411.0000]]/درآمدها!$C$10*100</f>
        <v>2.9694514238748089E-2</v>
      </c>
    </row>
    <row r="339" spans="1:11" ht="23.1" customHeight="1">
      <c r="A339" s="60" t="s">
        <v>609</v>
      </c>
      <c r="B339" s="61">
        <v>0</v>
      </c>
      <c r="C339" s="61">
        <v>0</v>
      </c>
      <c r="D339" s="61">
        <v>0</v>
      </c>
      <c r="E339" s="61">
        <f>Table13[[#This Row],[5939838.0000]]+Table13[[#This Row],[-4952210]]+Table13[[#This Row],[0]]</f>
        <v>0</v>
      </c>
      <c r="F339" s="104">
        <f>Table13[[#This Row],[987628.0000]]/درآمدها!$C$10*100</f>
        <v>0</v>
      </c>
      <c r="G339" s="61">
        <v>0</v>
      </c>
      <c r="H339" s="61">
        <v>0</v>
      </c>
      <c r="I339" s="61">
        <v>1052019059</v>
      </c>
      <c r="J339" s="61">
        <f>Table13[[#This Row],[294065]]+Table13[[#This Row],[Column8]]+Table13[[#This Row],[-72654.0000]]</f>
        <v>1052019059</v>
      </c>
      <c r="K339" s="62">
        <f>Table13[[#This Row],[221411.0000]]/درآمدها!$C$10*100</f>
        <v>4.7217971163030059E-2</v>
      </c>
    </row>
    <row r="340" spans="1:11" ht="23.1" customHeight="1">
      <c r="A340" s="60" t="s">
        <v>596</v>
      </c>
      <c r="B340" s="61">
        <v>0</v>
      </c>
      <c r="C340" s="61">
        <v>0</v>
      </c>
      <c r="D340" s="61">
        <v>0</v>
      </c>
      <c r="E340" s="61">
        <f>Table13[[#This Row],[5939838.0000]]+Table13[[#This Row],[-4952210]]+Table13[[#This Row],[0]]</f>
        <v>0</v>
      </c>
      <c r="F340" s="104">
        <f>Table13[[#This Row],[987628.0000]]/درآمدها!$C$10*100</f>
        <v>0</v>
      </c>
      <c r="G340" s="61">
        <v>0</v>
      </c>
      <c r="H340" s="61">
        <v>0</v>
      </c>
      <c r="I340" s="61">
        <v>600677298</v>
      </c>
      <c r="J340" s="61">
        <f>Table13[[#This Row],[294065]]+Table13[[#This Row],[Column8]]+Table13[[#This Row],[-72654.0000]]</f>
        <v>600677298</v>
      </c>
      <c r="K340" s="62">
        <f>Table13[[#This Row],[221411.0000]]/درآمدها!$C$10*100</f>
        <v>2.6960313211636226E-2</v>
      </c>
    </row>
    <row r="341" spans="1:11" ht="23.1" customHeight="1">
      <c r="A341" s="60" t="s">
        <v>608</v>
      </c>
      <c r="B341" s="61">
        <v>0</v>
      </c>
      <c r="C341" s="61">
        <v>0</v>
      </c>
      <c r="D341" s="61">
        <v>0</v>
      </c>
      <c r="E341" s="61">
        <f>Table13[[#This Row],[5939838.0000]]+Table13[[#This Row],[-4952210]]+Table13[[#This Row],[0]]</f>
        <v>0</v>
      </c>
      <c r="F341" s="104">
        <f>Table13[[#This Row],[987628.0000]]/درآمدها!$C$10*100</f>
        <v>0</v>
      </c>
      <c r="G341" s="61">
        <v>0</v>
      </c>
      <c r="H341" s="61">
        <v>0</v>
      </c>
      <c r="I341" s="61">
        <v>169876251</v>
      </c>
      <c r="J341" s="61">
        <f>Table13[[#This Row],[294065]]+Table13[[#This Row],[Column8]]+Table13[[#This Row],[-72654.0000]]</f>
        <v>169876251</v>
      </c>
      <c r="K341" s="62">
        <f>Table13[[#This Row],[221411.0000]]/درآمدها!$C$10*100</f>
        <v>7.6245880265954904E-3</v>
      </c>
    </row>
    <row r="342" spans="1:11" ht="23.1" customHeight="1">
      <c r="A342" s="60" t="s">
        <v>611</v>
      </c>
      <c r="B342" s="61">
        <v>0</v>
      </c>
      <c r="C342" s="61">
        <v>0</v>
      </c>
      <c r="D342" s="61">
        <v>0</v>
      </c>
      <c r="E342" s="61">
        <f>Table13[[#This Row],[5939838.0000]]+Table13[[#This Row],[-4952210]]+Table13[[#This Row],[0]]</f>
        <v>0</v>
      </c>
      <c r="F342" s="104">
        <f>Table13[[#This Row],[987628.0000]]/درآمدها!$C$10*100</f>
        <v>0</v>
      </c>
      <c r="G342" s="61">
        <v>0</v>
      </c>
      <c r="H342" s="61">
        <v>0</v>
      </c>
      <c r="I342" s="61">
        <v>10497297</v>
      </c>
      <c r="J342" s="61">
        <f>Table13[[#This Row],[294065]]+Table13[[#This Row],[Column8]]+Table13[[#This Row],[-72654.0000]]</f>
        <v>10497297</v>
      </c>
      <c r="K342" s="62">
        <f>Table13[[#This Row],[221411.0000]]/درآمدها!$C$10*100</f>
        <v>4.7115217428371888E-4</v>
      </c>
    </row>
    <row r="343" spans="1:11" ht="23.1" customHeight="1">
      <c r="A343" s="60" t="s">
        <v>564</v>
      </c>
      <c r="B343" s="61">
        <v>0</v>
      </c>
      <c r="C343" s="61">
        <v>0</v>
      </c>
      <c r="D343" s="61">
        <v>0</v>
      </c>
      <c r="E343" s="61">
        <f>Table13[[#This Row],[5939838.0000]]+Table13[[#This Row],[-4952210]]+Table13[[#This Row],[0]]</f>
        <v>0</v>
      </c>
      <c r="F343" s="104">
        <f>Table13[[#This Row],[987628.0000]]/درآمدها!$C$10*100</f>
        <v>0</v>
      </c>
      <c r="G343" s="61">
        <v>0</v>
      </c>
      <c r="H343" s="61">
        <v>0</v>
      </c>
      <c r="I343" s="61">
        <v>80037394</v>
      </c>
      <c r="J343" s="61">
        <f>Table13[[#This Row],[294065]]+Table13[[#This Row],[Column8]]+Table13[[#This Row],[-72654.0000]]</f>
        <v>80037394</v>
      </c>
      <c r="K343" s="62">
        <f>Table13[[#This Row],[221411.0000]]/درآمدها!$C$10*100</f>
        <v>3.5923335509229349E-3</v>
      </c>
    </row>
    <row r="344" spans="1:11" ht="23.1" customHeight="1">
      <c r="A344" s="60" t="s">
        <v>672</v>
      </c>
      <c r="B344" s="61">
        <v>0</v>
      </c>
      <c r="C344" s="61">
        <v>0</v>
      </c>
      <c r="D344" s="61">
        <v>0</v>
      </c>
      <c r="E344" s="61">
        <f>Table13[[#This Row],[5939838.0000]]+Table13[[#This Row],[-4952210]]+Table13[[#This Row],[0]]</f>
        <v>0</v>
      </c>
      <c r="F344" s="104">
        <f>Table13[[#This Row],[987628.0000]]/درآمدها!$C$10*100</f>
        <v>0</v>
      </c>
      <c r="G344" s="61">
        <v>0</v>
      </c>
      <c r="H344" s="61">
        <v>0</v>
      </c>
      <c r="I344" s="61">
        <v>-40012728</v>
      </c>
      <c r="J344" s="61">
        <f>Table13[[#This Row],[294065]]+Table13[[#This Row],[Column8]]+Table13[[#This Row],[-72654.0000]]</f>
        <v>-40012728</v>
      </c>
      <c r="K344" s="62">
        <f>Table13[[#This Row],[221411.0000]]/درآمدها!$C$10*100</f>
        <v>-1.7958988677011841E-3</v>
      </c>
    </row>
    <row r="345" spans="1:11" ht="23.1" customHeight="1">
      <c r="A345" s="60" t="s">
        <v>654</v>
      </c>
      <c r="B345" s="61">
        <v>0</v>
      </c>
      <c r="C345" s="61">
        <v>0</v>
      </c>
      <c r="D345" s="61">
        <v>0</v>
      </c>
      <c r="E345" s="61">
        <f>Table13[[#This Row],[5939838.0000]]+Table13[[#This Row],[-4952210]]+Table13[[#This Row],[0]]</f>
        <v>0</v>
      </c>
      <c r="F345" s="104">
        <f>Table13[[#This Row],[987628.0000]]/درآمدها!$C$10*100</f>
        <v>0</v>
      </c>
      <c r="G345" s="61">
        <v>0</v>
      </c>
      <c r="H345" s="61">
        <v>0</v>
      </c>
      <c r="I345" s="61">
        <v>-22062383</v>
      </c>
      <c r="J345" s="61">
        <f>Table13[[#This Row],[294065]]+Table13[[#This Row],[Column8]]+Table13[[#This Row],[-72654.0000]]</f>
        <v>-22062383</v>
      </c>
      <c r="K345" s="62">
        <f>Table13[[#This Row],[221411.0000]]/درآمدها!$C$10*100</f>
        <v>-9.9023012498647553E-4</v>
      </c>
    </row>
    <row r="346" spans="1:11" ht="23.1" customHeight="1">
      <c r="A346" s="60" t="s">
        <v>625</v>
      </c>
      <c r="B346" s="61">
        <v>0</v>
      </c>
      <c r="C346" s="61">
        <v>0</v>
      </c>
      <c r="D346" s="61">
        <v>0</v>
      </c>
      <c r="E346" s="61">
        <f>Table13[[#This Row],[5939838.0000]]+Table13[[#This Row],[-4952210]]+Table13[[#This Row],[0]]</f>
        <v>0</v>
      </c>
      <c r="F346" s="104">
        <f>Table13[[#This Row],[987628.0000]]/درآمدها!$C$10*100</f>
        <v>0</v>
      </c>
      <c r="G346" s="61">
        <v>0</v>
      </c>
      <c r="H346" s="61">
        <v>0</v>
      </c>
      <c r="I346" s="61">
        <v>8627784</v>
      </c>
      <c r="J346" s="61">
        <f>Table13[[#This Row],[294065]]+Table13[[#This Row],[Column8]]+Table13[[#This Row],[-72654.0000]]</f>
        <v>8627784</v>
      </c>
      <c r="K346" s="62">
        <f>Table13[[#This Row],[221411.0000]]/درآمدها!$C$10*100</f>
        <v>3.8724246735614704E-4</v>
      </c>
    </row>
    <row r="347" spans="1:11" ht="23.1" customHeight="1">
      <c r="A347" s="60" t="s">
        <v>605</v>
      </c>
      <c r="B347" s="61">
        <v>0</v>
      </c>
      <c r="C347" s="61">
        <v>0</v>
      </c>
      <c r="D347" s="61">
        <v>0</v>
      </c>
      <c r="E347" s="61">
        <f>Table13[[#This Row],[5939838.0000]]+Table13[[#This Row],[-4952210]]+Table13[[#This Row],[0]]</f>
        <v>0</v>
      </c>
      <c r="F347" s="104">
        <f>Table13[[#This Row],[987628.0000]]/درآمدها!$C$10*100</f>
        <v>0</v>
      </c>
      <c r="G347" s="61">
        <v>0</v>
      </c>
      <c r="H347" s="61">
        <v>0</v>
      </c>
      <c r="I347" s="61">
        <v>-383720147</v>
      </c>
      <c r="J347" s="61">
        <f>Table13[[#This Row],[294065]]+Table13[[#This Row],[Column8]]+Table13[[#This Row],[-72654.0000]]</f>
        <v>-383720147</v>
      </c>
      <c r="K347" s="62">
        <f>Table13[[#This Row],[221411.0000]]/درآمدها!$C$10*100</f>
        <v>-1.7222584211489703E-2</v>
      </c>
    </row>
    <row r="348" spans="1:11" ht="23.1" customHeight="1">
      <c r="A348" s="60" t="s">
        <v>607</v>
      </c>
      <c r="B348" s="61">
        <v>0</v>
      </c>
      <c r="C348" s="61">
        <v>0</v>
      </c>
      <c r="D348" s="61">
        <v>0</v>
      </c>
      <c r="E348" s="61">
        <f>Table13[[#This Row],[5939838.0000]]+Table13[[#This Row],[-4952210]]+Table13[[#This Row],[0]]</f>
        <v>0</v>
      </c>
      <c r="F348" s="104">
        <f>Table13[[#This Row],[987628.0000]]/درآمدها!$C$10*100</f>
        <v>0</v>
      </c>
      <c r="G348" s="61">
        <v>0</v>
      </c>
      <c r="H348" s="61">
        <v>0</v>
      </c>
      <c r="I348" s="61">
        <v>-1680224138</v>
      </c>
      <c r="J348" s="61">
        <f>Table13[[#This Row],[294065]]+Table13[[#This Row],[Column8]]+Table13[[#This Row],[-72654.0000]]</f>
        <v>-1680224138</v>
      </c>
      <c r="K348" s="62">
        <f>Table13[[#This Row],[221411.0000]]/درآمدها!$C$10*100</f>
        <v>-7.5413818995755499E-2</v>
      </c>
    </row>
    <row r="349" spans="1:11" ht="23.1" customHeight="1">
      <c r="A349" s="60" t="s">
        <v>586</v>
      </c>
      <c r="B349" s="61">
        <v>0</v>
      </c>
      <c r="C349" s="61">
        <v>0</v>
      </c>
      <c r="D349" s="61">
        <v>0</v>
      </c>
      <c r="E349" s="61">
        <f>Table13[[#This Row],[5939838.0000]]+Table13[[#This Row],[-4952210]]+Table13[[#This Row],[0]]</f>
        <v>0</v>
      </c>
      <c r="F349" s="104">
        <f>Table13[[#This Row],[987628.0000]]/درآمدها!$C$10*100</f>
        <v>0</v>
      </c>
      <c r="G349" s="61">
        <v>0</v>
      </c>
      <c r="H349" s="61">
        <v>0</v>
      </c>
      <c r="I349" s="61">
        <v>-69641072</v>
      </c>
      <c r="J349" s="61">
        <f>Table13[[#This Row],[294065]]+Table13[[#This Row],[Column8]]+Table13[[#This Row],[-72654.0000]]</f>
        <v>-69641072</v>
      </c>
      <c r="K349" s="62">
        <f>Table13[[#This Row],[221411.0000]]/درآمدها!$C$10*100</f>
        <v>-3.1257134567354828E-3</v>
      </c>
    </row>
    <row r="350" spans="1:11" ht="23.1" customHeight="1">
      <c r="A350" s="60" t="s">
        <v>603</v>
      </c>
      <c r="B350" s="61">
        <v>0</v>
      </c>
      <c r="C350" s="61">
        <v>0</v>
      </c>
      <c r="D350" s="61">
        <v>0</v>
      </c>
      <c r="E350" s="61">
        <f>Table13[[#This Row],[5939838.0000]]+Table13[[#This Row],[-4952210]]+Table13[[#This Row],[0]]</f>
        <v>0</v>
      </c>
      <c r="F350" s="104">
        <f>Table13[[#This Row],[987628.0000]]/درآمدها!$C$10*100</f>
        <v>0</v>
      </c>
      <c r="G350" s="61">
        <v>0</v>
      </c>
      <c r="H350" s="61">
        <v>0</v>
      </c>
      <c r="I350" s="61">
        <v>-995737244</v>
      </c>
      <c r="J350" s="61">
        <f>Table13[[#This Row],[294065]]+Table13[[#This Row],[Column8]]+Table13[[#This Row],[-72654.0000]]</f>
        <v>-995737244</v>
      </c>
      <c r="K350" s="62">
        <f>Table13[[#This Row],[221411.0000]]/درآمدها!$C$10*100</f>
        <v>-4.4691863774634355E-2</v>
      </c>
    </row>
    <row r="351" spans="1:11" ht="23.1" customHeight="1">
      <c r="A351" s="60" t="s">
        <v>610</v>
      </c>
      <c r="B351" s="61">
        <v>0</v>
      </c>
      <c r="C351" s="61">
        <v>0</v>
      </c>
      <c r="D351" s="61">
        <v>0</v>
      </c>
      <c r="E351" s="61">
        <f>Table13[[#This Row],[5939838.0000]]+Table13[[#This Row],[-4952210]]+Table13[[#This Row],[0]]</f>
        <v>0</v>
      </c>
      <c r="F351" s="104">
        <f>Table13[[#This Row],[987628.0000]]/درآمدها!$C$10*100</f>
        <v>0</v>
      </c>
      <c r="G351" s="61">
        <v>0</v>
      </c>
      <c r="H351" s="61">
        <v>0</v>
      </c>
      <c r="I351" s="61">
        <v>5097893976</v>
      </c>
      <c r="J351" s="61">
        <f>Table13[[#This Row],[294065]]+Table13[[#This Row],[Column8]]+Table13[[#This Row],[-72654.0000]]</f>
        <v>5097893976</v>
      </c>
      <c r="K351" s="62">
        <f>Table13[[#This Row],[221411.0000]]/درآمدها!$C$10*100</f>
        <v>0.228809743218685</v>
      </c>
    </row>
    <row r="352" spans="1:11" ht="23.1" customHeight="1">
      <c r="A352" s="60" t="s">
        <v>671</v>
      </c>
      <c r="B352" s="61">
        <v>0</v>
      </c>
      <c r="C352" s="61">
        <v>0</v>
      </c>
      <c r="D352" s="61">
        <v>0</v>
      </c>
      <c r="E352" s="61">
        <f>Table13[[#This Row],[5939838.0000]]+Table13[[#This Row],[-4952210]]+Table13[[#This Row],[0]]</f>
        <v>0</v>
      </c>
      <c r="F352" s="104">
        <f>Table13[[#This Row],[987628.0000]]/درآمدها!$C$10*100</f>
        <v>0</v>
      </c>
      <c r="G352" s="61">
        <v>0</v>
      </c>
      <c r="H352" s="61">
        <v>0</v>
      </c>
      <c r="I352" s="61">
        <v>168349202</v>
      </c>
      <c r="J352" s="61">
        <f>Table13[[#This Row],[294065]]+Table13[[#This Row],[Column8]]+Table13[[#This Row],[-72654.0000]]</f>
        <v>168349202</v>
      </c>
      <c r="K352" s="62">
        <f>Table13[[#This Row],[221411.0000]]/درآمدها!$C$10*100</f>
        <v>7.5560491964006531E-3</v>
      </c>
    </row>
    <row r="353" spans="1:11" ht="23.1" customHeight="1">
      <c r="A353" s="60" t="s">
        <v>655</v>
      </c>
      <c r="B353" s="61">
        <v>0</v>
      </c>
      <c r="C353" s="61">
        <v>0</v>
      </c>
      <c r="D353" s="61">
        <v>0</v>
      </c>
      <c r="E353" s="61">
        <f>Table13[[#This Row],[5939838.0000]]+Table13[[#This Row],[-4952210]]+Table13[[#This Row],[0]]</f>
        <v>0</v>
      </c>
      <c r="F353" s="104">
        <f>Table13[[#This Row],[987628.0000]]/درآمدها!$C$10*100</f>
        <v>0</v>
      </c>
      <c r="G353" s="61">
        <v>0</v>
      </c>
      <c r="H353" s="61">
        <v>0</v>
      </c>
      <c r="I353" s="61">
        <v>999743</v>
      </c>
      <c r="J353" s="61">
        <f>Table13[[#This Row],[294065]]+Table13[[#This Row],[Column8]]+Table13[[#This Row],[-72654.0000]]</f>
        <v>999743</v>
      </c>
      <c r="K353" s="62">
        <f>Table13[[#This Row],[221411.0000]]/درآمدها!$C$10*100</f>
        <v>4.4871654881721257E-5</v>
      </c>
    </row>
    <row r="354" spans="1:11" ht="23.1" customHeight="1">
      <c r="A354" s="60" t="s">
        <v>685</v>
      </c>
      <c r="B354" s="61">
        <v>0</v>
      </c>
      <c r="C354" s="61">
        <v>0</v>
      </c>
      <c r="D354" s="61">
        <v>0</v>
      </c>
      <c r="E354" s="61">
        <f>Table13[[#This Row],[5939838.0000]]+Table13[[#This Row],[-4952210]]+Table13[[#This Row],[0]]</f>
        <v>0</v>
      </c>
      <c r="F354" s="104">
        <f>Table13[[#This Row],[987628.0000]]/درآمدها!$C$10*100</f>
        <v>0</v>
      </c>
      <c r="G354" s="61">
        <v>0</v>
      </c>
      <c r="H354" s="61">
        <v>0</v>
      </c>
      <c r="I354" s="61">
        <v>4288899</v>
      </c>
      <c r="J354" s="61">
        <f>Table13[[#This Row],[294065]]+Table13[[#This Row],[Column8]]+Table13[[#This Row],[-72654.0000]]</f>
        <v>4288899</v>
      </c>
      <c r="K354" s="62">
        <f>Table13[[#This Row],[221411.0000]]/درآمدها!$C$10*100</f>
        <v>1.9249946811386468E-4</v>
      </c>
    </row>
    <row r="355" spans="1:11" ht="23.1" customHeight="1">
      <c r="A355" s="60" t="s">
        <v>652</v>
      </c>
      <c r="B355" s="61">
        <v>0</v>
      </c>
      <c r="C355" s="61">
        <v>0</v>
      </c>
      <c r="D355" s="61">
        <v>0</v>
      </c>
      <c r="E355" s="61">
        <f>Table13[[#This Row],[5939838.0000]]+Table13[[#This Row],[-4952210]]+Table13[[#This Row],[0]]</f>
        <v>0</v>
      </c>
      <c r="F355" s="104">
        <f>Table13[[#This Row],[987628.0000]]/درآمدها!$C$10*100</f>
        <v>0</v>
      </c>
      <c r="G355" s="61">
        <v>0</v>
      </c>
      <c r="H355" s="61">
        <v>0</v>
      </c>
      <c r="I355" s="61">
        <v>-5481771</v>
      </c>
      <c r="J355" s="61">
        <f>Table13[[#This Row],[294065]]+Table13[[#This Row],[Column8]]+Table13[[#This Row],[-72654.0000]]</f>
        <v>-5481771</v>
      </c>
      <c r="K355" s="62">
        <f>Table13[[#This Row],[221411.0000]]/درآمدها!$C$10*100</f>
        <v>-2.460393685703506E-4</v>
      </c>
    </row>
    <row r="356" spans="1:11" ht="23.1" customHeight="1">
      <c r="A356" s="60" t="s">
        <v>642</v>
      </c>
      <c r="B356" s="61">
        <v>0</v>
      </c>
      <c r="C356" s="61">
        <v>0</v>
      </c>
      <c r="D356" s="61">
        <v>0</v>
      </c>
      <c r="E356" s="61">
        <f>Table13[[#This Row],[5939838.0000]]+Table13[[#This Row],[-4952210]]+Table13[[#This Row],[0]]</f>
        <v>0</v>
      </c>
      <c r="F356" s="104">
        <f>Table13[[#This Row],[987628.0000]]/درآمدها!$C$10*100</f>
        <v>0</v>
      </c>
      <c r="G356" s="61">
        <v>0</v>
      </c>
      <c r="H356" s="61">
        <v>0</v>
      </c>
      <c r="I356" s="61">
        <v>24965728</v>
      </c>
      <c r="J356" s="61">
        <f>Table13[[#This Row],[294065]]+Table13[[#This Row],[Column8]]+Table13[[#This Row],[-72654.0000]]</f>
        <v>24965728</v>
      </c>
      <c r="K356" s="62">
        <f>Table13[[#This Row],[221411.0000]]/درآمدها!$C$10*100</f>
        <v>1.1205415098549578E-3</v>
      </c>
    </row>
    <row r="357" spans="1:11" ht="23.1" customHeight="1">
      <c r="A357" s="60" t="s">
        <v>639</v>
      </c>
      <c r="B357" s="61">
        <v>0</v>
      </c>
      <c r="C357" s="61">
        <v>0</v>
      </c>
      <c r="D357" s="61">
        <v>0</v>
      </c>
      <c r="E357" s="61">
        <f>Table13[[#This Row],[5939838.0000]]+Table13[[#This Row],[-4952210]]+Table13[[#This Row],[0]]</f>
        <v>0</v>
      </c>
      <c r="F357" s="104">
        <f>Table13[[#This Row],[987628.0000]]/درآمدها!$C$10*100</f>
        <v>0</v>
      </c>
      <c r="G357" s="61">
        <v>0</v>
      </c>
      <c r="H357" s="61">
        <v>0</v>
      </c>
      <c r="I357" s="61">
        <v>2863684881</v>
      </c>
      <c r="J357" s="61">
        <f>Table13[[#This Row],[294065]]+Table13[[#This Row],[Column8]]+Table13[[#This Row],[-72654.0000]]</f>
        <v>2863684881</v>
      </c>
      <c r="K357" s="62">
        <f>Table13[[#This Row],[221411.0000]]/درآمدها!$C$10*100</f>
        <v>0.12853131221747491</v>
      </c>
    </row>
    <row r="358" spans="1:11" ht="23.1" customHeight="1">
      <c r="A358" s="60" t="s">
        <v>679</v>
      </c>
      <c r="B358" s="61">
        <v>0</v>
      </c>
      <c r="C358" s="61">
        <v>0</v>
      </c>
      <c r="D358" s="61">
        <v>0</v>
      </c>
      <c r="E358" s="61">
        <f>Table13[[#This Row],[5939838.0000]]+Table13[[#This Row],[-4952210]]+Table13[[#This Row],[0]]</f>
        <v>0</v>
      </c>
      <c r="F358" s="104">
        <f>Table13[[#This Row],[987628.0000]]/درآمدها!$C$10*100</f>
        <v>0</v>
      </c>
      <c r="G358" s="61">
        <v>0</v>
      </c>
      <c r="H358" s="61">
        <v>0</v>
      </c>
      <c r="I358" s="61">
        <v>18995109</v>
      </c>
      <c r="J358" s="61">
        <f>Table13[[#This Row],[294065]]+Table13[[#This Row],[Column8]]+Table13[[#This Row],[-72654.0000]]</f>
        <v>18995109</v>
      </c>
      <c r="K358" s="62">
        <f>Table13[[#This Row],[221411.0000]]/درآمدها!$C$10*100</f>
        <v>8.5256108368718516E-4</v>
      </c>
    </row>
    <row r="359" spans="1:11" ht="23.1" customHeight="1">
      <c r="A359" s="60" t="s">
        <v>645</v>
      </c>
      <c r="B359" s="61">
        <v>0</v>
      </c>
      <c r="C359" s="61">
        <v>0</v>
      </c>
      <c r="D359" s="61">
        <v>0</v>
      </c>
      <c r="E359" s="61">
        <f>Table13[[#This Row],[5939838.0000]]+Table13[[#This Row],[-4952210]]+Table13[[#This Row],[0]]</f>
        <v>0</v>
      </c>
      <c r="F359" s="104">
        <f>Table13[[#This Row],[987628.0000]]/درآمدها!$C$10*100</f>
        <v>0</v>
      </c>
      <c r="G359" s="61">
        <v>0</v>
      </c>
      <c r="H359" s="61">
        <v>0</v>
      </c>
      <c r="I359" s="61">
        <v>803513625</v>
      </c>
      <c r="J359" s="61">
        <f>Table13[[#This Row],[294065]]+Table13[[#This Row],[Column8]]+Table13[[#This Row],[-72654.0000]]</f>
        <v>803513625</v>
      </c>
      <c r="K359" s="62">
        <f>Table13[[#This Row],[221411.0000]]/درآمدها!$C$10*100</f>
        <v>3.6064254587189704E-2</v>
      </c>
    </row>
    <row r="360" spans="1:11" ht="23.1" customHeight="1">
      <c r="A360" s="60" t="s">
        <v>712</v>
      </c>
      <c r="B360" s="61">
        <v>0</v>
      </c>
      <c r="C360" s="61">
        <v>0</v>
      </c>
      <c r="D360" s="61">
        <v>0</v>
      </c>
      <c r="E360" s="61">
        <f>Table13[[#This Row],[5939838.0000]]+Table13[[#This Row],[-4952210]]+Table13[[#This Row],[0]]</f>
        <v>0</v>
      </c>
      <c r="F360" s="104">
        <f>Table13[[#This Row],[987628.0000]]/درآمدها!$C$10*100</f>
        <v>0</v>
      </c>
      <c r="G360" s="61">
        <v>0</v>
      </c>
      <c r="H360" s="61">
        <v>0</v>
      </c>
      <c r="I360" s="61">
        <v>-1487581764</v>
      </c>
      <c r="J360" s="61">
        <f>Table13[[#This Row],[294065]]+Table13[[#This Row],[Column8]]+Table13[[#This Row],[-72654.0000]]</f>
        <v>-1487581764</v>
      </c>
      <c r="K360" s="62">
        <f>Table13[[#This Row],[221411.0000]]/درآمدها!$C$10*100</f>
        <v>-6.6767414748140394E-2</v>
      </c>
    </row>
    <row r="361" spans="1:11" ht="23.1" customHeight="1">
      <c r="A361" s="60" t="s">
        <v>651</v>
      </c>
      <c r="B361" s="61">
        <v>0</v>
      </c>
      <c r="C361" s="61">
        <v>0</v>
      </c>
      <c r="D361" s="61">
        <v>0</v>
      </c>
      <c r="E361" s="61">
        <f>Table13[[#This Row],[5939838.0000]]+Table13[[#This Row],[-4952210]]+Table13[[#This Row],[0]]</f>
        <v>0</v>
      </c>
      <c r="F361" s="104">
        <f>Table13[[#This Row],[987628.0000]]/درآمدها!$C$10*100</f>
        <v>0</v>
      </c>
      <c r="G361" s="61">
        <v>0</v>
      </c>
      <c r="H361" s="61">
        <v>0</v>
      </c>
      <c r="I361" s="61">
        <v>185352261</v>
      </c>
      <c r="J361" s="61">
        <f>Table13[[#This Row],[294065]]+Table13[[#This Row],[Column8]]+Table13[[#This Row],[-72654.0000]]</f>
        <v>185352261</v>
      </c>
      <c r="K361" s="62">
        <f>Table13[[#This Row],[221411.0000]]/درآمدها!$C$10*100</f>
        <v>8.319200721724207E-3</v>
      </c>
    </row>
    <row r="362" spans="1:11" ht="23.1" customHeight="1">
      <c r="A362" s="60" t="s">
        <v>686</v>
      </c>
      <c r="B362" s="61">
        <v>0</v>
      </c>
      <c r="C362" s="61">
        <v>0</v>
      </c>
      <c r="D362" s="61">
        <v>0</v>
      </c>
      <c r="E362" s="61">
        <f>Table13[[#This Row],[5939838.0000]]+Table13[[#This Row],[-4952210]]+Table13[[#This Row],[0]]</f>
        <v>0</v>
      </c>
      <c r="F362" s="104">
        <f>Table13[[#This Row],[987628.0000]]/درآمدها!$C$10*100</f>
        <v>0</v>
      </c>
      <c r="G362" s="61">
        <v>0</v>
      </c>
      <c r="H362" s="61">
        <v>0</v>
      </c>
      <c r="I362" s="61">
        <v>202287462</v>
      </c>
      <c r="J362" s="61">
        <f>Table13[[#This Row],[294065]]+Table13[[#This Row],[Column8]]+Table13[[#This Row],[-72654.0000]]</f>
        <v>202287462</v>
      </c>
      <c r="K362" s="62">
        <f>Table13[[#This Row],[221411.0000]]/درآمدها!$C$10*100</f>
        <v>9.0793065635501359E-3</v>
      </c>
    </row>
    <row r="363" spans="1:11" ht="23.1" customHeight="1">
      <c r="A363" s="60" t="s">
        <v>624</v>
      </c>
      <c r="B363" s="61">
        <v>0</v>
      </c>
      <c r="C363" s="61">
        <v>0</v>
      </c>
      <c r="D363" s="61">
        <v>0</v>
      </c>
      <c r="E363" s="61">
        <f>Table13[[#This Row],[5939838.0000]]+Table13[[#This Row],[-4952210]]+Table13[[#This Row],[0]]</f>
        <v>0</v>
      </c>
      <c r="F363" s="104">
        <f>Table13[[#This Row],[987628.0000]]/درآمدها!$C$10*100</f>
        <v>0</v>
      </c>
      <c r="G363" s="61">
        <v>0</v>
      </c>
      <c r="H363" s="61">
        <v>0</v>
      </c>
      <c r="I363" s="61">
        <v>109973</v>
      </c>
      <c r="J363" s="61">
        <f>Table13[[#This Row],[294065]]+Table13[[#This Row],[Column8]]+Table13[[#This Row],[-72654.0000]]</f>
        <v>109973</v>
      </c>
      <c r="K363" s="62">
        <f>Table13[[#This Row],[221411.0000]]/درآمدها!$C$10*100</f>
        <v>4.9359390386404628E-6</v>
      </c>
    </row>
    <row r="364" spans="1:11" ht="23.1" customHeight="1">
      <c r="A364" s="60" t="s">
        <v>599</v>
      </c>
      <c r="B364" s="61">
        <v>0</v>
      </c>
      <c r="C364" s="61">
        <v>0</v>
      </c>
      <c r="D364" s="61">
        <v>0</v>
      </c>
      <c r="E364" s="61">
        <f>Table13[[#This Row],[5939838.0000]]+Table13[[#This Row],[-4952210]]+Table13[[#This Row],[0]]</f>
        <v>0</v>
      </c>
      <c r="F364" s="104">
        <f>Table13[[#This Row],[987628.0000]]/درآمدها!$C$10*100</f>
        <v>0</v>
      </c>
      <c r="G364" s="61">
        <v>0</v>
      </c>
      <c r="H364" s="61">
        <v>0</v>
      </c>
      <c r="I364" s="61">
        <v>-3422872571</v>
      </c>
      <c r="J364" s="61">
        <f>Table13[[#This Row],[294065]]+Table13[[#This Row],[Column8]]+Table13[[#This Row],[-72654.0000]]</f>
        <v>-3422872571</v>
      </c>
      <c r="K364" s="62">
        <f>Table13[[#This Row],[221411.0000]]/درآمدها!$C$10*100</f>
        <v>-0.15362943947596727</v>
      </c>
    </row>
    <row r="365" spans="1:11" ht="23.1" customHeight="1">
      <c r="A365" s="60" t="s">
        <v>595</v>
      </c>
      <c r="B365" s="61">
        <v>0</v>
      </c>
      <c r="C365" s="61">
        <v>0</v>
      </c>
      <c r="D365" s="61">
        <v>0</v>
      </c>
      <c r="E365" s="61">
        <f>Table13[[#This Row],[5939838.0000]]+Table13[[#This Row],[-4952210]]+Table13[[#This Row],[0]]</f>
        <v>0</v>
      </c>
      <c r="F365" s="104">
        <f>Table13[[#This Row],[987628.0000]]/درآمدها!$C$10*100</f>
        <v>0</v>
      </c>
      <c r="G365" s="61">
        <v>0</v>
      </c>
      <c r="H365" s="61">
        <v>0</v>
      </c>
      <c r="I365" s="61">
        <v>874061410</v>
      </c>
      <c r="J365" s="61">
        <f>Table13[[#This Row],[294065]]+Table13[[#This Row],[Column8]]+Table13[[#This Row],[-72654.0000]]</f>
        <v>874061410</v>
      </c>
      <c r="K365" s="62">
        <f>Table13[[#This Row],[221411.0000]]/درآمدها!$C$10*100</f>
        <v>3.923066421565409E-2</v>
      </c>
    </row>
    <row r="366" spans="1:11" ht="23.1" customHeight="1">
      <c r="A366" s="60" t="s">
        <v>604</v>
      </c>
      <c r="B366" s="61">
        <v>0</v>
      </c>
      <c r="C366" s="61">
        <v>0</v>
      </c>
      <c r="D366" s="61">
        <v>0</v>
      </c>
      <c r="E366" s="61">
        <f>Table13[[#This Row],[5939838.0000]]+Table13[[#This Row],[-4952210]]+Table13[[#This Row],[0]]</f>
        <v>0</v>
      </c>
      <c r="F366" s="104">
        <f>Table13[[#This Row],[987628.0000]]/درآمدها!$C$10*100</f>
        <v>0</v>
      </c>
      <c r="G366" s="61">
        <v>0</v>
      </c>
      <c r="H366" s="61">
        <v>0</v>
      </c>
      <c r="I366" s="61">
        <v>320088551</v>
      </c>
      <c r="J366" s="61">
        <f>Table13[[#This Row],[294065]]+Table13[[#This Row],[Column8]]+Table13[[#This Row],[-72654.0000]]</f>
        <v>320088551</v>
      </c>
      <c r="K366" s="62">
        <f>Table13[[#This Row],[221411.0000]]/درآمدها!$C$10*100</f>
        <v>1.4366595207030443E-2</v>
      </c>
    </row>
    <row r="367" spans="1:11" ht="23.1" customHeight="1">
      <c r="A367" s="60" t="s">
        <v>588</v>
      </c>
      <c r="B367" s="61">
        <v>0</v>
      </c>
      <c r="C367" s="61">
        <v>0</v>
      </c>
      <c r="D367" s="61">
        <v>0</v>
      </c>
      <c r="E367" s="61">
        <f>Table13[[#This Row],[5939838.0000]]+Table13[[#This Row],[-4952210]]+Table13[[#This Row],[0]]</f>
        <v>0</v>
      </c>
      <c r="F367" s="104">
        <f>Table13[[#This Row],[987628.0000]]/درآمدها!$C$10*100</f>
        <v>0</v>
      </c>
      <c r="G367" s="61">
        <v>0</v>
      </c>
      <c r="H367" s="61">
        <v>0</v>
      </c>
      <c r="I367" s="61">
        <v>1002536724</v>
      </c>
      <c r="J367" s="61">
        <f>Table13[[#This Row],[294065]]+Table13[[#This Row],[Column8]]+Table13[[#This Row],[-72654.0000]]</f>
        <v>1002536724</v>
      </c>
      <c r="K367" s="62">
        <f>Table13[[#This Row],[221411.0000]]/درآمدها!$C$10*100</f>
        <v>4.4997046126433932E-2</v>
      </c>
    </row>
    <row r="368" spans="1:11" ht="23.1" customHeight="1">
      <c r="A368" s="60" t="s">
        <v>726</v>
      </c>
      <c r="B368" s="61">
        <v>0</v>
      </c>
      <c r="C368" s="61">
        <v>0</v>
      </c>
      <c r="D368" s="61">
        <v>0</v>
      </c>
      <c r="E368" s="61">
        <f>Table13[[#This Row],[5939838.0000]]+Table13[[#This Row],[-4952210]]+Table13[[#This Row],[0]]</f>
        <v>0</v>
      </c>
      <c r="F368" s="104">
        <f>Table13[[#This Row],[987628.0000]]/درآمدها!$C$10*100</f>
        <v>0</v>
      </c>
      <c r="G368" s="61">
        <v>0</v>
      </c>
      <c r="H368" s="61">
        <v>0</v>
      </c>
      <c r="I368" s="61">
        <v>-63951688</v>
      </c>
      <c r="J368" s="61">
        <f>Table13[[#This Row],[294065]]+Table13[[#This Row],[Column8]]+Table13[[#This Row],[-72654.0000]]</f>
        <v>-63951688</v>
      </c>
      <c r="K368" s="62">
        <f>Table13[[#This Row],[221411.0000]]/درآمدها!$C$10*100</f>
        <v>-2.8703557544684133E-3</v>
      </c>
    </row>
    <row r="369" spans="1:11" ht="23.1" customHeight="1">
      <c r="A369" s="60" t="s">
        <v>591</v>
      </c>
      <c r="B369" s="61">
        <v>0</v>
      </c>
      <c r="C369" s="61">
        <v>0</v>
      </c>
      <c r="D369" s="61">
        <v>0</v>
      </c>
      <c r="E369" s="61">
        <f>Table13[[#This Row],[5939838.0000]]+Table13[[#This Row],[-4952210]]+Table13[[#This Row],[0]]</f>
        <v>0</v>
      </c>
      <c r="F369" s="104">
        <f>Table13[[#This Row],[987628.0000]]/درآمدها!$C$10*100</f>
        <v>0</v>
      </c>
      <c r="G369" s="61">
        <v>0</v>
      </c>
      <c r="H369" s="61">
        <v>0</v>
      </c>
      <c r="I369" s="61">
        <v>842860879</v>
      </c>
      <c r="J369" s="61">
        <f>Table13[[#This Row],[294065]]+Table13[[#This Row],[Column8]]+Table13[[#This Row],[-72654.0000]]</f>
        <v>842860879</v>
      </c>
      <c r="K369" s="62">
        <f>Table13[[#This Row],[221411.0000]]/درآمدها!$C$10*100</f>
        <v>3.7830284859000987E-2</v>
      </c>
    </row>
    <row r="370" spans="1:11" ht="23.1" customHeight="1">
      <c r="A370" s="60" t="s">
        <v>614</v>
      </c>
      <c r="B370" s="61">
        <v>0</v>
      </c>
      <c r="C370" s="61">
        <v>0</v>
      </c>
      <c r="D370" s="61">
        <v>0</v>
      </c>
      <c r="E370" s="61">
        <f>Table13[[#This Row],[5939838.0000]]+Table13[[#This Row],[-4952210]]+Table13[[#This Row],[0]]</f>
        <v>0</v>
      </c>
      <c r="F370" s="104">
        <f>Table13[[#This Row],[987628.0000]]/درآمدها!$C$10*100</f>
        <v>0</v>
      </c>
      <c r="G370" s="61">
        <v>0</v>
      </c>
      <c r="H370" s="61">
        <v>0</v>
      </c>
      <c r="I370" s="61">
        <v>6907870177</v>
      </c>
      <c r="J370" s="61">
        <f>Table13[[#This Row],[294065]]+Table13[[#This Row],[Column8]]+Table13[[#This Row],[-72654.0000]]</f>
        <v>6907870177</v>
      </c>
      <c r="K370" s="62">
        <f>Table13[[#This Row],[221411.0000]]/درآمدها!$C$10*100</f>
        <v>0.31004724869299288</v>
      </c>
    </row>
    <row r="371" spans="1:11" ht="23.1" customHeight="1">
      <c r="A371" s="60" t="s">
        <v>615</v>
      </c>
      <c r="B371" s="61">
        <v>0</v>
      </c>
      <c r="C371" s="61">
        <v>0</v>
      </c>
      <c r="D371" s="61">
        <v>0</v>
      </c>
      <c r="E371" s="61">
        <f>Table13[[#This Row],[5939838.0000]]+Table13[[#This Row],[-4952210]]+Table13[[#This Row],[0]]</f>
        <v>0</v>
      </c>
      <c r="F371" s="104">
        <f>Table13[[#This Row],[987628.0000]]/درآمدها!$C$10*100</f>
        <v>0</v>
      </c>
      <c r="G371" s="61">
        <v>0</v>
      </c>
      <c r="H371" s="61">
        <v>0</v>
      </c>
      <c r="I371" s="61">
        <v>852516097</v>
      </c>
      <c r="J371" s="61">
        <f>Table13[[#This Row],[294065]]+Table13[[#This Row],[Column8]]+Table13[[#This Row],[-72654.0000]]</f>
        <v>852516097</v>
      </c>
      <c r="K371" s="62">
        <f>Table13[[#This Row],[221411.0000]]/درآمدها!$C$10*100</f>
        <v>3.8263641841649307E-2</v>
      </c>
    </row>
    <row r="372" spans="1:11" ht="23.1" customHeight="1">
      <c r="A372" s="60" t="s">
        <v>121</v>
      </c>
      <c r="B372" s="61">
        <v>0</v>
      </c>
      <c r="C372" s="61">
        <v>3131638</v>
      </c>
      <c r="D372" s="61">
        <v>-2551788</v>
      </c>
      <c r="E372" s="61">
        <f>Table13[[#This Row],[5939838.0000]]+Table13[[#This Row],[-4952210]]+Table13[[#This Row],[0]]</f>
        <v>579850</v>
      </c>
      <c r="F372" s="104">
        <f>Table13[[#This Row],[987628.0000]]/درآمدها!$C$10*100</f>
        <v>2.6025517641199862E-5</v>
      </c>
      <c r="G372" s="61">
        <v>0</v>
      </c>
      <c r="H372" s="61">
        <v>0</v>
      </c>
      <c r="I372" s="61">
        <v>-2551788</v>
      </c>
      <c r="J372" s="61">
        <f>Table13[[#This Row],[294065]]+Table13[[#This Row],[Column8]]+Table13[[#This Row],[-72654.0000]]</f>
        <v>-2551788</v>
      </c>
      <c r="K372" s="62">
        <f>Table13[[#This Row],[221411.0000]]/درآمدها!$C$10*100</f>
        <v>-1.1453238529033735E-4</v>
      </c>
    </row>
    <row r="373" spans="1:11" ht="23.1" customHeight="1">
      <c r="A373" s="60" t="s">
        <v>122</v>
      </c>
      <c r="B373" s="61">
        <v>0</v>
      </c>
      <c r="C373" s="61">
        <v>4760080323</v>
      </c>
      <c r="D373" s="61">
        <v>-3295351586</v>
      </c>
      <c r="E373" s="61">
        <f>Table13[[#This Row],[5939838.0000]]+Table13[[#This Row],[-4952210]]+Table13[[#This Row],[0]]</f>
        <v>1464728737</v>
      </c>
      <c r="F373" s="104">
        <f>Table13[[#This Row],[987628.0000]]/درآمدها!$C$10*100</f>
        <v>6.5741697998389054E-2</v>
      </c>
      <c r="G373" s="61">
        <v>0</v>
      </c>
      <c r="H373" s="61">
        <v>0</v>
      </c>
      <c r="I373" s="61">
        <v>-2672273526</v>
      </c>
      <c r="J373" s="61">
        <f>Table13[[#This Row],[294065]]+Table13[[#This Row],[Column8]]+Table13[[#This Row],[-72654.0000]]</f>
        <v>-2672273526</v>
      </c>
      <c r="K373" s="62">
        <f>Table13[[#This Row],[221411.0000]]/درآمدها!$C$10*100</f>
        <v>-0.11994016002935992</v>
      </c>
    </row>
    <row r="374" spans="1:11" ht="23.1" customHeight="1">
      <c r="A374" s="60" t="s">
        <v>694</v>
      </c>
      <c r="B374" s="61">
        <v>0</v>
      </c>
      <c r="C374" s="61">
        <v>-1965127000</v>
      </c>
      <c r="D374" s="61">
        <v>2018752887</v>
      </c>
      <c r="E374" s="61">
        <f>Table13[[#This Row],[5939838.0000]]+Table13[[#This Row],[-4952210]]+Table13[[#This Row],[0]]</f>
        <v>53625887</v>
      </c>
      <c r="F374" s="104">
        <f>Table13[[#This Row],[987628.0000]]/درآمدها!$C$10*100</f>
        <v>2.4069008677131847E-3</v>
      </c>
      <c r="G374" s="61">
        <v>0</v>
      </c>
      <c r="H374" s="61">
        <v>0</v>
      </c>
      <c r="I374" s="61">
        <v>2018231961</v>
      </c>
      <c r="J374" s="61">
        <f>Table13[[#This Row],[294065]]+Table13[[#This Row],[Column8]]+Table13[[#This Row],[-72654.0000]]</f>
        <v>2018231961</v>
      </c>
      <c r="K374" s="62">
        <f>Table13[[#This Row],[221411.0000]]/درآمدها!$C$10*100</f>
        <v>9.0584688290142087E-2</v>
      </c>
    </row>
    <row r="375" spans="1:11" ht="23.1" customHeight="1">
      <c r="A375" s="60" t="s">
        <v>123</v>
      </c>
      <c r="B375" s="61">
        <v>0</v>
      </c>
      <c r="C375" s="61">
        <v>3106293069</v>
      </c>
      <c r="D375" s="61">
        <v>-3115978578</v>
      </c>
      <c r="E375" s="61">
        <f>Table13[[#This Row],[5939838.0000]]+Table13[[#This Row],[-4952210]]+Table13[[#This Row],[0]]</f>
        <v>-9685509</v>
      </c>
      <c r="F375" s="104">
        <f>Table13[[#This Row],[987628.0000]]/درآمدها!$C$10*100</f>
        <v>-4.3471653935241877E-4</v>
      </c>
      <c r="G375" s="61">
        <v>0</v>
      </c>
      <c r="H375" s="61">
        <v>0</v>
      </c>
      <c r="I375" s="61">
        <v>-3120686533</v>
      </c>
      <c r="J375" s="61">
        <f>Table13[[#This Row],[294065]]+Table13[[#This Row],[Column8]]+Table13[[#This Row],[-72654.0000]]</f>
        <v>-3120686533</v>
      </c>
      <c r="K375" s="62">
        <f>Table13[[#This Row],[221411.0000]]/درآمدها!$C$10*100</f>
        <v>-0.14006636615891407</v>
      </c>
    </row>
    <row r="376" spans="1:11" ht="23.1" customHeight="1">
      <c r="A376" s="60" t="s">
        <v>698</v>
      </c>
      <c r="B376" s="61">
        <v>0</v>
      </c>
      <c r="C376" s="61">
        <v>-30549000</v>
      </c>
      <c r="D376" s="61">
        <v>31148000</v>
      </c>
      <c r="E376" s="61">
        <f>Table13[[#This Row],[5939838.0000]]+Table13[[#This Row],[-4952210]]+Table13[[#This Row],[0]]</f>
        <v>599000</v>
      </c>
      <c r="F376" s="104">
        <f>Table13[[#This Row],[987628.0000]]/درآمدها!$C$10*100</f>
        <v>2.6885030727047887E-5</v>
      </c>
      <c r="G376" s="61">
        <v>0</v>
      </c>
      <c r="H376" s="61">
        <v>0</v>
      </c>
      <c r="I376" s="61">
        <v>30691843</v>
      </c>
      <c r="J376" s="61">
        <f>Table13[[#This Row],[294065]]+Table13[[#This Row],[Column8]]+Table13[[#This Row],[-72654.0000]]</f>
        <v>30691843</v>
      </c>
      <c r="K376" s="62">
        <f>Table13[[#This Row],[221411.0000]]/درآمدها!$C$10*100</f>
        <v>1.3775478165688306E-3</v>
      </c>
    </row>
    <row r="377" spans="1:11" ht="23.1" customHeight="1">
      <c r="A377" s="60" t="s">
        <v>684</v>
      </c>
      <c r="B377" s="61">
        <v>0</v>
      </c>
      <c r="C377" s="61">
        <v>-264500000</v>
      </c>
      <c r="D377" s="61">
        <v>269499872</v>
      </c>
      <c r="E377" s="61">
        <f>Table13[[#This Row],[5939838.0000]]+Table13[[#This Row],[-4952210]]+Table13[[#This Row],[0]]</f>
        <v>4999872</v>
      </c>
      <c r="F377" s="104">
        <f>Table13[[#This Row],[987628.0000]]/درآمدها!$C$10*100</f>
        <v>2.2441020425927608E-4</v>
      </c>
      <c r="G377" s="61">
        <v>0</v>
      </c>
      <c r="H377" s="61">
        <v>0</v>
      </c>
      <c r="I377" s="61">
        <v>269430347</v>
      </c>
      <c r="J377" s="61">
        <f>Table13[[#This Row],[294065]]+Table13[[#This Row],[Column8]]+Table13[[#This Row],[-72654.0000]]</f>
        <v>269430347</v>
      </c>
      <c r="K377" s="62">
        <f>Table13[[#This Row],[221411.0000]]/درآمدها!$C$10*100</f>
        <v>1.2092893418855048E-2</v>
      </c>
    </row>
    <row r="378" spans="1:11" ht="23.1" customHeight="1">
      <c r="A378" s="60" t="s">
        <v>665</v>
      </c>
      <c r="B378" s="61">
        <v>0</v>
      </c>
      <c r="C378" s="61">
        <v>-31471000</v>
      </c>
      <c r="D378" s="61">
        <v>1132935</v>
      </c>
      <c r="E378" s="61">
        <f>Table13[[#This Row],[5939838.0000]]+Table13[[#This Row],[-4952210]]+Table13[[#This Row],[0]]</f>
        <v>-30338065</v>
      </c>
      <c r="F378" s="104">
        <f>Table13[[#This Row],[987628.0000]]/درآمدها!$C$10*100</f>
        <v>-1.3616691314260034E-3</v>
      </c>
      <c r="G378" s="61">
        <v>0</v>
      </c>
      <c r="H378" s="61">
        <v>0</v>
      </c>
      <c r="I378" s="61">
        <v>1016582</v>
      </c>
      <c r="J378" s="61">
        <f>Table13[[#This Row],[294065]]+Table13[[#This Row],[Column8]]+Table13[[#This Row],[-72654.0000]]</f>
        <v>1016582</v>
      </c>
      <c r="K378" s="62">
        <f>Table13[[#This Row],[221411.0000]]/درآمدها!$C$10*100</f>
        <v>4.5627442915799322E-5</v>
      </c>
    </row>
    <row r="379" spans="1:11" ht="23.1" customHeight="1">
      <c r="A379" s="60" t="s">
        <v>616</v>
      </c>
      <c r="B379" s="61">
        <v>0</v>
      </c>
      <c r="C379" s="61">
        <v>-1805000</v>
      </c>
      <c r="D379" s="61">
        <v>591516</v>
      </c>
      <c r="E379" s="61">
        <f>Table13[[#This Row],[5939838.0000]]+Table13[[#This Row],[-4952210]]+Table13[[#This Row],[0]]</f>
        <v>-1213484</v>
      </c>
      <c r="F379" s="104">
        <f>Table13[[#This Row],[987628.0000]]/درآمدها!$C$10*100</f>
        <v>-5.4465032765911486E-5</v>
      </c>
      <c r="G379" s="61">
        <v>0</v>
      </c>
      <c r="H379" s="61">
        <v>0</v>
      </c>
      <c r="I379" s="61">
        <v>589967</v>
      </c>
      <c r="J379" s="61">
        <f>Table13[[#This Row],[294065]]+Table13[[#This Row],[Column8]]+Table13[[#This Row],[-72654.0000]]</f>
        <v>589967</v>
      </c>
      <c r="K379" s="62">
        <f>Table13[[#This Row],[221411.0000]]/درآمدها!$C$10*100</f>
        <v>2.6479600873028815E-5</v>
      </c>
    </row>
    <row r="380" spans="1:11" ht="23.1" customHeight="1">
      <c r="A380" s="60" t="s">
        <v>633</v>
      </c>
      <c r="B380" s="61">
        <v>0</v>
      </c>
      <c r="C380" s="61">
        <v>-1738741000</v>
      </c>
      <c r="D380" s="61">
        <v>-2146462547</v>
      </c>
      <c r="E380" s="61">
        <f>Table13[[#This Row],[5939838.0000]]+Table13[[#This Row],[-4952210]]+Table13[[#This Row],[0]]</f>
        <v>-3885203547</v>
      </c>
      <c r="F380" s="104">
        <f>Table13[[#This Row],[987628.0000]]/درآمدها!$C$10*100</f>
        <v>-0.17438032845063511</v>
      </c>
      <c r="G380" s="61">
        <v>0</v>
      </c>
      <c r="H380" s="61">
        <v>0</v>
      </c>
      <c r="I380" s="61">
        <v>-2148571572</v>
      </c>
      <c r="J380" s="61">
        <f>Table13[[#This Row],[294065]]+Table13[[#This Row],[Column8]]+Table13[[#This Row],[-72654.0000]]</f>
        <v>-2148571572</v>
      </c>
      <c r="K380" s="62">
        <f>Table13[[#This Row],[221411.0000]]/درآمدها!$C$10*100</f>
        <v>-9.6434745797131183E-2</v>
      </c>
    </row>
    <row r="381" spans="1:11" ht="23.1" customHeight="1">
      <c r="A381" s="60" t="s">
        <v>626</v>
      </c>
      <c r="B381" s="61">
        <v>0</v>
      </c>
      <c r="C381" s="61">
        <v>-3482879000</v>
      </c>
      <c r="D381" s="61">
        <v>-143106133</v>
      </c>
      <c r="E381" s="61">
        <f>Table13[[#This Row],[5939838.0000]]+Table13[[#This Row],[-4952210]]+Table13[[#This Row],[0]]</f>
        <v>-3625985133</v>
      </c>
      <c r="F381" s="104">
        <f>Table13[[#This Row],[987628.0000]]/درآمدها!$C$10*100</f>
        <v>-0.16274577915947216</v>
      </c>
      <c r="G381" s="61">
        <v>0</v>
      </c>
      <c r="H381" s="61">
        <v>0</v>
      </c>
      <c r="I381" s="61">
        <v>-144751637</v>
      </c>
      <c r="J381" s="61">
        <f>Table13[[#This Row],[294065]]+Table13[[#This Row],[Column8]]+Table13[[#This Row],[-72654.0000]]</f>
        <v>-144751637</v>
      </c>
      <c r="K381" s="62">
        <f>Table13[[#This Row],[221411.0000]]/درآمدها!$C$10*100</f>
        <v>-6.4969152062361963E-3</v>
      </c>
    </row>
    <row r="382" spans="1:11" ht="23.1" customHeight="1">
      <c r="A382" s="60" t="s">
        <v>621</v>
      </c>
      <c r="B382" s="61">
        <v>0</v>
      </c>
      <c r="C382" s="61">
        <v>-3614897574</v>
      </c>
      <c r="D382" s="61">
        <v>3955067214</v>
      </c>
      <c r="E382" s="61">
        <f>Table13[[#This Row],[5939838.0000]]+Table13[[#This Row],[-4952210]]+Table13[[#This Row],[0]]</f>
        <v>340169640</v>
      </c>
      <c r="F382" s="104">
        <f>Table13[[#This Row],[987628.0000]]/درآمدها!$C$10*100</f>
        <v>1.5267898537243434E-2</v>
      </c>
      <c r="G382" s="61">
        <v>0</v>
      </c>
      <c r="H382" s="61">
        <v>0</v>
      </c>
      <c r="I382" s="61">
        <v>7044463598</v>
      </c>
      <c r="J382" s="61">
        <f>Table13[[#This Row],[294065]]+Table13[[#This Row],[Column8]]+Table13[[#This Row],[-72654.0000]]</f>
        <v>7044463598</v>
      </c>
      <c r="K382" s="62">
        <f>Table13[[#This Row],[221411.0000]]/درآمدها!$C$10*100</f>
        <v>0.3161779971415698</v>
      </c>
    </row>
    <row r="383" spans="1:11" ht="23.1" customHeight="1">
      <c r="A383" s="60" t="s">
        <v>687</v>
      </c>
      <c r="B383" s="61">
        <v>0</v>
      </c>
      <c r="C383" s="61">
        <v>-233935411</v>
      </c>
      <c r="D383" s="61">
        <v>251577411</v>
      </c>
      <c r="E383" s="61">
        <f>Table13[[#This Row],[5939838.0000]]+Table13[[#This Row],[-4952210]]+Table13[[#This Row],[0]]</f>
        <v>17642000</v>
      </c>
      <c r="F383" s="104">
        <f>Table13[[#This Row],[987628.0000]]/درآمدها!$C$10*100</f>
        <v>7.918292355368593E-4</v>
      </c>
      <c r="G383" s="61">
        <v>0</v>
      </c>
      <c r="H383" s="61">
        <v>0</v>
      </c>
      <c r="I383" s="61">
        <v>1132699997</v>
      </c>
      <c r="J383" s="61">
        <f>Table13[[#This Row],[294065]]+Table13[[#This Row],[Column8]]+Table13[[#This Row],[-72654.0000]]</f>
        <v>1132699997</v>
      </c>
      <c r="K383" s="62">
        <f>Table13[[#This Row],[221411.0000]]/درآمدها!$C$10*100</f>
        <v>5.0839189021489234E-2</v>
      </c>
    </row>
    <row r="384" spans="1:11" ht="23.1" customHeight="1">
      <c r="A384" s="60" t="s">
        <v>124</v>
      </c>
      <c r="B384" s="61">
        <v>0</v>
      </c>
      <c r="C384" s="61">
        <v>-75000367</v>
      </c>
      <c r="D384" s="61">
        <v>-48748019</v>
      </c>
      <c r="E384" s="61">
        <f>Table13[[#This Row],[5939838.0000]]+Table13[[#This Row],[-4952210]]+Table13[[#This Row],[0]]</f>
        <v>-123748386</v>
      </c>
      <c r="F384" s="104">
        <f>Table13[[#This Row],[987628.0000]]/درآمدها!$C$10*100</f>
        <v>-5.5542223038941279E-3</v>
      </c>
      <c r="G384" s="61">
        <v>0</v>
      </c>
      <c r="H384" s="61">
        <v>0</v>
      </c>
      <c r="I384" s="61">
        <v>-48748019</v>
      </c>
      <c r="J384" s="61">
        <f>Table13[[#This Row],[294065]]+Table13[[#This Row],[Column8]]+Table13[[#This Row],[-72654.0000]]</f>
        <v>-48748019</v>
      </c>
      <c r="K384" s="62">
        <f>Table13[[#This Row],[221411.0000]]/درآمدها!$C$10*100</f>
        <v>-2.1879665921497732E-3</v>
      </c>
    </row>
    <row r="385" spans="1:11" ht="23.1" customHeight="1">
      <c r="A385" s="60" t="s">
        <v>125</v>
      </c>
      <c r="B385" s="61">
        <v>0</v>
      </c>
      <c r="C385" s="61">
        <v>-249685331</v>
      </c>
      <c r="D385" s="61">
        <v>-359</v>
      </c>
      <c r="E385" s="61">
        <f>Table13[[#This Row],[5939838.0000]]+Table13[[#This Row],[-4952210]]+Table13[[#This Row],[0]]</f>
        <v>-249685690</v>
      </c>
      <c r="F385" s="104">
        <f>Table13[[#This Row],[987628.0000]]/درآمدها!$C$10*100</f>
        <v>-1.1206690229973544E-2</v>
      </c>
      <c r="G385" s="61">
        <v>0</v>
      </c>
      <c r="H385" s="61">
        <v>-1001135635</v>
      </c>
      <c r="I385" s="61">
        <v>-150678</v>
      </c>
      <c r="J385" s="61">
        <f>Table13[[#This Row],[294065]]+Table13[[#This Row],[Column8]]+Table13[[#This Row],[-72654.0000]]</f>
        <v>-1001286313</v>
      </c>
      <c r="K385" s="62">
        <f>Table13[[#This Row],[221411.0000]]/درآمدها!$C$10*100</f>
        <v>-4.4940923692116004E-2</v>
      </c>
    </row>
    <row r="386" spans="1:11" ht="23.1" customHeight="1">
      <c r="A386" s="60" t="s">
        <v>126</v>
      </c>
      <c r="B386" s="61">
        <v>0</v>
      </c>
      <c r="C386" s="61">
        <v>-270184</v>
      </c>
      <c r="D386" s="61">
        <v>0</v>
      </c>
      <c r="E386" s="61">
        <f>Table13[[#This Row],[5939838.0000]]+Table13[[#This Row],[-4952210]]+Table13[[#This Row],[0]]</f>
        <v>-270184</v>
      </c>
      <c r="F386" s="104">
        <f>Table13[[#This Row],[987628.0000]]/درآمدها!$C$10*100</f>
        <v>-1.212671976954375E-5</v>
      </c>
      <c r="G386" s="61">
        <v>0</v>
      </c>
      <c r="H386" s="61">
        <v>-270184</v>
      </c>
      <c r="I386" s="61">
        <v>0</v>
      </c>
      <c r="J386" s="61">
        <f>Table13[[#This Row],[294065]]+Table13[[#This Row],[Column8]]+Table13[[#This Row],[-72654.0000]]</f>
        <v>-270184</v>
      </c>
      <c r="K386" s="62">
        <f>Table13[[#This Row],[221411.0000]]/درآمدها!$C$10*100</f>
        <v>-1.212671976954375E-5</v>
      </c>
    </row>
    <row r="387" spans="1:11" ht="23.1" customHeight="1">
      <c r="A387" s="60" t="s">
        <v>127</v>
      </c>
      <c r="B387" s="61">
        <v>0</v>
      </c>
      <c r="C387" s="61">
        <v>-118317157</v>
      </c>
      <c r="D387" s="61">
        <v>-1859042</v>
      </c>
      <c r="E387" s="61">
        <f>Table13[[#This Row],[5939838.0000]]+Table13[[#This Row],[-4952210]]+Table13[[#This Row],[0]]</f>
        <v>-120176199</v>
      </c>
      <c r="F387" s="104">
        <f>Table13[[#This Row],[987628.0000]]/درآمدها!$C$10*100</f>
        <v>-5.393891156552289E-3</v>
      </c>
      <c r="G387" s="61">
        <v>0</v>
      </c>
      <c r="H387" s="61">
        <v>-1472264573</v>
      </c>
      <c r="I387" s="61">
        <v>-1859042</v>
      </c>
      <c r="J387" s="61">
        <f>Table13[[#This Row],[294065]]+Table13[[#This Row],[Column8]]+Table13[[#This Row],[-72654.0000]]</f>
        <v>-1474123615</v>
      </c>
      <c r="K387" s="62">
        <f>Table13[[#This Row],[221411.0000]]/درآمدها!$C$10*100</f>
        <v>-6.6163370091388826E-2</v>
      </c>
    </row>
    <row r="388" spans="1:11" ht="23.1" customHeight="1">
      <c r="A388" s="60" t="s">
        <v>716</v>
      </c>
      <c r="B388" s="61">
        <v>0</v>
      </c>
      <c r="C388" s="61">
        <v>0</v>
      </c>
      <c r="D388" s="61">
        <v>0</v>
      </c>
      <c r="E388" s="61">
        <f>Table13[[#This Row],[5939838.0000]]+Table13[[#This Row],[-4952210]]+Table13[[#This Row],[0]]</f>
        <v>0</v>
      </c>
      <c r="F388" s="104">
        <f>Table13[[#This Row],[987628.0000]]/درآمدها!$C$10*100</f>
        <v>0</v>
      </c>
      <c r="G388" s="61">
        <v>0</v>
      </c>
      <c r="H388" s="61">
        <v>0</v>
      </c>
      <c r="I388" s="61">
        <v>-32462255</v>
      </c>
      <c r="J388" s="61">
        <f>Table13[[#This Row],[294065]]+Table13[[#This Row],[Column8]]+Table13[[#This Row],[-72654.0000]]</f>
        <v>-32462255</v>
      </c>
      <c r="K388" s="62">
        <f>Table13[[#This Row],[221411.0000]]/درآمدها!$C$10*100</f>
        <v>-1.4570095544979363E-3</v>
      </c>
    </row>
    <row r="389" spans="1:11" ht="23.1" customHeight="1">
      <c r="A389" s="60" t="s">
        <v>640</v>
      </c>
      <c r="B389" s="61">
        <v>0</v>
      </c>
      <c r="C389" s="61">
        <v>0</v>
      </c>
      <c r="D389" s="61">
        <v>0</v>
      </c>
      <c r="E389" s="61">
        <f>Table13[[#This Row],[5939838.0000]]+Table13[[#This Row],[-4952210]]+Table13[[#This Row],[0]]</f>
        <v>0</v>
      </c>
      <c r="F389" s="104">
        <f>Table13[[#This Row],[987628.0000]]/درآمدها!$C$10*100</f>
        <v>0</v>
      </c>
      <c r="G389" s="61">
        <v>0</v>
      </c>
      <c r="H389" s="61">
        <v>0</v>
      </c>
      <c r="I389" s="61">
        <v>323279798</v>
      </c>
      <c r="J389" s="61">
        <f>Table13[[#This Row],[294065]]+Table13[[#This Row],[Column8]]+Table13[[#This Row],[-72654.0000]]</f>
        <v>323279798</v>
      </c>
      <c r="K389" s="62">
        <f>Table13[[#This Row],[221411.0000]]/درآمدها!$C$10*100</f>
        <v>1.4509828552026434E-2</v>
      </c>
    </row>
    <row r="390" spans="1:11" ht="23.1" customHeight="1">
      <c r="A390" s="60" t="s">
        <v>666</v>
      </c>
      <c r="B390" s="61">
        <v>0</v>
      </c>
      <c r="C390" s="61">
        <v>-378300000</v>
      </c>
      <c r="D390" s="61">
        <v>488066242</v>
      </c>
      <c r="E390" s="61">
        <f>Table13[[#This Row],[5939838.0000]]+Table13[[#This Row],[-4952210]]+Table13[[#This Row],[0]]</f>
        <v>109766242</v>
      </c>
      <c r="F390" s="104">
        <f>Table13[[#This Row],[987628.0000]]/درآمدها!$C$10*100</f>
        <v>4.9266590800710755E-3</v>
      </c>
      <c r="G390" s="61">
        <v>0</v>
      </c>
      <c r="H390" s="61">
        <v>0</v>
      </c>
      <c r="I390" s="61">
        <v>487940248</v>
      </c>
      <c r="J390" s="61">
        <f>Table13[[#This Row],[294065]]+Table13[[#This Row],[Column8]]+Table13[[#This Row],[-72654.0000]]</f>
        <v>487940248</v>
      </c>
      <c r="K390" s="62">
        <f>Table13[[#This Row],[221411.0000]]/درآمدها!$C$10*100</f>
        <v>2.190031479205904E-2</v>
      </c>
    </row>
    <row r="391" spans="1:11" ht="23.1" customHeight="1">
      <c r="A391" s="60" t="s">
        <v>710</v>
      </c>
      <c r="B391" s="61">
        <v>0</v>
      </c>
      <c r="C391" s="61">
        <v>-5266000</v>
      </c>
      <c r="D391" s="61">
        <v>33986000</v>
      </c>
      <c r="E391" s="61">
        <f>Table13[[#This Row],[5939838.0000]]+Table13[[#This Row],[-4952210]]+Table13[[#This Row],[0]]</f>
        <v>28720000</v>
      </c>
      <c r="F391" s="104">
        <f>Table13[[#This Row],[987628.0000]]/درآمدها!$C$10*100</f>
        <v>1.2890452128227301E-3</v>
      </c>
      <c r="G391" s="61">
        <v>0</v>
      </c>
      <c r="H391" s="61">
        <v>0</v>
      </c>
      <c r="I391" s="61">
        <v>33977257</v>
      </c>
      <c r="J391" s="61">
        <f>Table13[[#This Row],[294065]]+Table13[[#This Row],[Column8]]+Table13[[#This Row],[-72654.0000]]</f>
        <v>33977257</v>
      </c>
      <c r="K391" s="62">
        <f>Table13[[#This Row],[221411.0000]]/درآمدها!$C$10*100</f>
        <v>1.5250076769045121E-3</v>
      </c>
    </row>
    <row r="392" spans="1:11" ht="23.1" customHeight="1">
      <c r="A392" s="60" t="s">
        <v>731</v>
      </c>
      <c r="B392" s="61">
        <v>0</v>
      </c>
      <c r="C392" s="61">
        <v>0</v>
      </c>
      <c r="D392" s="61">
        <v>7565000</v>
      </c>
      <c r="E392" s="61">
        <f>Table13[[#This Row],[5939838.0000]]+Table13[[#This Row],[-4952210]]+Table13[[#This Row],[0]]</f>
        <v>7565000</v>
      </c>
      <c r="F392" s="104">
        <f>Table13[[#This Row],[987628.0000]]/درآمدها!$C$10*100</f>
        <v>3.3954133130236603E-4</v>
      </c>
      <c r="G392" s="61">
        <v>0</v>
      </c>
      <c r="H392" s="61">
        <v>0</v>
      </c>
      <c r="I392" s="61">
        <v>7563054</v>
      </c>
      <c r="J392" s="61">
        <f>Table13[[#This Row],[294065]]+Table13[[#This Row],[Column8]]+Table13[[#This Row],[-72654.0000]]</f>
        <v>7563054</v>
      </c>
      <c r="K392" s="62">
        <f>Table13[[#This Row],[221411.0000]]/درآمدها!$C$10*100</f>
        <v>3.3945398861489554E-4</v>
      </c>
    </row>
    <row r="393" spans="1:11" ht="23.1" customHeight="1">
      <c r="A393" s="60" t="s">
        <v>732</v>
      </c>
      <c r="B393" s="61">
        <v>0</v>
      </c>
      <c r="C393" s="61">
        <v>0</v>
      </c>
      <c r="D393" s="61">
        <v>80000</v>
      </c>
      <c r="E393" s="61">
        <f>Table13[[#This Row],[5939838.0000]]+Table13[[#This Row],[-4952210]]+Table13[[#This Row],[0]]</f>
        <v>80000</v>
      </c>
      <c r="F393" s="104">
        <f>Table13[[#This Row],[987628.0000]]/درآمدها!$C$10*100</f>
        <v>3.5906551889212532E-6</v>
      </c>
      <c r="G393" s="61">
        <v>0</v>
      </c>
      <c r="H393" s="61">
        <v>0</v>
      </c>
      <c r="I393" s="61">
        <v>79982</v>
      </c>
      <c r="J393" s="61">
        <f>Table13[[#This Row],[294065]]+Table13[[#This Row],[Column8]]+Table13[[#This Row],[-72654.0000]]</f>
        <v>79982</v>
      </c>
      <c r="K393" s="62">
        <f>Table13[[#This Row],[221411.0000]]/درآمدها!$C$10*100</f>
        <v>3.5898472915037462E-6</v>
      </c>
    </row>
    <row r="394" spans="1:11" ht="23.1" customHeight="1">
      <c r="A394" s="60" t="s">
        <v>699</v>
      </c>
      <c r="B394" s="61">
        <v>0</v>
      </c>
      <c r="C394" s="61">
        <v>0</v>
      </c>
      <c r="D394" s="61">
        <v>0</v>
      </c>
      <c r="E394" s="61">
        <f>Table13[[#This Row],[5939838.0000]]+Table13[[#This Row],[-4952210]]+Table13[[#This Row],[0]]</f>
        <v>0</v>
      </c>
      <c r="F394" s="104">
        <f>Table13[[#This Row],[987628.0000]]/درآمدها!$C$10*100</f>
        <v>0</v>
      </c>
      <c r="G394" s="61">
        <v>0</v>
      </c>
      <c r="H394" s="61">
        <v>0</v>
      </c>
      <c r="I394" s="61">
        <v>144965</v>
      </c>
      <c r="J394" s="61">
        <f>Table13[[#This Row],[294065]]+Table13[[#This Row],[Column8]]+Table13[[#This Row],[-72654.0000]]</f>
        <v>144965</v>
      </c>
      <c r="K394" s="62">
        <f>Table13[[#This Row],[221411.0000]]/درآمدها!$C$10*100</f>
        <v>6.5064916182746184E-6</v>
      </c>
    </row>
    <row r="395" spans="1:11" ht="23.1" customHeight="1">
      <c r="A395" s="60" t="s">
        <v>670</v>
      </c>
      <c r="B395" s="61">
        <v>0</v>
      </c>
      <c r="C395" s="61">
        <v>0</v>
      </c>
      <c r="D395" s="61">
        <v>0</v>
      </c>
      <c r="E395" s="61">
        <f>Table13[[#This Row],[5939838.0000]]+Table13[[#This Row],[-4952210]]+Table13[[#This Row],[0]]</f>
        <v>0</v>
      </c>
      <c r="F395" s="104">
        <f>Table13[[#This Row],[987628.0000]]/درآمدها!$C$10*100</f>
        <v>0</v>
      </c>
      <c r="G395" s="61">
        <v>0</v>
      </c>
      <c r="H395" s="61">
        <v>0</v>
      </c>
      <c r="I395" s="61">
        <v>80880802</v>
      </c>
      <c r="J395" s="61">
        <f>Table13[[#This Row],[294065]]+Table13[[#This Row],[Column8]]+Table13[[#This Row],[-72654.0000]]</f>
        <v>80880802</v>
      </c>
      <c r="K395" s="62">
        <f>Table13[[#This Row],[221411.0000]]/درآمدها!$C$10*100</f>
        <v>3.6301883923176561E-3</v>
      </c>
    </row>
    <row r="396" spans="1:11" ht="23.1" customHeight="1">
      <c r="A396" s="60" t="s">
        <v>128</v>
      </c>
      <c r="B396" s="61">
        <v>0</v>
      </c>
      <c r="C396" s="61">
        <v>4866577</v>
      </c>
      <c r="D396" s="61">
        <v>-5111513</v>
      </c>
      <c r="E396" s="61">
        <f>Table13[[#This Row],[5939838.0000]]+Table13[[#This Row],[-4952210]]+Table13[[#This Row],[0]]</f>
        <v>-244936</v>
      </c>
      <c r="F396" s="104">
        <f>Table13[[#This Row],[987628.0000]]/درآمدها!$C$10*100</f>
        <v>-1.0993508991920202E-5</v>
      </c>
      <c r="G396" s="61">
        <v>0</v>
      </c>
      <c r="H396" s="61">
        <v>0</v>
      </c>
      <c r="I396" s="61">
        <v>-5111513</v>
      </c>
      <c r="J396" s="61">
        <f>Table13[[#This Row],[294065]]+Table13[[#This Row],[Column8]]+Table13[[#This Row],[-72654.0000]]</f>
        <v>-5111513</v>
      </c>
      <c r="K396" s="62">
        <f>Table13[[#This Row],[221411.0000]]/درآمدها!$C$10*100</f>
        <v>-2.2942100845860556E-4</v>
      </c>
    </row>
    <row r="397" spans="1:11" ht="23.1" customHeight="1">
      <c r="A397" s="60" t="s">
        <v>653</v>
      </c>
      <c r="B397" s="61">
        <v>0</v>
      </c>
      <c r="C397" s="61">
        <v>0</v>
      </c>
      <c r="D397" s="61">
        <v>0</v>
      </c>
      <c r="E397" s="61">
        <f>Table13[[#This Row],[5939838.0000]]+Table13[[#This Row],[-4952210]]+Table13[[#This Row],[0]]</f>
        <v>0</v>
      </c>
      <c r="F397" s="104">
        <f>Table13[[#This Row],[987628.0000]]/درآمدها!$C$10*100</f>
        <v>0</v>
      </c>
      <c r="G397" s="61">
        <v>0</v>
      </c>
      <c r="H397" s="61">
        <v>0</v>
      </c>
      <c r="I397" s="61">
        <v>4892180</v>
      </c>
      <c r="J397" s="61">
        <f>Table13[[#This Row],[294065]]+Table13[[#This Row],[Column8]]+Table13[[#This Row],[-72654.0000]]</f>
        <v>4892180</v>
      </c>
      <c r="K397" s="62">
        <f>Table13[[#This Row],[221411.0000]]/درآمدها!$C$10*100</f>
        <v>2.195766437767097E-4</v>
      </c>
    </row>
    <row r="398" spans="1:11" ht="23.1" customHeight="1">
      <c r="A398" s="60" t="s">
        <v>663</v>
      </c>
      <c r="B398" s="61">
        <v>0</v>
      </c>
      <c r="C398" s="61">
        <v>0</v>
      </c>
      <c r="D398" s="61">
        <v>0</v>
      </c>
      <c r="E398" s="61">
        <f>Table13[[#This Row],[5939838.0000]]+Table13[[#This Row],[-4952210]]+Table13[[#This Row],[0]]</f>
        <v>0</v>
      </c>
      <c r="F398" s="104">
        <f>Table13[[#This Row],[987628.0000]]/درآمدها!$C$10*100</f>
        <v>0</v>
      </c>
      <c r="G398" s="61">
        <v>0</v>
      </c>
      <c r="H398" s="61">
        <v>0</v>
      </c>
      <c r="I398" s="61">
        <v>-8030310</v>
      </c>
      <c r="J398" s="61">
        <f>Table13[[#This Row],[294065]]+Table13[[#This Row],[Column8]]+Table13[[#This Row],[-72654.0000]]</f>
        <v>-8030310</v>
      </c>
      <c r="K398" s="62">
        <f>Table13[[#This Row],[221411.0000]]/درآمدها!$C$10*100</f>
        <v>-3.6042592837682788E-4</v>
      </c>
    </row>
    <row r="399" spans="1:11" ht="23.1" customHeight="1">
      <c r="A399" s="60" t="s">
        <v>129</v>
      </c>
      <c r="B399" s="61">
        <v>0</v>
      </c>
      <c r="C399" s="61">
        <v>516648667</v>
      </c>
      <c r="D399" s="61">
        <v>0</v>
      </c>
      <c r="E399" s="61">
        <f>Table13[[#This Row],[5939838.0000]]+Table13[[#This Row],[-4952210]]+Table13[[#This Row],[0]]</f>
        <v>516648667</v>
      </c>
      <c r="F399" s="104">
        <f>Table13[[#This Row],[987628.0000]]/درآمدها!$C$10*100</f>
        <v>2.3188840212659986E-2</v>
      </c>
      <c r="G399" s="61">
        <v>0</v>
      </c>
      <c r="H399" s="61">
        <v>514146236</v>
      </c>
      <c r="I399" s="61">
        <v>0</v>
      </c>
      <c r="J399" s="61">
        <f>Table13[[#This Row],[294065]]+Table13[[#This Row],[Column8]]+Table13[[#This Row],[-72654.0000]]</f>
        <v>514146236</v>
      </c>
      <c r="K399" s="62">
        <f>Table13[[#This Row],[221411.0000]]/درآمدها!$C$10*100</f>
        <v>2.3076523126971643E-2</v>
      </c>
    </row>
    <row r="400" spans="1:11" ht="23.1" customHeight="1">
      <c r="A400" s="60" t="s">
        <v>130</v>
      </c>
      <c r="B400" s="61">
        <v>0</v>
      </c>
      <c r="C400" s="61">
        <v>277939640</v>
      </c>
      <c r="D400" s="61">
        <v>-119243509</v>
      </c>
      <c r="E400" s="61">
        <f>Table13[[#This Row],[5939838.0000]]+Table13[[#This Row],[-4952210]]+Table13[[#This Row],[0]]</f>
        <v>158696131</v>
      </c>
      <c r="F400" s="104">
        <f>Table13[[#This Row],[987628.0000]]/درآمدها!$C$10*100</f>
        <v>7.1227885779609626E-3</v>
      </c>
      <c r="G400" s="61">
        <v>0</v>
      </c>
      <c r="H400" s="61">
        <v>0</v>
      </c>
      <c r="I400" s="61">
        <v>51212272</v>
      </c>
      <c r="J400" s="61">
        <f>Table13[[#This Row],[294065]]+Table13[[#This Row],[Column8]]+Table13[[#This Row],[-72654.0000]]</f>
        <v>51212272</v>
      </c>
      <c r="K400" s="62">
        <f>Table13[[#This Row],[221411.0000]]/درآمدها!$C$10*100</f>
        <v>2.2985701274155831E-3</v>
      </c>
    </row>
    <row r="401" spans="1:11" ht="23.1" customHeight="1">
      <c r="A401" s="60" t="s">
        <v>131</v>
      </c>
      <c r="B401" s="61">
        <v>0</v>
      </c>
      <c r="C401" s="61">
        <v>-175210872</v>
      </c>
      <c r="D401" s="61">
        <v>-386058351</v>
      </c>
      <c r="E401" s="61">
        <f>Table13[[#This Row],[5939838.0000]]+Table13[[#This Row],[-4952210]]+Table13[[#This Row],[0]]</f>
        <v>-561269223</v>
      </c>
      <c r="F401" s="104">
        <f>Table13[[#This Row],[987628.0000]]/درآمدها!$C$10*100</f>
        <v>-2.5191553099334376E-2</v>
      </c>
      <c r="G401" s="61">
        <v>0</v>
      </c>
      <c r="H401" s="61">
        <v>0</v>
      </c>
      <c r="I401" s="61">
        <v>134732967</v>
      </c>
      <c r="J401" s="61">
        <f>Table13[[#This Row],[294065]]+Table13[[#This Row],[Column8]]+Table13[[#This Row],[-72654.0000]]</f>
        <v>134732967</v>
      </c>
      <c r="K401" s="62">
        <f>Table13[[#This Row],[221411.0000]]/درآمدها!$C$10*100</f>
        <v>6.0472453384663259E-3</v>
      </c>
    </row>
    <row r="402" spans="1:11" ht="23.1" customHeight="1">
      <c r="A402" s="60" t="s">
        <v>132</v>
      </c>
      <c r="B402" s="61">
        <v>0</v>
      </c>
      <c r="C402" s="61">
        <v>-745097992</v>
      </c>
      <c r="D402" s="61">
        <v>-990554960</v>
      </c>
      <c r="E402" s="61">
        <f>Table13[[#This Row],[5939838.0000]]+Table13[[#This Row],[-4952210]]+Table13[[#This Row],[0]]</f>
        <v>-1735652952</v>
      </c>
      <c r="F402" s="104">
        <f>Table13[[#This Row],[987628.0000]]/درآمدها!$C$10*100</f>
        <v>-7.7901640978316145E-2</v>
      </c>
      <c r="G402" s="61">
        <v>0</v>
      </c>
      <c r="H402" s="61">
        <v>0</v>
      </c>
      <c r="I402" s="61">
        <v>-848117335</v>
      </c>
      <c r="J402" s="61">
        <f>Table13[[#This Row],[294065]]+Table13[[#This Row],[Column8]]+Table13[[#This Row],[-72654.0000]]</f>
        <v>-848117335</v>
      </c>
      <c r="K402" s="62">
        <f>Table13[[#This Row],[221411.0000]]/درآمدها!$C$10*100</f>
        <v>-3.8066211371647687E-2</v>
      </c>
    </row>
    <row r="403" spans="1:11" ht="23.1" customHeight="1">
      <c r="A403" s="60" t="s">
        <v>133</v>
      </c>
      <c r="B403" s="61">
        <v>0</v>
      </c>
      <c r="C403" s="61">
        <v>-446642588</v>
      </c>
      <c r="D403" s="61">
        <v>-472921564</v>
      </c>
      <c r="E403" s="61">
        <f>Table13[[#This Row],[5939838.0000]]+Table13[[#This Row],[-4952210]]+Table13[[#This Row],[0]]</f>
        <v>-919564152</v>
      </c>
      <c r="F403" s="104">
        <f>Table13[[#This Row],[987628.0000]]/درآمدها!$C$10*100</f>
        <v>-4.1272972424059653E-2</v>
      </c>
      <c r="G403" s="61">
        <v>0</v>
      </c>
      <c r="H403" s="61">
        <v>0</v>
      </c>
      <c r="I403" s="61">
        <v>-472921564</v>
      </c>
      <c r="J403" s="61">
        <f>Table13[[#This Row],[294065]]+Table13[[#This Row],[Column8]]+Table13[[#This Row],[-72654.0000]]</f>
        <v>-472921564</v>
      </c>
      <c r="K403" s="62">
        <f>Table13[[#This Row],[221411.0000]]/درآمدها!$C$10*100</f>
        <v>-2.1226228346616933E-2</v>
      </c>
    </row>
    <row r="404" spans="1:11" ht="23.1" customHeight="1">
      <c r="A404" s="60" t="s">
        <v>675</v>
      </c>
      <c r="B404" s="61">
        <v>0</v>
      </c>
      <c r="C404" s="61">
        <v>-22000</v>
      </c>
      <c r="D404" s="61">
        <v>0</v>
      </c>
      <c r="E404" s="61">
        <f>Table13[[#This Row],[5939838.0000]]+Table13[[#This Row],[-4952210]]+Table13[[#This Row],[0]]</f>
        <v>-22000</v>
      </c>
      <c r="F404" s="104">
        <f>Table13[[#This Row],[987628.0000]]/درآمدها!$C$10*100</f>
        <v>-9.8743017695334474E-7</v>
      </c>
      <c r="G404" s="61">
        <v>0</v>
      </c>
      <c r="H404" s="61">
        <v>60000</v>
      </c>
      <c r="I404" s="61">
        <v>-130</v>
      </c>
      <c r="J404" s="61">
        <f>Table13[[#This Row],[294065]]+Table13[[#This Row],[Column8]]+Table13[[#This Row],[-72654.0000]]</f>
        <v>59870</v>
      </c>
      <c r="K404" s="62">
        <f>Table13[[#This Row],[221411.0000]]/درآمدها!$C$10*100</f>
        <v>2.6871565770089432E-6</v>
      </c>
    </row>
    <row r="405" spans="1:11" ht="23.1" customHeight="1">
      <c r="A405" s="60" t="s">
        <v>678</v>
      </c>
      <c r="B405" s="61">
        <v>0</v>
      </c>
      <c r="C405" s="61">
        <v>-578886000</v>
      </c>
      <c r="D405" s="61">
        <v>0</v>
      </c>
      <c r="E405" s="61">
        <f>Table13[[#This Row],[5939838.0000]]+Table13[[#This Row],[-4952210]]+Table13[[#This Row],[0]]</f>
        <v>-578886000</v>
      </c>
      <c r="F405" s="104">
        <f>Table13[[#This Row],[987628.0000]]/درآمدها!$C$10*100</f>
        <v>-2.5982250246173361E-2</v>
      </c>
      <c r="G405" s="61">
        <v>0</v>
      </c>
      <c r="H405" s="61">
        <v>-2179821000</v>
      </c>
      <c r="I405" s="61">
        <v>-1067545</v>
      </c>
      <c r="J405" s="61">
        <f>Table13[[#This Row],[294065]]+Table13[[#This Row],[Column8]]+Table13[[#This Row],[-72654.0000]]</f>
        <v>-2180888545</v>
      </c>
      <c r="K405" s="62">
        <f>Table13[[#This Row],[221411.0000]]/درآمدها!$C$10*100</f>
        <v>-9.7885234632039658E-2</v>
      </c>
    </row>
    <row r="406" spans="1:11" ht="23.1" customHeight="1">
      <c r="A406" s="60" t="s">
        <v>677</v>
      </c>
      <c r="B406" s="61">
        <v>0</v>
      </c>
      <c r="C406" s="61">
        <v>125217000</v>
      </c>
      <c r="D406" s="61">
        <v>0</v>
      </c>
      <c r="E406" s="61">
        <f>Table13[[#This Row],[5939838.0000]]+Table13[[#This Row],[-4952210]]+Table13[[#This Row],[0]]</f>
        <v>125217000</v>
      </c>
      <c r="F406" s="104">
        <f>Table13[[#This Row],[987628.0000]]/درآمدها!$C$10*100</f>
        <v>5.6201383848894079E-3</v>
      </c>
      <c r="G406" s="61">
        <v>0</v>
      </c>
      <c r="H406" s="61">
        <v>-3674541000</v>
      </c>
      <c r="I406" s="61">
        <v>-988169</v>
      </c>
      <c r="J406" s="61">
        <f>Table13[[#This Row],[294065]]+Table13[[#This Row],[Column8]]+Table13[[#This Row],[-72654.0000]]</f>
        <v>-3675529169</v>
      </c>
      <c r="K406" s="62">
        <f>Table13[[#This Row],[221411.0000]]/درآمدها!$C$10*100</f>
        <v>-0.16496947353376593</v>
      </c>
    </row>
    <row r="407" spans="1:11" ht="23.1" customHeight="1">
      <c r="A407" s="60" t="s">
        <v>692</v>
      </c>
      <c r="B407" s="61">
        <v>0</v>
      </c>
      <c r="C407" s="61">
        <v>578056363</v>
      </c>
      <c r="D407" s="61">
        <v>730599099</v>
      </c>
      <c r="E407" s="61">
        <f>Table13[[#This Row],[5939838.0000]]+Table13[[#This Row],[-4952210]]+Table13[[#This Row],[0]]</f>
        <v>1308655462</v>
      </c>
      <c r="F407" s="104">
        <f>Table13[[#This Row],[987628.0000]]/درآمدها!$C$10*100</f>
        <v>5.8736631564255501E-2</v>
      </c>
      <c r="G407" s="61">
        <v>0</v>
      </c>
      <c r="H407" s="61">
        <v>776758363</v>
      </c>
      <c r="I407" s="61">
        <v>730115528</v>
      </c>
      <c r="J407" s="61">
        <f>Table13[[#This Row],[294065]]+Table13[[#This Row],[Column8]]+Table13[[#This Row],[-72654.0000]]</f>
        <v>1506873891</v>
      </c>
      <c r="K407" s="62">
        <f>Table13[[#This Row],[221411.0000]]/درآمدها!$C$10*100</f>
        <v>6.7633306947113864E-2</v>
      </c>
    </row>
    <row r="408" spans="1:11" ht="23.1" customHeight="1">
      <c r="A408" s="60" t="s">
        <v>693</v>
      </c>
      <c r="B408" s="61">
        <v>0</v>
      </c>
      <c r="C408" s="61">
        <v>-1354317000</v>
      </c>
      <c r="D408" s="61">
        <v>-43937</v>
      </c>
      <c r="E408" s="61">
        <f>Table13[[#This Row],[5939838.0000]]+Table13[[#This Row],[-4952210]]+Table13[[#This Row],[0]]</f>
        <v>-1354360937</v>
      </c>
      <c r="F408" s="104">
        <f>Table13[[#This Row],[987628.0000]]/درآمدها!$C$10*100</f>
        <v>-6.0788039076391263E-2</v>
      </c>
      <c r="G408" s="61">
        <v>0</v>
      </c>
      <c r="H408" s="61">
        <v>2265319000</v>
      </c>
      <c r="I408" s="61">
        <v>-3657301</v>
      </c>
      <c r="J408" s="61">
        <f>Table13[[#This Row],[294065]]+Table13[[#This Row],[Column8]]+Table13[[#This Row],[-72654.0000]]</f>
        <v>2261661699</v>
      </c>
      <c r="K408" s="62">
        <f>Table13[[#This Row],[221411.0000]]/درآمدها!$C$10*100</f>
        <v>0.10151059143873511</v>
      </c>
    </row>
    <row r="409" spans="1:11" ht="23.1" customHeight="1">
      <c r="A409" s="60" t="s">
        <v>730</v>
      </c>
      <c r="B409" s="61">
        <v>0</v>
      </c>
      <c r="C409" s="61">
        <v>406578000</v>
      </c>
      <c r="D409" s="61">
        <v>-1140310</v>
      </c>
      <c r="E409" s="61">
        <f>Table13[[#This Row],[5939838.0000]]+Table13[[#This Row],[-4952210]]+Table13[[#This Row],[0]]</f>
        <v>405437690</v>
      </c>
      <c r="F409" s="104">
        <f>Table13[[#This Row],[987628.0000]]/درآمدها!$C$10*100</f>
        <v>1.8197336817284332E-2</v>
      </c>
      <c r="G409" s="61">
        <v>0</v>
      </c>
      <c r="H409" s="61">
        <v>398548000</v>
      </c>
      <c r="I409" s="61">
        <v>-1155839</v>
      </c>
      <c r="J409" s="61">
        <f>Table13[[#This Row],[294065]]+Table13[[#This Row],[Column8]]+Table13[[#This Row],[-72654.0000]]</f>
        <v>397392161</v>
      </c>
      <c r="K409" s="62">
        <f>Table13[[#This Row],[221411.0000]]/درآمدها!$C$10*100</f>
        <v>1.7836227811641004E-2</v>
      </c>
    </row>
    <row r="410" spans="1:11" ht="23.1" customHeight="1">
      <c r="A410" s="60" t="s">
        <v>725</v>
      </c>
      <c r="B410" s="61">
        <v>0</v>
      </c>
      <c r="C410" s="61">
        <v>-35000000</v>
      </c>
      <c r="D410" s="61">
        <v>0</v>
      </c>
      <c r="E410" s="61">
        <f>Table13[[#This Row],[5939838.0000]]+Table13[[#This Row],[-4952210]]+Table13[[#This Row],[0]]</f>
        <v>-35000000</v>
      </c>
      <c r="F410" s="104">
        <f>Table13[[#This Row],[987628.0000]]/درآمدها!$C$10*100</f>
        <v>-1.5709116451530485E-3</v>
      </c>
      <c r="G410" s="61">
        <v>0</v>
      </c>
      <c r="H410" s="61">
        <v>-45000000</v>
      </c>
      <c r="I410" s="61">
        <v>-61800</v>
      </c>
      <c r="J410" s="61">
        <f>Table13[[#This Row],[294065]]+Table13[[#This Row],[Column8]]+Table13[[#This Row],[-72654.0000]]</f>
        <v>-45061800</v>
      </c>
      <c r="K410" s="62">
        <f>Table13[[#This Row],[221411.0000]]/درآمدها!$C$10*100</f>
        <v>-2.022517324901647E-3</v>
      </c>
    </row>
    <row r="411" spans="1:11" ht="23.1" customHeight="1">
      <c r="A411" s="60" t="s">
        <v>667</v>
      </c>
      <c r="B411" s="61">
        <v>0</v>
      </c>
      <c r="C411" s="61">
        <v>-328800000</v>
      </c>
      <c r="D411" s="61">
        <v>0</v>
      </c>
      <c r="E411" s="61">
        <f>Table13[[#This Row],[5939838.0000]]+Table13[[#This Row],[-4952210]]+Table13[[#This Row],[0]]</f>
        <v>-328800000</v>
      </c>
      <c r="F411" s="104">
        <f>Table13[[#This Row],[987628.0000]]/درآمدها!$C$10*100</f>
        <v>-1.475759282646635E-2</v>
      </c>
      <c r="G411" s="61">
        <v>0</v>
      </c>
      <c r="H411" s="61">
        <v>-575016000</v>
      </c>
      <c r="I411" s="61">
        <v>-416327</v>
      </c>
      <c r="J411" s="61">
        <f>Table13[[#This Row],[294065]]+Table13[[#This Row],[Column8]]+Table13[[#This Row],[-72654.0000]]</f>
        <v>-575432327</v>
      </c>
      <c r="K411" s="62">
        <f>Table13[[#This Row],[221411.0000]]/درآمدها!$C$10*100</f>
        <v>-2.5827238385194771E-2</v>
      </c>
    </row>
    <row r="412" spans="1:11" ht="23.1" customHeight="1">
      <c r="A412" s="60" t="s">
        <v>650</v>
      </c>
      <c r="B412" s="61">
        <v>0</v>
      </c>
      <c r="C412" s="61">
        <v>-3482913</v>
      </c>
      <c r="D412" s="61">
        <v>-8304311</v>
      </c>
      <c r="E412" s="61">
        <f>Table13[[#This Row],[5939838.0000]]+Table13[[#This Row],[-4952210]]+Table13[[#This Row],[0]]</f>
        <v>-11787224</v>
      </c>
      <c r="F412" s="104">
        <f>Table13[[#This Row],[987628.0000]]/درآمدها!$C$10*100</f>
        <v>-5.2904821273221418E-4</v>
      </c>
      <c r="G412" s="61">
        <v>0</v>
      </c>
      <c r="H412" s="61">
        <v>40836087</v>
      </c>
      <c r="I412" s="61">
        <v>-8579832</v>
      </c>
      <c r="J412" s="61">
        <f>Table13[[#This Row],[294065]]+Table13[[#This Row],[Column8]]+Table13[[#This Row],[-72654.0000]]</f>
        <v>32256255</v>
      </c>
      <c r="K412" s="62">
        <f>Table13[[#This Row],[221411.0000]]/درآمدها!$C$10*100</f>
        <v>1.4477636173864641E-3</v>
      </c>
    </row>
    <row r="413" spans="1:11" ht="23.1" customHeight="1">
      <c r="A413" s="60" t="s">
        <v>735</v>
      </c>
      <c r="B413" s="61">
        <v>0</v>
      </c>
      <c r="C413" s="61">
        <v>116000</v>
      </c>
      <c r="D413" s="61">
        <v>-72</v>
      </c>
      <c r="E413" s="61">
        <f>Table13[[#This Row],[5939838.0000]]+Table13[[#This Row],[-4952210]]+Table13[[#This Row],[0]]</f>
        <v>115928</v>
      </c>
      <c r="F413" s="104">
        <f>Table13[[#This Row],[987628.0000]]/درآمدها!$C$10*100</f>
        <v>5.2032184342657889E-6</v>
      </c>
      <c r="G413" s="61">
        <v>0</v>
      </c>
      <c r="H413" s="61">
        <v>116000</v>
      </c>
      <c r="I413" s="61">
        <v>-72</v>
      </c>
      <c r="J413" s="61">
        <f>Table13[[#This Row],[294065]]+Table13[[#This Row],[Column8]]+Table13[[#This Row],[-72654.0000]]</f>
        <v>115928</v>
      </c>
      <c r="K413" s="62">
        <f>Table13[[#This Row],[221411.0000]]/درآمدها!$C$10*100</f>
        <v>5.2032184342657889E-6</v>
      </c>
    </row>
    <row r="414" spans="1:11" ht="23.1" customHeight="1">
      <c r="A414" s="60" t="s">
        <v>688</v>
      </c>
      <c r="B414" s="61">
        <v>0</v>
      </c>
      <c r="C414" s="61">
        <v>0</v>
      </c>
      <c r="D414" s="61">
        <v>0</v>
      </c>
      <c r="E414" s="61">
        <f>Table13[[#This Row],[5939838.0000]]+Table13[[#This Row],[-4952210]]+Table13[[#This Row],[0]]</f>
        <v>0</v>
      </c>
      <c r="F414" s="104">
        <f>Table13[[#This Row],[987628.0000]]/درآمدها!$C$10*100</f>
        <v>0</v>
      </c>
      <c r="G414" s="61">
        <v>0</v>
      </c>
      <c r="H414" s="61">
        <v>0</v>
      </c>
      <c r="I414" s="61">
        <v>2523140646</v>
      </c>
      <c r="J414" s="61">
        <f>Table13[[#This Row],[294065]]+Table13[[#This Row],[Column8]]+Table13[[#This Row],[-72654.0000]]</f>
        <v>2523140646</v>
      </c>
      <c r="K414" s="62">
        <f>Table13[[#This Row],[221411.0000]]/درآمدها!$C$10*100</f>
        <v>0.11324660066172529</v>
      </c>
    </row>
    <row r="415" spans="1:11" ht="23.1" customHeight="1">
      <c r="A415" s="60" t="s">
        <v>660</v>
      </c>
      <c r="B415" s="61">
        <v>0</v>
      </c>
      <c r="C415" s="61">
        <v>0</v>
      </c>
      <c r="D415" s="61">
        <v>0</v>
      </c>
      <c r="E415" s="61">
        <f>Table13[[#This Row],[5939838.0000]]+Table13[[#This Row],[-4952210]]+Table13[[#This Row],[0]]</f>
        <v>0</v>
      </c>
      <c r="F415" s="104">
        <f>Table13[[#This Row],[987628.0000]]/درآمدها!$C$10*100</f>
        <v>0</v>
      </c>
      <c r="G415" s="61">
        <v>0</v>
      </c>
      <c r="H415" s="61">
        <v>0</v>
      </c>
      <c r="I415" s="61">
        <v>29285235044</v>
      </c>
      <c r="J415" s="61">
        <f>Table13[[#This Row],[294065]]+Table13[[#This Row],[Column8]]+Table13[[#This Row],[-72654.0000]]</f>
        <v>29285235044</v>
      </c>
      <c r="K415" s="62">
        <f>Table13[[#This Row],[221411.0000]]/درآمدها!$C$10*100</f>
        <v>1.3144147646189641</v>
      </c>
    </row>
    <row r="416" spans="1:11" ht="23.1" customHeight="1">
      <c r="A416" s="60" t="s">
        <v>676</v>
      </c>
      <c r="B416" s="61">
        <v>0</v>
      </c>
      <c r="C416" s="61">
        <v>0</v>
      </c>
      <c r="D416" s="61">
        <v>0</v>
      </c>
      <c r="E416" s="61">
        <f>Table13[[#This Row],[5939838.0000]]+Table13[[#This Row],[-4952210]]+Table13[[#This Row],[0]]</f>
        <v>0</v>
      </c>
      <c r="F416" s="104">
        <f>Table13[[#This Row],[987628.0000]]/درآمدها!$C$10*100</f>
        <v>0</v>
      </c>
      <c r="G416" s="61">
        <v>0</v>
      </c>
      <c r="H416" s="61">
        <v>0</v>
      </c>
      <c r="I416" s="61">
        <v>7975879875</v>
      </c>
      <c r="J416" s="61">
        <f>Table13[[#This Row],[294065]]+Table13[[#This Row],[Column8]]+Table13[[#This Row],[-72654.0000]]</f>
        <v>7975879875</v>
      </c>
      <c r="K416" s="62">
        <f>Table13[[#This Row],[221411.0000]]/درآمدها!$C$10*100</f>
        <v>0.35798293074226684</v>
      </c>
    </row>
    <row r="417" spans="1:11" ht="23.1" customHeight="1">
      <c r="A417" s="60" t="s">
        <v>702</v>
      </c>
      <c r="B417" s="61">
        <v>0</v>
      </c>
      <c r="C417" s="61">
        <v>0</v>
      </c>
      <c r="D417" s="61">
        <v>0</v>
      </c>
      <c r="E417" s="61">
        <f>Table13[[#This Row],[5939838.0000]]+Table13[[#This Row],[-4952210]]+Table13[[#This Row],[0]]</f>
        <v>0</v>
      </c>
      <c r="F417" s="104">
        <f>Table13[[#This Row],[987628.0000]]/درآمدها!$C$10*100</f>
        <v>0</v>
      </c>
      <c r="G417" s="61">
        <v>0</v>
      </c>
      <c r="H417" s="61">
        <v>0</v>
      </c>
      <c r="I417" s="61">
        <v>-4278415</v>
      </c>
      <c r="J417" s="61">
        <f>Table13[[#This Row],[294065]]+Table13[[#This Row],[Column8]]+Table13[[#This Row],[-72654.0000]]</f>
        <v>-4278415</v>
      </c>
      <c r="K417" s="62">
        <f>Table13[[#This Row],[221411.0000]]/درآمدها!$C$10*100</f>
        <v>-1.9202891275135655E-4</v>
      </c>
    </row>
    <row r="418" spans="1:11" ht="23.1" customHeight="1">
      <c r="A418" s="60" t="s">
        <v>682</v>
      </c>
      <c r="B418" s="61">
        <v>0</v>
      </c>
      <c r="C418" s="61">
        <v>0</v>
      </c>
      <c r="D418" s="61">
        <v>889557</v>
      </c>
      <c r="E418" s="61">
        <f>Table13[[#This Row],[5939838.0000]]+Table13[[#This Row],[-4952210]]+Table13[[#This Row],[0]]</f>
        <v>889557</v>
      </c>
      <c r="F418" s="104">
        <f>Table13[[#This Row],[987628.0000]]/درآمدها!$C$10*100</f>
        <v>3.9926155723640292E-5</v>
      </c>
      <c r="G418" s="61">
        <v>0</v>
      </c>
      <c r="H418" s="61">
        <v>0</v>
      </c>
      <c r="I418" s="61">
        <v>888618</v>
      </c>
      <c r="J418" s="61">
        <f>Table13[[#This Row],[294065]]+Table13[[#This Row],[Column8]]+Table13[[#This Row],[-72654.0000]]</f>
        <v>888618</v>
      </c>
      <c r="K418" s="62">
        <f>Table13[[#This Row],[221411.0000]]/درآمدها!$C$10*100</f>
        <v>3.988401040836033E-5</v>
      </c>
    </row>
    <row r="419" spans="1:11" ht="23.1" customHeight="1">
      <c r="A419" s="60" t="s">
        <v>719</v>
      </c>
      <c r="B419" s="61">
        <v>0</v>
      </c>
      <c r="C419" s="61">
        <v>3659689011</v>
      </c>
      <c r="D419" s="61">
        <v>-20647352582</v>
      </c>
      <c r="E419" s="61">
        <f>Table13[[#This Row],[5939838.0000]]+Table13[[#This Row],[-4952210]]+Table13[[#This Row],[0]]</f>
        <v>-16987663571</v>
      </c>
      <c r="F419" s="104">
        <f>Table13[[#This Row],[987628.0000]]/درآمدها!$C$10*100</f>
        <v>-0.76246052936074626</v>
      </c>
      <c r="G419" s="61">
        <v>0</v>
      </c>
      <c r="H419" s="61">
        <v>0</v>
      </c>
      <c r="I419" s="61">
        <v>-20663602332</v>
      </c>
      <c r="J419" s="61">
        <f>Table13[[#This Row],[294065]]+Table13[[#This Row],[Column8]]+Table13[[#This Row],[-72654.0000]]</f>
        <v>-20663602332</v>
      </c>
      <c r="K419" s="62">
        <f>Table13[[#This Row],[221411.0000]]/درآمدها!$C$10*100</f>
        <v>-0.92744838669001384</v>
      </c>
    </row>
    <row r="420" spans="1:11" ht="23.1" customHeight="1">
      <c r="A420" s="60" t="s">
        <v>714</v>
      </c>
      <c r="B420" s="61">
        <v>0</v>
      </c>
      <c r="C420" s="61">
        <v>160135000</v>
      </c>
      <c r="D420" s="61">
        <v>2350644772</v>
      </c>
      <c r="E420" s="61">
        <f>Table13[[#This Row],[5939838.0000]]+Table13[[#This Row],[-4952210]]+Table13[[#This Row],[0]]</f>
        <v>2510779772</v>
      </c>
      <c r="F420" s="104">
        <f>Table13[[#This Row],[987628.0000]]/درآمدها!$C$10*100</f>
        <v>0.11269180520712901</v>
      </c>
      <c r="G420" s="61">
        <v>0</v>
      </c>
      <c r="H420" s="61">
        <v>0</v>
      </c>
      <c r="I420" s="61">
        <v>2349775405</v>
      </c>
      <c r="J420" s="61">
        <f>Table13[[#This Row],[294065]]+Table13[[#This Row],[Column8]]+Table13[[#This Row],[-72654.0000]]</f>
        <v>2349775405</v>
      </c>
      <c r="K420" s="62">
        <f>Table13[[#This Row],[221411.0000]]/درآمدها!$C$10*100</f>
        <v>0.10546541563453488</v>
      </c>
    </row>
    <row r="421" spans="1:11" ht="23.1" customHeight="1">
      <c r="A421" s="60" t="s">
        <v>720</v>
      </c>
      <c r="B421" s="61">
        <v>0</v>
      </c>
      <c r="C421" s="61">
        <v>-11000</v>
      </c>
      <c r="D421" s="61">
        <v>20000</v>
      </c>
      <c r="E421" s="61">
        <f>Table13[[#This Row],[5939838.0000]]+Table13[[#This Row],[-4952210]]+Table13[[#This Row],[0]]</f>
        <v>9000</v>
      </c>
      <c r="F421" s="104">
        <f>Table13[[#This Row],[987628.0000]]/درآمدها!$C$10*100</f>
        <v>4.0394870875364104E-7</v>
      </c>
      <c r="G421" s="61">
        <v>0</v>
      </c>
      <c r="H421" s="61">
        <v>0</v>
      </c>
      <c r="I421" s="61">
        <v>19996</v>
      </c>
      <c r="J421" s="61">
        <f>Table13[[#This Row],[294065]]+Table13[[#This Row],[Column8]]+Table13[[#This Row],[-72654.0000]]</f>
        <v>19996</v>
      </c>
      <c r="K421" s="62">
        <f>Table13[[#This Row],[221411.0000]]/درآمدها!$C$10*100</f>
        <v>8.9748426447086728E-7</v>
      </c>
    </row>
    <row r="422" spans="1:11" ht="23.1" customHeight="1">
      <c r="A422" s="60" t="s">
        <v>733</v>
      </c>
      <c r="B422" s="61">
        <v>0</v>
      </c>
      <c r="C422" s="61">
        <v>-86970000</v>
      </c>
      <c r="D422" s="61">
        <v>-58569</v>
      </c>
      <c r="E422" s="61">
        <f>Table13[[#This Row],[5939838.0000]]+Table13[[#This Row],[-4952210]]+Table13[[#This Row],[0]]</f>
        <v>-87028569</v>
      </c>
      <c r="F422" s="104">
        <f>Table13[[#This Row],[987628.0000]]/درآمدها!$C$10*100</f>
        <v>-3.9061197858030168E-3</v>
      </c>
      <c r="G422" s="61">
        <v>0</v>
      </c>
      <c r="H422" s="61">
        <v>-86970000</v>
      </c>
      <c r="I422" s="61">
        <v>-58569</v>
      </c>
      <c r="J422" s="61">
        <f>Table13[[#This Row],[294065]]+Table13[[#This Row],[Column8]]+Table13[[#This Row],[-72654.0000]]</f>
        <v>-87028569</v>
      </c>
      <c r="K422" s="62">
        <f>Table13[[#This Row],[221411.0000]]/درآمدها!$C$10*100</f>
        <v>-3.9061197858030168E-3</v>
      </c>
    </row>
    <row r="423" spans="1:11" ht="23.1" customHeight="1">
      <c r="A423" s="60" t="s">
        <v>738</v>
      </c>
      <c r="B423" s="61">
        <v>0</v>
      </c>
      <c r="C423" s="61">
        <v>-37067000</v>
      </c>
      <c r="D423" s="61">
        <v>-1052282</v>
      </c>
      <c r="E423" s="61">
        <f>Table13[[#This Row],[5939838.0000]]+Table13[[#This Row],[-4952210]]+Table13[[#This Row],[0]]</f>
        <v>-38119282</v>
      </c>
      <c r="F423" s="104">
        <f>Table13[[#This Row],[987628.0000]]/درآمدها!$C$10*100</f>
        <v>-1.7109149713906567E-3</v>
      </c>
      <c r="G423" s="61">
        <v>0</v>
      </c>
      <c r="H423" s="61">
        <v>-37067000</v>
      </c>
      <c r="I423" s="61">
        <v>-1052282</v>
      </c>
      <c r="J423" s="61">
        <f>Table13[[#This Row],[294065]]+Table13[[#This Row],[Column8]]+Table13[[#This Row],[-72654.0000]]</f>
        <v>-38119282</v>
      </c>
      <c r="K423" s="62">
        <f>Table13[[#This Row],[221411.0000]]/درآمدها!$C$10*100</f>
        <v>-1.7109149713906567E-3</v>
      </c>
    </row>
    <row r="424" spans="1:11" ht="23.1" customHeight="1">
      <c r="A424" s="60" t="s">
        <v>734</v>
      </c>
      <c r="B424" s="61">
        <v>0</v>
      </c>
      <c r="C424" s="61">
        <v>369265000</v>
      </c>
      <c r="D424" s="61">
        <v>-293732</v>
      </c>
      <c r="E424" s="61">
        <f>Table13[[#This Row],[5939838.0000]]+Table13[[#This Row],[-4952210]]+Table13[[#This Row],[0]]</f>
        <v>368971268</v>
      </c>
      <c r="F424" s="104">
        <f>Table13[[#This Row],[987628.0000]]/درآمدها!$C$10*100</f>
        <v>1.6560607475088182E-2</v>
      </c>
      <c r="G424" s="61">
        <v>0</v>
      </c>
      <c r="H424" s="61">
        <v>369265000</v>
      </c>
      <c r="I424" s="61">
        <v>-293732</v>
      </c>
      <c r="J424" s="61">
        <f>Table13[[#This Row],[294065]]+Table13[[#This Row],[Column8]]+Table13[[#This Row],[-72654.0000]]</f>
        <v>368971268</v>
      </c>
      <c r="K424" s="62">
        <f>Table13[[#This Row],[221411.0000]]/درآمدها!$C$10*100</f>
        <v>1.6560607475088182E-2</v>
      </c>
    </row>
    <row r="425" spans="1:11" ht="23.1" customHeight="1">
      <c r="A425" s="60" t="s">
        <v>704</v>
      </c>
      <c r="B425" s="61">
        <v>0</v>
      </c>
      <c r="C425" s="61">
        <v>492000</v>
      </c>
      <c r="D425" s="61">
        <v>0</v>
      </c>
      <c r="E425" s="61">
        <f>Table13[[#This Row],[5939838.0000]]+Table13[[#This Row],[-4952210]]+Table13[[#This Row],[0]]</f>
        <v>492000</v>
      </c>
      <c r="F425" s="104">
        <f>Table13[[#This Row],[987628.0000]]/درآمدها!$C$10*100</f>
        <v>2.2082529411865708E-5</v>
      </c>
      <c r="G425" s="61">
        <v>0</v>
      </c>
      <c r="H425" s="61">
        <v>492000</v>
      </c>
      <c r="I425" s="61">
        <v>-733</v>
      </c>
      <c r="J425" s="61">
        <f>Table13[[#This Row],[294065]]+Table13[[#This Row],[Column8]]+Table13[[#This Row],[-72654.0000]]</f>
        <v>491267</v>
      </c>
      <c r="K425" s="62">
        <f>Table13[[#This Row],[221411.0000]]/درآمدها!$C$10*100</f>
        <v>2.2049630033697219E-5</v>
      </c>
    </row>
    <row r="426" spans="1:11" ht="23.1" customHeight="1">
      <c r="A426" s="60" t="s">
        <v>681</v>
      </c>
      <c r="B426" s="61">
        <v>0</v>
      </c>
      <c r="C426" s="61">
        <v>-30750000</v>
      </c>
      <c r="D426" s="61">
        <v>0</v>
      </c>
      <c r="E426" s="61">
        <f>Table13[[#This Row],[5939838.0000]]+Table13[[#This Row],[-4952210]]+Table13[[#This Row],[0]]</f>
        <v>-30750000</v>
      </c>
      <c r="F426" s="104">
        <f>Table13[[#This Row],[987628.0000]]/درآمدها!$C$10*100</f>
        <v>-1.3801580882416068E-3</v>
      </c>
      <c r="G426" s="61">
        <v>0</v>
      </c>
      <c r="H426" s="61">
        <v>51454000</v>
      </c>
      <c r="I426" s="61">
        <v>-36998</v>
      </c>
      <c r="J426" s="61">
        <f>Table13[[#This Row],[294065]]+Table13[[#This Row],[Column8]]+Table13[[#This Row],[-72654.0000]]</f>
        <v>51417002</v>
      </c>
      <c r="K426" s="62">
        <f>Table13[[#This Row],[221411.0000]]/درآمدها!$C$10*100</f>
        <v>2.307759062875931E-3</v>
      </c>
    </row>
    <row r="427" spans="1:11" ht="23.1" customHeight="1">
      <c r="A427" s="60" t="s">
        <v>722</v>
      </c>
      <c r="B427" s="61">
        <v>0</v>
      </c>
      <c r="C427" s="61">
        <v>-268858000</v>
      </c>
      <c r="D427" s="61">
        <v>0</v>
      </c>
      <c r="E427" s="61">
        <f>Table13[[#This Row],[5939838.0000]]+Table13[[#This Row],[-4952210]]+Table13[[#This Row],[0]]</f>
        <v>-268858000</v>
      </c>
      <c r="F427" s="104">
        <f>Table13[[#This Row],[987628.0000]]/درآمدها!$C$10*100</f>
        <v>-1.2067204659787379E-2</v>
      </c>
      <c r="G427" s="61">
        <v>0</v>
      </c>
      <c r="H427" s="61">
        <v>-275380000</v>
      </c>
      <c r="I427" s="61">
        <v>-56719</v>
      </c>
      <c r="J427" s="61">
        <f>Table13[[#This Row],[294065]]+Table13[[#This Row],[Column8]]+Table13[[#This Row],[-72654.0000]]</f>
        <v>-275436719</v>
      </c>
      <c r="K427" s="62">
        <f>Table13[[#This Row],[221411.0000]]/درآمدها!$C$10*100</f>
        <v>-1.2362478553709939E-2</v>
      </c>
    </row>
    <row r="428" spans="1:11" ht="23.1" customHeight="1">
      <c r="A428" s="60" t="s">
        <v>723</v>
      </c>
      <c r="B428" s="61">
        <v>0</v>
      </c>
      <c r="C428" s="61">
        <v>-57380000</v>
      </c>
      <c r="D428" s="61">
        <v>-3453</v>
      </c>
      <c r="E428" s="61">
        <f>Table13[[#This Row],[5939838.0000]]+Table13[[#This Row],[-4952210]]+Table13[[#This Row],[0]]</f>
        <v>-57383453</v>
      </c>
      <c r="F428" s="104">
        <f>Table13[[#This Row],[987628.0000]]/درآمدها!$C$10*100</f>
        <v>-2.5755524159083608E-3</v>
      </c>
      <c r="G428" s="61">
        <v>0</v>
      </c>
      <c r="H428" s="61">
        <v>-62522000</v>
      </c>
      <c r="I428" s="61">
        <v>-20150</v>
      </c>
      <c r="J428" s="61">
        <f>Table13[[#This Row],[294065]]+Table13[[#This Row],[Column8]]+Table13[[#This Row],[-72654.0000]]</f>
        <v>-62542150</v>
      </c>
      <c r="K428" s="62">
        <f>Table13[[#This Row],[221411.0000]]/درآمدها!$C$10*100</f>
        <v>-2.807091192797392E-3</v>
      </c>
    </row>
    <row r="429" spans="1:11" ht="23.1" customHeight="1">
      <c r="A429" s="60" t="s">
        <v>739</v>
      </c>
      <c r="B429" s="61">
        <v>0</v>
      </c>
      <c r="C429" s="61">
        <v>26307000</v>
      </c>
      <c r="D429" s="61">
        <v>-51943</v>
      </c>
      <c r="E429" s="61">
        <f>Table13[[#This Row],[5939838.0000]]+Table13[[#This Row],[-4952210]]+Table13[[#This Row],[0]]</f>
        <v>26255057</v>
      </c>
      <c r="F429" s="104">
        <f>Table13[[#This Row],[987628.0000]]/درآمدها!$C$10*100</f>
        <v>1.178410708155916E-3</v>
      </c>
      <c r="G429" s="61">
        <v>0</v>
      </c>
      <c r="H429" s="61">
        <v>26307000</v>
      </c>
      <c r="I429" s="61">
        <v>-51943</v>
      </c>
      <c r="J429" s="61">
        <f>Table13[[#This Row],[294065]]+Table13[[#This Row],[Column8]]+Table13[[#This Row],[-72654.0000]]</f>
        <v>26255057</v>
      </c>
      <c r="K429" s="62">
        <f>Table13[[#This Row],[221411.0000]]/درآمدها!$C$10*100</f>
        <v>1.178410708155916E-3</v>
      </c>
    </row>
    <row r="430" spans="1:11" ht="23.1" customHeight="1">
      <c r="A430" s="60" t="s">
        <v>657</v>
      </c>
      <c r="B430" s="61">
        <v>0</v>
      </c>
      <c r="C430" s="61">
        <v>0</v>
      </c>
      <c r="D430" s="61">
        <v>0</v>
      </c>
      <c r="E430" s="61">
        <f>Table13[[#This Row],[5939838.0000]]+Table13[[#This Row],[-4952210]]+Table13[[#This Row],[0]]</f>
        <v>0</v>
      </c>
      <c r="F430" s="104">
        <f>Table13[[#This Row],[987628.0000]]/درآمدها!$C$10*100</f>
        <v>0</v>
      </c>
      <c r="G430" s="61">
        <v>0</v>
      </c>
      <c r="H430" s="61">
        <v>0</v>
      </c>
      <c r="I430" s="61">
        <v>9117729026</v>
      </c>
      <c r="J430" s="61">
        <f>Table13[[#This Row],[294065]]+Table13[[#This Row],[Column8]]+Table13[[#This Row],[-72654.0000]]</f>
        <v>9117729026</v>
      </c>
      <c r="K430" s="62">
        <f>Table13[[#This Row],[221411.0000]]/درآمدها!$C$10*100</f>
        <v>0.40923276297981032</v>
      </c>
    </row>
    <row r="431" spans="1:11" ht="23.1" customHeight="1">
      <c r="A431" s="60" t="s">
        <v>649</v>
      </c>
      <c r="B431" s="61">
        <v>0</v>
      </c>
      <c r="C431" s="61">
        <v>0</v>
      </c>
      <c r="D431" s="61">
        <v>0</v>
      </c>
      <c r="E431" s="61">
        <f>Table13[[#This Row],[5939838.0000]]+Table13[[#This Row],[-4952210]]+Table13[[#This Row],[0]]</f>
        <v>0</v>
      </c>
      <c r="F431" s="104">
        <f>Table13[[#This Row],[987628.0000]]/درآمدها!$C$10*100</f>
        <v>0</v>
      </c>
      <c r="G431" s="61">
        <v>0</v>
      </c>
      <c r="H431" s="61">
        <v>0</v>
      </c>
      <c r="I431" s="61">
        <v>16355543254</v>
      </c>
      <c r="J431" s="61">
        <f>Table13[[#This Row],[294065]]+Table13[[#This Row],[Column8]]+Table13[[#This Row],[-72654.0000]]</f>
        <v>16355543254</v>
      </c>
      <c r="K431" s="62">
        <f>Table13[[#This Row],[221411.0000]]/درآمدها!$C$10*100</f>
        <v>0.73408895315751377</v>
      </c>
    </row>
    <row r="432" spans="1:11" ht="23.1" customHeight="1">
      <c r="A432" s="60" t="s">
        <v>659</v>
      </c>
      <c r="B432" s="61">
        <v>0</v>
      </c>
      <c r="C432" s="61">
        <v>0</v>
      </c>
      <c r="D432" s="61">
        <v>0</v>
      </c>
      <c r="E432" s="61">
        <f>Table13[[#This Row],[5939838.0000]]+Table13[[#This Row],[-4952210]]+Table13[[#This Row],[0]]</f>
        <v>0</v>
      </c>
      <c r="F432" s="104">
        <f>Table13[[#This Row],[987628.0000]]/درآمدها!$C$10*100</f>
        <v>0</v>
      </c>
      <c r="G432" s="61">
        <v>0</v>
      </c>
      <c r="H432" s="61">
        <v>0</v>
      </c>
      <c r="I432" s="61">
        <v>3193666435</v>
      </c>
      <c r="J432" s="61">
        <f>Table13[[#This Row],[294065]]+Table13[[#This Row],[Column8]]+Table13[[#This Row],[-72654.0000]]</f>
        <v>3193666435</v>
      </c>
      <c r="K432" s="62">
        <f>Table13[[#This Row],[221411.0000]]/درآمدها!$C$10*100</f>
        <v>0.14334193695645489</v>
      </c>
    </row>
    <row r="433" spans="1:11" ht="23.1" customHeight="1">
      <c r="A433" s="60" t="s">
        <v>656</v>
      </c>
      <c r="B433" s="61">
        <v>0</v>
      </c>
      <c r="C433" s="61">
        <v>0</v>
      </c>
      <c r="D433" s="61">
        <v>0</v>
      </c>
      <c r="E433" s="61">
        <f>Table13[[#This Row],[5939838.0000]]+Table13[[#This Row],[-4952210]]+Table13[[#This Row],[0]]</f>
        <v>0</v>
      </c>
      <c r="F433" s="104">
        <f>Table13[[#This Row],[987628.0000]]/درآمدها!$C$10*100</f>
        <v>0</v>
      </c>
      <c r="G433" s="61">
        <v>0</v>
      </c>
      <c r="H433" s="61">
        <v>0</v>
      </c>
      <c r="I433" s="61">
        <v>-25226191</v>
      </c>
      <c r="J433" s="61">
        <f>Table13[[#This Row],[294065]]+Table13[[#This Row],[Column8]]+Table13[[#This Row],[-72654.0000]]</f>
        <v>-25226191</v>
      </c>
      <c r="K433" s="62">
        <f>Table13[[#This Row],[221411.0000]]/درآمدها!$C$10*100</f>
        <v>-1.1322319201358577E-3</v>
      </c>
    </row>
    <row r="434" spans="1:11" ht="23.1" customHeight="1">
      <c r="A434" s="60" t="s">
        <v>697</v>
      </c>
      <c r="B434" s="61">
        <v>0</v>
      </c>
      <c r="C434" s="61">
        <v>67231071</v>
      </c>
      <c r="D434" s="61">
        <v>-812495165</v>
      </c>
      <c r="E434" s="61">
        <f>Table13[[#This Row],[5939838.0000]]+Table13[[#This Row],[-4952210]]+Table13[[#This Row],[0]]</f>
        <v>-745264094</v>
      </c>
      <c r="F434" s="104">
        <f>Table13[[#This Row],[987628.0000]]/درآمدها!$C$10*100</f>
        <v>-3.3449829827972462E-2</v>
      </c>
      <c r="G434" s="61">
        <v>0</v>
      </c>
      <c r="H434" s="61">
        <v>0</v>
      </c>
      <c r="I434" s="61">
        <v>-811827224</v>
      </c>
      <c r="J434" s="61">
        <f>Table13[[#This Row],[294065]]+Table13[[#This Row],[Column8]]+Table13[[#This Row],[-72654.0000]]</f>
        <v>-811827224</v>
      </c>
      <c r="K434" s="62">
        <f>Table13[[#This Row],[221411.0000]]/درآمدها!$C$10*100</f>
        <v>-3.6437395429539207E-2</v>
      </c>
    </row>
    <row r="435" spans="1:11" ht="23.1" customHeight="1">
      <c r="A435" s="60" t="s">
        <v>713</v>
      </c>
      <c r="B435" s="61">
        <v>0</v>
      </c>
      <c r="C435" s="61">
        <v>0</v>
      </c>
      <c r="D435" s="61">
        <v>0</v>
      </c>
      <c r="E435" s="61">
        <f>Table13[[#This Row],[5939838.0000]]+Table13[[#This Row],[-4952210]]+Table13[[#This Row],[0]]</f>
        <v>0</v>
      </c>
      <c r="F435" s="104">
        <f>Table13[[#This Row],[987628.0000]]/درآمدها!$C$10*100</f>
        <v>0</v>
      </c>
      <c r="G435" s="61">
        <v>0</v>
      </c>
      <c r="H435" s="61">
        <v>0</v>
      </c>
      <c r="I435" s="61">
        <v>2562482823</v>
      </c>
      <c r="J435" s="61">
        <f>Table13[[#This Row],[294065]]+Table13[[#This Row],[Column8]]+Table13[[#This Row],[-72654.0000]]</f>
        <v>2562482823</v>
      </c>
      <c r="K435" s="62">
        <f>Table13[[#This Row],[221411.0000]]/درآمدها!$C$10*100</f>
        <v>0.11501240306158166</v>
      </c>
    </row>
    <row r="436" spans="1:11" ht="23.1" customHeight="1">
      <c r="A436" s="60" t="s">
        <v>661</v>
      </c>
      <c r="B436" s="61">
        <v>0</v>
      </c>
      <c r="C436" s="61">
        <v>0</v>
      </c>
      <c r="D436" s="61">
        <v>0</v>
      </c>
      <c r="E436" s="61">
        <f>Table13[[#This Row],[5939838.0000]]+Table13[[#This Row],[-4952210]]+Table13[[#This Row],[0]]</f>
        <v>0</v>
      </c>
      <c r="F436" s="104">
        <f>Table13[[#This Row],[987628.0000]]/درآمدها!$C$10*100</f>
        <v>0</v>
      </c>
      <c r="G436" s="61">
        <v>0</v>
      </c>
      <c r="H436" s="61">
        <v>0</v>
      </c>
      <c r="I436" s="61">
        <v>13436210749</v>
      </c>
      <c r="J436" s="61">
        <f>Table13[[#This Row],[294065]]+Table13[[#This Row],[Column8]]+Table13[[#This Row],[-72654.0000]]</f>
        <v>13436210749</v>
      </c>
      <c r="K436" s="62">
        <f>Table13[[#This Row],[221411.0000]]/درآمدها!$C$10*100</f>
        <v>0.60305999806670474</v>
      </c>
    </row>
    <row r="437" spans="1:11" ht="23.1" customHeight="1">
      <c r="A437" s="60" t="s">
        <v>658</v>
      </c>
      <c r="B437" s="61">
        <v>0</v>
      </c>
      <c r="C437" s="61">
        <v>0</v>
      </c>
      <c r="D437" s="61">
        <v>0</v>
      </c>
      <c r="E437" s="61">
        <f>Table13[[#This Row],[5939838.0000]]+Table13[[#This Row],[-4952210]]+Table13[[#This Row],[0]]</f>
        <v>0</v>
      </c>
      <c r="F437" s="104">
        <f>Table13[[#This Row],[987628.0000]]/درآمدها!$C$10*100</f>
        <v>0</v>
      </c>
      <c r="G437" s="61">
        <v>0</v>
      </c>
      <c r="H437" s="61">
        <v>0</v>
      </c>
      <c r="I437" s="61">
        <v>17054774495</v>
      </c>
      <c r="J437" s="61">
        <f>Table13[[#This Row],[294065]]+Table13[[#This Row],[Column8]]+Table13[[#This Row],[-72654.0000]]</f>
        <v>17054774495</v>
      </c>
      <c r="K437" s="62">
        <f>Table13[[#This Row],[221411.0000]]/درآمدها!$C$10*100</f>
        <v>0.76547268170442007</v>
      </c>
    </row>
    <row r="438" spans="1:11" ht="23.1" customHeight="1">
      <c r="A438" s="60" t="s">
        <v>705</v>
      </c>
      <c r="B438" s="61">
        <v>0</v>
      </c>
      <c r="C438" s="61">
        <v>0</v>
      </c>
      <c r="D438" s="61">
        <v>0</v>
      </c>
      <c r="E438" s="61">
        <f>Table13[[#This Row],[5939838.0000]]+Table13[[#This Row],[-4952210]]+Table13[[#This Row],[0]]</f>
        <v>0</v>
      </c>
      <c r="F438" s="104">
        <f>Table13[[#This Row],[987628.0000]]/درآمدها!$C$10*100</f>
        <v>0</v>
      </c>
      <c r="G438" s="61">
        <v>0</v>
      </c>
      <c r="H438" s="61">
        <v>0</v>
      </c>
      <c r="I438" s="61">
        <v>33553055</v>
      </c>
      <c r="J438" s="61">
        <f>Table13[[#This Row],[294065]]+Table13[[#This Row],[Column8]]+Table13[[#This Row],[-72654.0000]]</f>
        <v>33553055</v>
      </c>
      <c r="K438" s="62">
        <f>Table13[[#This Row],[221411.0000]]/درآمدها!$C$10*100</f>
        <v>1.5059681379988776E-3</v>
      </c>
    </row>
    <row r="439" spans="1:11" ht="23.1" customHeight="1">
      <c r="A439" s="60" t="s">
        <v>669</v>
      </c>
      <c r="B439" s="61">
        <v>0</v>
      </c>
      <c r="C439" s="61">
        <v>0</v>
      </c>
      <c r="D439" s="61">
        <v>0</v>
      </c>
      <c r="E439" s="61">
        <f>Table13[[#This Row],[5939838.0000]]+Table13[[#This Row],[-4952210]]+Table13[[#This Row],[0]]</f>
        <v>0</v>
      </c>
      <c r="F439" s="104">
        <f>Table13[[#This Row],[987628.0000]]/درآمدها!$C$10*100</f>
        <v>0</v>
      </c>
      <c r="G439" s="61">
        <v>0</v>
      </c>
      <c r="H439" s="61">
        <v>0</v>
      </c>
      <c r="I439" s="61">
        <v>118360054</v>
      </c>
      <c r="J439" s="61">
        <f>Table13[[#This Row],[294065]]+Table13[[#This Row],[Column8]]+Table13[[#This Row],[-72654.0000]]</f>
        <v>118360054</v>
      </c>
      <c r="K439" s="62">
        <f>Table13[[#This Row],[221411.0000]]/درآمدها!$C$10*100</f>
        <v>5.3123767757012469E-3</v>
      </c>
    </row>
    <row r="440" spans="1:11" ht="23.1" customHeight="1">
      <c r="A440" s="60" t="s">
        <v>695</v>
      </c>
      <c r="B440" s="61">
        <v>0</v>
      </c>
      <c r="C440" s="61">
        <v>-180000</v>
      </c>
      <c r="D440" s="61">
        <v>0</v>
      </c>
      <c r="E440" s="61">
        <f>Table13[[#This Row],[5939838.0000]]+Table13[[#This Row],[-4952210]]+Table13[[#This Row],[0]]</f>
        <v>-180000</v>
      </c>
      <c r="F440" s="104">
        <f>Table13[[#This Row],[987628.0000]]/درآمدها!$C$10*100</f>
        <v>-8.0789741750728204E-6</v>
      </c>
      <c r="G440" s="61">
        <v>0</v>
      </c>
      <c r="H440" s="61">
        <v>310000</v>
      </c>
      <c r="I440" s="61">
        <v>-257</v>
      </c>
      <c r="J440" s="61">
        <f>Table13[[#This Row],[294065]]+Table13[[#This Row],[Column8]]+Table13[[#This Row],[-72654.0000]]</f>
        <v>309743</v>
      </c>
      <c r="K440" s="62">
        <f>Table13[[#This Row],[221411.0000]]/درآمدها!$C$10*100</f>
        <v>1.3902253877275449E-5</v>
      </c>
    </row>
    <row r="441" spans="1:11" ht="23.1" customHeight="1">
      <c r="A441" s="60" t="s">
        <v>696</v>
      </c>
      <c r="B441" s="61">
        <v>0</v>
      </c>
      <c r="C441" s="61">
        <v>-96000</v>
      </c>
      <c r="D441" s="61">
        <v>0</v>
      </c>
      <c r="E441" s="61">
        <f>Table13[[#This Row],[5939838.0000]]+Table13[[#This Row],[-4952210]]+Table13[[#This Row],[0]]</f>
        <v>-96000</v>
      </c>
      <c r="F441" s="104">
        <f>Table13[[#This Row],[987628.0000]]/درآمدها!$C$10*100</f>
        <v>-4.3087862267055039E-6</v>
      </c>
      <c r="G441" s="61">
        <v>0</v>
      </c>
      <c r="H441" s="61">
        <v>330000</v>
      </c>
      <c r="I441" s="61">
        <v>-231</v>
      </c>
      <c r="J441" s="61">
        <f>Table13[[#This Row],[294065]]+Table13[[#This Row],[Column8]]+Table13[[#This Row],[-72654.0000]]</f>
        <v>329769</v>
      </c>
      <c r="K441" s="62">
        <f>Table13[[#This Row],[221411.0000]]/درآمدها!$C$10*100</f>
        <v>1.480108463744216E-5</v>
      </c>
    </row>
    <row r="442" spans="1:11" ht="23.1" customHeight="1">
      <c r="A442" s="60" t="s">
        <v>724</v>
      </c>
      <c r="B442" s="61">
        <v>0</v>
      </c>
      <c r="C442" s="61">
        <v>-66542000</v>
      </c>
      <c r="D442" s="61">
        <v>0</v>
      </c>
      <c r="E442" s="61">
        <f>Table13[[#This Row],[5939838.0000]]+Table13[[#This Row],[-4952210]]+Table13[[#This Row],[0]]</f>
        <v>-66542000</v>
      </c>
      <c r="F442" s="104">
        <f>Table13[[#This Row],[987628.0000]]/درآمدها!$C$10*100</f>
        <v>-2.9866172197649758E-3</v>
      </c>
      <c r="G442" s="61">
        <v>0</v>
      </c>
      <c r="H442" s="61">
        <v>-77856000</v>
      </c>
      <c r="I442" s="61">
        <v>-43511</v>
      </c>
      <c r="J442" s="61">
        <f>Table13[[#This Row],[294065]]+Table13[[#This Row],[Column8]]+Table13[[#This Row],[-72654.0000]]</f>
        <v>-77899511</v>
      </c>
      <c r="K442" s="62">
        <f>Table13[[#This Row],[221411.0000]]/درآمدها!$C$10*100</f>
        <v>-3.4963785423322282E-3</v>
      </c>
    </row>
    <row r="443" spans="1:11" ht="23.1" customHeight="1">
      <c r="A443" s="60" t="s">
        <v>715</v>
      </c>
      <c r="B443" s="61">
        <v>0</v>
      </c>
      <c r="C443" s="61">
        <v>-7068907267</v>
      </c>
      <c r="D443" s="61">
        <v>-1222754605</v>
      </c>
      <c r="E443" s="61">
        <f>Table13[[#This Row],[5939838.0000]]+Table13[[#This Row],[-4952210]]+Table13[[#This Row],[0]]</f>
        <v>-8291661872</v>
      </c>
      <c r="F443" s="104">
        <f>Table13[[#This Row],[987628.0000]]/درآمدها!$C$10*100</f>
        <v>-0.37215623406846643</v>
      </c>
      <c r="G443" s="61">
        <v>0</v>
      </c>
      <c r="H443" s="61">
        <v>-8739894188</v>
      </c>
      <c r="I443" s="61">
        <v>-1205636968</v>
      </c>
      <c r="J443" s="61">
        <f>Table13[[#This Row],[294065]]+Table13[[#This Row],[Column8]]+Table13[[#This Row],[-72654.0000]]</f>
        <v>-9945531156</v>
      </c>
      <c r="K443" s="62">
        <f>Table13[[#This Row],[221411.0000]]/درآمدها!$C$10*100</f>
        <v>-0.44638716314836741</v>
      </c>
    </row>
    <row r="444" spans="1:11" ht="23.1" customHeight="1">
      <c r="A444" s="60" t="s">
        <v>700</v>
      </c>
      <c r="B444" s="61">
        <v>0</v>
      </c>
      <c r="C444" s="61">
        <v>-1760807296</v>
      </c>
      <c r="D444" s="61">
        <v>2778513778</v>
      </c>
      <c r="E444" s="61">
        <f>Table13[[#This Row],[5939838.0000]]+Table13[[#This Row],[-4952210]]+Table13[[#This Row],[0]]</f>
        <v>1017706482</v>
      </c>
      <c r="F444" s="104">
        <f>Table13[[#This Row],[987628.0000]]/درآمدها!$C$10*100</f>
        <v>4.5677913254901177E-2</v>
      </c>
      <c r="G444" s="61">
        <v>0</v>
      </c>
      <c r="H444" s="61">
        <v>0</v>
      </c>
      <c r="I444" s="61">
        <v>3604663688</v>
      </c>
      <c r="J444" s="61">
        <f>Table13[[#This Row],[294065]]+Table13[[#This Row],[Column8]]+Table13[[#This Row],[-72654.0000]]</f>
        <v>3604663688</v>
      </c>
      <c r="K444" s="62">
        <f>Table13[[#This Row],[221411.0000]]/درآمدها!$C$10*100</f>
        <v>0.16178880469541529</v>
      </c>
    </row>
    <row r="445" spans="1:11" ht="23.1" customHeight="1">
      <c r="A445" s="60" t="s">
        <v>703</v>
      </c>
      <c r="B445" s="61">
        <v>0</v>
      </c>
      <c r="C445" s="61">
        <v>3206000</v>
      </c>
      <c r="D445" s="61">
        <v>0</v>
      </c>
      <c r="E445" s="61">
        <f>Table13[[#This Row],[5939838.0000]]+Table13[[#This Row],[-4952210]]+Table13[[#This Row],[0]]</f>
        <v>3206000</v>
      </c>
      <c r="F445" s="104">
        <f>Table13[[#This Row],[987628.0000]]/درآمدها!$C$10*100</f>
        <v>1.4389550669601924E-4</v>
      </c>
      <c r="G445" s="61">
        <v>0</v>
      </c>
      <c r="H445" s="61">
        <v>90933000</v>
      </c>
      <c r="I445" s="61">
        <v>-23646</v>
      </c>
      <c r="J445" s="61">
        <f>Table13[[#This Row],[294065]]+Table13[[#This Row],[Column8]]+Table13[[#This Row],[-72654.0000]]</f>
        <v>90909354</v>
      </c>
      <c r="K445" s="62">
        <f>Table13[[#This Row],[221411.0000]]/درآمدها!$C$10*100</f>
        <v>4.0803017957697389E-3</v>
      </c>
    </row>
    <row r="446" spans="1:11" ht="23.1" customHeight="1">
      <c r="A446" s="60" t="s">
        <v>683</v>
      </c>
      <c r="B446" s="61">
        <v>0</v>
      </c>
      <c r="C446" s="61">
        <v>-16536000</v>
      </c>
      <c r="D446" s="61">
        <v>0</v>
      </c>
      <c r="E446" s="61">
        <f>Table13[[#This Row],[5939838.0000]]+Table13[[#This Row],[-4952210]]+Table13[[#This Row],[0]]</f>
        <v>-16536000</v>
      </c>
      <c r="F446" s="104">
        <f>Table13[[#This Row],[987628.0000]]/درآمدها!$C$10*100</f>
        <v>-7.4218842755002313E-4</v>
      </c>
      <c r="G446" s="61">
        <v>0</v>
      </c>
      <c r="H446" s="61">
        <v>58970000</v>
      </c>
      <c r="I446" s="61">
        <v>-62578</v>
      </c>
      <c r="J446" s="61">
        <f>Table13[[#This Row],[294065]]+Table13[[#This Row],[Column8]]+Table13[[#This Row],[-72654.0000]]</f>
        <v>58907422</v>
      </c>
      <c r="K446" s="62">
        <f>Table13[[#This Row],[221411.0000]]/درآمدها!$C$10*100</f>
        <v>2.643953005878425E-3</v>
      </c>
    </row>
    <row r="447" spans="1:11" ht="23.1" customHeight="1">
      <c r="A447" s="60" t="s">
        <v>717</v>
      </c>
      <c r="B447" s="61">
        <v>0</v>
      </c>
      <c r="C447" s="61">
        <v>-13500630509</v>
      </c>
      <c r="D447" s="61">
        <v>-300814906</v>
      </c>
      <c r="E447" s="61">
        <f>Table13[[#This Row],[5939838.0000]]+Table13[[#This Row],[-4952210]]+Table13[[#This Row],[0]]</f>
        <v>-13801445415</v>
      </c>
      <c r="F447" s="104">
        <f>Table13[[#This Row],[987628.0000]]/درآمدها!$C$10*100</f>
        <v>-0.61945289492478994</v>
      </c>
      <c r="G447" s="61">
        <v>0</v>
      </c>
      <c r="H447" s="61">
        <v>-15882894582</v>
      </c>
      <c r="I447" s="61">
        <v>-131168161</v>
      </c>
      <c r="J447" s="61">
        <f>Table13[[#This Row],[294065]]+Table13[[#This Row],[Column8]]+Table13[[#This Row],[-72654.0000]]</f>
        <v>-16014062743</v>
      </c>
      <c r="K447" s="62">
        <f>Table13[[#This Row],[221411.0000]]/درآمدها!$C$10*100</f>
        <v>-0.71876221854829336</v>
      </c>
    </row>
    <row r="448" spans="1:11" ht="23.1" customHeight="1">
      <c r="A448" s="60" t="s">
        <v>727</v>
      </c>
      <c r="B448" s="61">
        <v>0</v>
      </c>
      <c r="C448" s="61">
        <v>-2566490000</v>
      </c>
      <c r="D448" s="61">
        <v>-955697</v>
      </c>
      <c r="E448" s="61">
        <f>Table13[[#This Row],[5939838.0000]]+Table13[[#This Row],[-4952210]]+Table13[[#This Row],[0]]</f>
        <v>-2567445697</v>
      </c>
      <c r="F448" s="104">
        <f>Table13[[#This Row],[987628.0000]]/درآمدها!$C$10*100</f>
        <v>-0.11523515267758244</v>
      </c>
      <c r="G448" s="61">
        <v>0</v>
      </c>
      <c r="H448" s="61">
        <v>-2446607000</v>
      </c>
      <c r="I448" s="61">
        <v>-1300925</v>
      </c>
      <c r="J448" s="61">
        <f>Table13[[#This Row],[294065]]+Table13[[#This Row],[Column8]]+Table13[[#This Row],[-72654.0000]]</f>
        <v>-2447907925</v>
      </c>
      <c r="K448" s="62">
        <f>Table13[[#This Row],[221411.0000]]/درآمدها!$C$10*100</f>
        <v>-0.10986991616128386</v>
      </c>
    </row>
    <row r="449" spans="1:11" ht="23.1" customHeight="1">
      <c r="A449" s="60" t="s">
        <v>741</v>
      </c>
      <c r="B449" s="61">
        <v>0</v>
      </c>
      <c r="C449" s="61">
        <v>2219000</v>
      </c>
      <c r="D449" s="61">
        <v>-16877</v>
      </c>
      <c r="E449" s="61">
        <f>Table13[[#This Row],[5939838.0000]]+Table13[[#This Row],[-4952210]]+Table13[[#This Row],[0]]</f>
        <v>2202123</v>
      </c>
      <c r="F449" s="104">
        <f>Table13[[#This Row],[987628.0000]]/درآمدها!$C$10*100</f>
        <v>9.8838304707410472E-5</v>
      </c>
      <c r="G449" s="61">
        <v>0</v>
      </c>
      <c r="H449" s="61">
        <v>2219000</v>
      </c>
      <c r="I449" s="61">
        <v>-16877</v>
      </c>
      <c r="J449" s="61">
        <f>Table13[[#This Row],[294065]]+Table13[[#This Row],[Column8]]+Table13[[#This Row],[-72654.0000]]</f>
        <v>2202123</v>
      </c>
      <c r="K449" s="62">
        <f>Table13[[#This Row],[221411.0000]]/درآمدها!$C$10*100</f>
        <v>9.8838304707410472E-5</v>
      </c>
    </row>
    <row r="450" spans="1:11" ht="23.1" customHeight="1">
      <c r="A450" s="60" t="s">
        <v>690</v>
      </c>
      <c r="B450" s="61">
        <v>0</v>
      </c>
      <c r="C450" s="61">
        <v>338000000</v>
      </c>
      <c r="D450" s="61">
        <v>0</v>
      </c>
      <c r="E450" s="61">
        <f>Table13[[#This Row],[5939838.0000]]+Table13[[#This Row],[-4952210]]+Table13[[#This Row],[0]]</f>
        <v>338000000</v>
      </c>
      <c r="F450" s="104">
        <f>Table13[[#This Row],[987628.0000]]/درآمدها!$C$10*100</f>
        <v>1.5170518173192296E-2</v>
      </c>
      <c r="G450" s="61">
        <v>0</v>
      </c>
      <c r="H450" s="61">
        <v>270000000</v>
      </c>
      <c r="I450" s="61">
        <v>-121024</v>
      </c>
      <c r="J450" s="61">
        <f>Table13[[#This Row],[294065]]+Table13[[#This Row],[Column8]]+Table13[[#This Row],[-72654.0000]]</f>
        <v>269878976</v>
      </c>
      <c r="K450" s="62">
        <f>Table13[[#This Row],[221411.0000]]/درآمدها!$C$10*100</f>
        <v>1.2113029319439431E-2</v>
      </c>
    </row>
    <row r="451" spans="1:11" ht="23.1" customHeight="1">
      <c r="A451" s="60" t="s">
        <v>718</v>
      </c>
      <c r="B451" s="61">
        <v>0</v>
      </c>
      <c r="C451" s="61">
        <v>-1631529000</v>
      </c>
      <c r="D451" s="61">
        <v>-191020</v>
      </c>
      <c r="E451" s="61">
        <f>Table13[[#This Row],[5939838.0000]]+Table13[[#This Row],[-4952210]]+Table13[[#This Row],[0]]</f>
        <v>-1631720020</v>
      </c>
      <c r="F451" s="104">
        <f>Table13[[#This Row],[987628.0000]]/درآمدها!$C$10*100</f>
        <v>-7.3236799458496135E-2</v>
      </c>
      <c r="G451" s="61">
        <v>0</v>
      </c>
      <c r="H451" s="61">
        <v>-1632065000</v>
      </c>
      <c r="I451" s="61">
        <v>-644818</v>
      </c>
      <c r="J451" s="61">
        <f>Table13[[#This Row],[294065]]+Table13[[#This Row],[Column8]]+Table13[[#This Row],[-72654.0000]]</f>
        <v>-1632709818</v>
      </c>
      <c r="K451" s="62">
        <f>Table13[[#This Row],[221411.0000]]/درآمدها!$C$10*100</f>
        <v>-7.3281224750054691E-2</v>
      </c>
    </row>
    <row r="452" spans="1:11" ht="23.1" customHeight="1">
      <c r="A452" s="60" t="s">
        <v>668</v>
      </c>
      <c r="B452" s="61">
        <v>0</v>
      </c>
      <c r="C452" s="61">
        <v>-307647000</v>
      </c>
      <c r="D452" s="61">
        <v>-172758</v>
      </c>
      <c r="E452" s="61">
        <f>Table13[[#This Row],[5939838.0000]]+Table13[[#This Row],[-4952210]]+Table13[[#This Row],[0]]</f>
        <v>-307819758</v>
      </c>
      <c r="F452" s="104">
        <f>Table13[[#This Row],[987628.0000]]/درآمدها!$C$10*100</f>
        <v>-1.3815932641439807E-2</v>
      </c>
      <c r="G452" s="61">
        <v>0</v>
      </c>
      <c r="H452" s="61">
        <v>6636000</v>
      </c>
      <c r="I452" s="61">
        <v>-392179</v>
      </c>
      <c r="J452" s="61">
        <f>Table13[[#This Row],[294065]]+Table13[[#This Row],[Column8]]+Table13[[#This Row],[-72654.0000]]</f>
        <v>6243821</v>
      </c>
      <c r="K452" s="62">
        <f>Table13[[#This Row],[221411.0000]]/درآمدها!$C$10*100</f>
        <v>2.8024260340431864E-4</v>
      </c>
    </row>
    <row r="453" spans="1:11" ht="23.1" customHeight="1">
      <c r="A453" s="60" t="s">
        <v>689</v>
      </c>
      <c r="B453" s="61">
        <v>0</v>
      </c>
      <c r="C453" s="61">
        <v>120330000</v>
      </c>
      <c r="D453" s="61">
        <v>0</v>
      </c>
      <c r="E453" s="61">
        <f>Table13[[#This Row],[5939838.0000]]+Table13[[#This Row],[-4952210]]+Table13[[#This Row],[0]]</f>
        <v>120330000</v>
      </c>
      <c r="F453" s="104">
        <f>Table13[[#This Row],[987628.0000]]/درآمدها!$C$10*100</f>
        <v>5.4007942360361806E-3</v>
      </c>
      <c r="G453" s="61">
        <v>0</v>
      </c>
      <c r="H453" s="61">
        <v>850493000</v>
      </c>
      <c r="I453" s="61">
        <v>-246880</v>
      </c>
      <c r="J453" s="61">
        <f>Table13[[#This Row],[294065]]+Table13[[#This Row],[Column8]]+Table13[[#This Row],[-72654.0000]]</f>
        <v>850246120</v>
      </c>
      <c r="K453" s="62">
        <f>Table13[[#This Row],[221411.0000]]/درآمدها!$C$10*100</f>
        <v>3.8161758032977035E-2</v>
      </c>
    </row>
    <row r="454" spans="1:11" ht="23.1" customHeight="1">
      <c r="A454" s="60" t="s">
        <v>728</v>
      </c>
      <c r="B454" s="61">
        <v>0</v>
      </c>
      <c r="C454" s="61">
        <v>-20800000</v>
      </c>
      <c r="D454" s="61">
        <v>0</v>
      </c>
      <c r="E454" s="61">
        <f>Table13[[#This Row],[5939838.0000]]+Table13[[#This Row],[-4952210]]+Table13[[#This Row],[0]]</f>
        <v>-20800000</v>
      </c>
      <c r="F454" s="104">
        <f>Table13[[#This Row],[987628.0000]]/درآمدها!$C$10*100</f>
        <v>-9.3357034911952593E-4</v>
      </c>
      <c r="G454" s="61">
        <v>0</v>
      </c>
      <c r="H454" s="61">
        <v>-21600000</v>
      </c>
      <c r="I454" s="61">
        <v>-618</v>
      </c>
      <c r="J454" s="61">
        <f>Table13[[#This Row],[294065]]+Table13[[#This Row],[Column8]]+Table13[[#This Row],[-72654.0000]]</f>
        <v>-21600618</v>
      </c>
      <c r="K454" s="62">
        <f>Table13[[#This Row],[221411.0000]]/درآمدها!$C$10*100</f>
        <v>-9.6950463882007273E-4</v>
      </c>
    </row>
    <row r="455" spans="1:11" ht="23.1" customHeight="1">
      <c r="A455" s="60" t="s">
        <v>708</v>
      </c>
      <c r="B455" s="61">
        <v>0</v>
      </c>
      <c r="C455" s="61">
        <v>-288000</v>
      </c>
      <c r="D455" s="61">
        <v>0</v>
      </c>
      <c r="E455" s="61">
        <f>Table13[[#This Row],[5939838.0000]]+Table13[[#This Row],[-4952210]]+Table13[[#This Row],[0]]</f>
        <v>-288000</v>
      </c>
      <c r="F455" s="104">
        <f>Table13[[#This Row],[987628.0000]]/درآمدها!$C$10*100</f>
        <v>-1.2926358680116513E-5</v>
      </c>
      <c r="G455" s="61">
        <v>0</v>
      </c>
      <c r="H455" s="61">
        <v>-46000</v>
      </c>
      <c r="I455" s="61">
        <v>-408</v>
      </c>
      <c r="J455" s="61">
        <f>Table13[[#This Row],[294065]]+Table13[[#This Row],[Column8]]+Table13[[#This Row],[-72654.0000]]</f>
        <v>-46408</v>
      </c>
      <c r="K455" s="62">
        <f>Table13[[#This Row],[221411.0000]]/درآمدها!$C$10*100</f>
        <v>-2.0829390750932193E-6</v>
      </c>
    </row>
    <row r="456" spans="1:11" ht="23.1" customHeight="1">
      <c r="A456" s="60" t="s">
        <v>742</v>
      </c>
      <c r="B456" s="61">
        <v>0</v>
      </c>
      <c r="C456" s="61">
        <v>-805000</v>
      </c>
      <c r="D456" s="61">
        <v>-2231</v>
      </c>
      <c r="E456" s="61">
        <f>Table13[[#This Row],[5939838.0000]]+Table13[[#This Row],[-4952210]]+Table13[[#This Row],[0]]</f>
        <v>-807231</v>
      </c>
      <c r="F456" s="104">
        <f>Table13[[#This Row],[987628.0000]]/درآمدها!$C$10*100</f>
        <v>-3.6231102235101155E-5</v>
      </c>
      <c r="G456" s="61">
        <v>0</v>
      </c>
      <c r="H456" s="61">
        <v>-805000</v>
      </c>
      <c r="I456" s="61">
        <v>-2231</v>
      </c>
      <c r="J456" s="61">
        <f>Table13[[#This Row],[294065]]+Table13[[#This Row],[Column8]]+Table13[[#This Row],[-72654.0000]]</f>
        <v>-807231</v>
      </c>
      <c r="K456" s="62">
        <f>Table13[[#This Row],[221411.0000]]/درآمدها!$C$10*100</f>
        <v>-3.6231102235101155E-5</v>
      </c>
    </row>
    <row r="457" spans="1:11" ht="23.1" customHeight="1">
      <c r="A457" s="60" t="s">
        <v>707</v>
      </c>
      <c r="B457" s="61">
        <v>0</v>
      </c>
      <c r="C457" s="61">
        <v>-1960000</v>
      </c>
      <c r="D457" s="61">
        <v>-186441</v>
      </c>
      <c r="E457" s="61">
        <f>Table13[[#This Row],[5939838.0000]]+Table13[[#This Row],[-4952210]]+Table13[[#This Row],[0]]</f>
        <v>-2146441</v>
      </c>
      <c r="F457" s="104">
        <f>Table13[[#This Row],[987628.0000]]/درآمدها!$C$10*100</f>
        <v>-9.6339118929541549E-5</v>
      </c>
      <c r="G457" s="61">
        <v>0</v>
      </c>
      <c r="H457" s="61">
        <v>-1790000</v>
      </c>
      <c r="I457" s="61">
        <v>-186621</v>
      </c>
      <c r="J457" s="61">
        <f>Table13[[#This Row],[294065]]+Table13[[#This Row],[Column8]]+Table13[[#This Row],[-72654.0000]]</f>
        <v>-1976621</v>
      </c>
      <c r="K457" s="62">
        <f>Table13[[#This Row],[221411.0000]]/درآمدها!$C$10*100</f>
        <v>-8.8717055627258955E-5</v>
      </c>
    </row>
    <row r="458" spans="1:11" ht="23.1" customHeight="1">
      <c r="A458" s="60" t="s">
        <v>744</v>
      </c>
      <c r="B458" s="61">
        <v>0</v>
      </c>
      <c r="C458" s="61">
        <v>-105000</v>
      </c>
      <c r="D458" s="61">
        <v>-64</v>
      </c>
      <c r="E458" s="61">
        <f>Table13[[#This Row],[5939838.0000]]+Table13[[#This Row],[-4952210]]+Table13[[#This Row],[0]]</f>
        <v>-105064</v>
      </c>
      <c r="F458" s="104">
        <f>Table13[[#This Row],[987628.0000]]/درآمدها!$C$10*100</f>
        <v>-4.7156074596102824E-6</v>
      </c>
      <c r="G458" s="61">
        <v>0</v>
      </c>
      <c r="H458" s="61">
        <v>-105000</v>
      </c>
      <c r="I458" s="61">
        <v>-64</v>
      </c>
      <c r="J458" s="61">
        <f>Table13[[#This Row],[294065]]+Table13[[#This Row],[Column8]]+Table13[[#This Row],[-72654.0000]]</f>
        <v>-105064</v>
      </c>
      <c r="K458" s="62">
        <f>Table13[[#This Row],[221411.0000]]/درآمدها!$C$10*100</f>
        <v>-4.7156074596102824E-6</v>
      </c>
    </row>
    <row r="459" spans="1:11" ht="23.1" customHeight="1">
      <c r="A459" s="60" t="s">
        <v>709</v>
      </c>
      <c r="B459" s="61">
        <v>0</v>
      </c>
      <c r="C459" s="61">
        <v>4512000</v>
      </c>
      <c r="D459" s="61">
        <v>0</v>
      </c>
      <c r="E459" s="61">
        <f>Table13[[#This Row],[5939838.0000]]+Table13[[#This Row],[-4952210]]+Table13[[#This Row],[0]]</f>
        <v>4512000</v>
      </c>
      <c r="F459" s="104">
        <f>Table13[[#This Row],[987628.0000]]/درآمدها!$C$10*100</f>
        <v>2.0251295265515871E-4</v>
      </c>
      <c r="G459" s="61">
        <v>0</v>
      </c>
      <c r="H459" s="61">
        <v>-7767000</v>
      </c>
      <c r="I459" s="61">
        <v>-10032</v>
      </c>
      <c r="J459" s="61">
        <f>Table13[[#This Row],[294065]]+Table13[[#This Row],[Column8]]+Table13[[#This Row],[-72654.0000]]</f>
        <v>-7777032</v>
      </c>
      <c r="K459" s="62">
        <f>Table13[[#This Row],[221411.0000]]/درآمدها!$C$10*100</f>
        <v>-3.4905800381508292E-4</v>
      </c>
    </row>
    <row r="460" spans="1:11" ht="23.1" customHeight="1">
      <c r="A460" s="60" t="s">
        <v>711</v>
      </c>
      <c r="B460" s="61">
        <v>0</v>
      </c>
      <c r="C460" s="61">
        <v>-47600000</v>
      </c>
      <c r="D460" s="61">
        <v>0</v>
      </c>
      <c r="E460" s="61">
        <f>Table13[[#This Row],[5939838.0000]]+Table13[[#This Row],[-4952210]]+Table13[[#This Row],[0]]</f>
        <v>-47600000</v>
      </c>
      <c r="F460" s="104">
        <f>Table13[[#This Row],[987628.0000]]/درآمدها!$C$10*100</f>
        <v>-2.1364398374081458E-3</v>
      </c>
      <c r="G460" s="61">
        <v>0</v>
      </c>
      <c r="H460" s="61">
        <v>-44169000</v>
      </c>
      <c r="I460" s="61">
        <v>-37648</v>
      </c>
      <c r="J460" s="61">
        <f>Table13[[#This Row],[294065]]+Table13[[#This Row],[Column8]]+Table13[[#This Row],[-72654.0000]]</f>
        <v>-44206648</v>
      </c>
      <c r="K460" s="62">
        <f>Table13[[#This Row],[221411.0000]]/درآمدها!$C$10*100</f>
        <v>-1.9841353753251921E-3</v>
      </c>
    </row>
    <row r="461" spans="1:11" ht="23.1" customHeight="1">
      <c r="A461" s="60" t="s">
        <v>701</v>
      </c>
      <c r="B461" s="61">
        <v>0</v>
      </c>
      <c r="C461" s="61">
        <v>-895349000</v>
      </c>
      <c r="D461" s="61">
        <v>-694798</v>
      </c>
      <c r="E461" s="61">
        <f>Table13[[#This Row],[5939838.0000]]+Table13[[#This Row],[-4952210]]+Table13[[#This Row],[0]]</f>
        <v>-896043798</v>
      </c>
      <c r="F461" s="104">
        <f>Table13[[#This Row],[987628.0000]]/درآمدها!$C$10*100</f>
        <v>-4.0217303909867594E-2</v>
      </c>
      <c r="G461" s="61">
        <v>0</v>
      </c>
      <c r="H461" s="61">
        <v>-969395000</v>
      </c>
      <c r="I461" s="61">
        <v>-1308934</v>
      </c>
      <c r="J461" s="61">
        <f>Table13[[#This Row],[294065]]+Table13[[#This Row],[Column8]]+Table13[[#This Row],[-72654.0000]]</f>
        <v>-970703934</v>
      </c>
      <c r="K461" s="62">
        <f>Table13[[#This Row],[221411.0000]]/درآمدها!$C$10*100</f>
        <v>-4.3568288969042177E-2</v>
      </c>
    </row>
    <row r="462" spans="1:11" ht="23.1" customHeight="1">
      <c r="A462" s="60" t="s">
        <v>674</v>
      </c>
      <c r="B462" s="61">
        <v>0</v>
      </c>
      <c r="C462" s="61">
        <v>-106000</v>
      </c>
      <c r="D462" s="61">
        <v>0</v>
      </c>
      <c r="E462" s="61">
        <f>Table13[[#This Row],[5939838.0000]]+Table13[[#This Row],[-4952210]]+Table13[[#This Row],[0]]</f>
        <v>-106000</v>
      </c>
      <c r="F462" s="104">
        <f>Table13[[#This Row],[987628.0000]]/درآمدها!$C$10*100</f>
        <v>-4.7576181253206608E-6</v>
      </c>
      <c r="G462" s="61">
        <v>0</v>
      </c>
      <c r="H462" s="61">
        <v>131000</v>
      </c>
      <c r="I462" s="61">
        <v>-78</v>
      </c>
      <c r="J462" s="61">
        <f>Table13[[#This Row],[294065]]+Table13[[#This Row],[Column8]]+Table13[[#This Row],[-72654.0000]]</f>
        <v>130922</v>
      </c>
      <c r="K462" s="62">
        <f>Table13[[#This Row],[221411.0000]]/درآمدها!$C$10*100</f>
        <v>5.8761969830493544E-6</v>
      </c>
    </row>
    <row r="463" spans="1:11" ht="23.1" customHeight="1">
      <c r="A463" s="60" t="s">
        <v>673</v>
      </c>
      <c r="B463" s="61">
        <v>0</v>
      </c>
      <c r="C463" s="61">
        <v>40000</v>
      </c>
      <c r="D463" s="61">
        <v>0</v>
      </c>
      <c r="E463" s="61">
        <f>Table13[[#This Row],[5939838.0000]]+Table13[[#This Row],[-4952210]]+Table13[[#This Row],[0]]</f>
        <v>40000</v>
      </c>
      <c r="F463" s="104">
        <f>Table13[[#This Row],[987628.0000]]/درآمدها!$C$10*100</f>
        <v>1.7953275944606266E-6</v>
      </c>
      <c r="G463" s="61">
        <v>0</v>
      </c>
      <c r="H463" s="61">
        <v>179000</v>
      </c>
      <c r="I463" s="61">
        <v>-58</v>
      </c>
      <c r="J463" s="61">
        <f>Table13[[#This Row],[294065]]+Table13[[#This Row],[Column8]]+Table13[[#This Row],[-72654.0000]]</f>
        <v>178942</v>
      </c>
      <c r="K463" s="62">
        <f>Table13[[#This Row],[221411.0000]]/درآمدها!$C$10*100</f>
        <v>8.0314877601993362E-6</v>
      </c>
    </row>
    <row r="464" spans="1:11" ht="23.1" customHeight="1">
      <c r="A464" s="60" t="s">
        <v>134</v>
      </c>
      <c r="B464" s="61">
        <v>0</v>
      </c>
      <c r="C464" s="61">
        <v>278048385</v>
      </c>
      <c r="D464" s="61">
        <v>0</v>
      </c>
      <c r="E464" s="61">
        <f>Table13[[#This Row],[5939838.0000]]+Table13[[#This Row],[-4952210]]+Table13[[#This Row],[0]]</f>
        <v>278048385</v>
      </c>
      <c r="F464" s="104">
        <f>Table13[[#This Row],[987628.0000]]/درآمدها!$C$10*100</f>
        <v>1.2479698454642803E-2</v>
      </c>
      <c r="G464" s="61">
        <v>0</v>
      </c>
      <c r="H464" s="61">
        <v>521950124</v>
      </c>
      <c r="I464" s="61">
        <v>0</v>
      </c>
      <c r="J464" s="61">
        <f>Table13[[#This Row],[294065]]+Table13[[#This Row],[Column8]]+Table13[[#This Row],[-72654.0000]]</f>
        <v>521950124</v>
      </c>
      <c r="K464" s="62">
        <f>Table13[[#This Row],[221411.0000]]/درآمدها!$C$10*100</f>
        <v>2.3426786513733647E-2</v>
      </c>
    </row>
    <row r="465" spans="1:11" ht="23.1" customHeight="1">
      <c r="A465" s="60" t="s">
        <v>135</v>
      </c>
      <c r="B465" s="61">
        <v>0</v>
      </c>
      <c r="C465" s="61">
        <v>59438650</v>
      </c>
      <c r="D465" s="61">
        <v>0</v>
      </c>
      <c r="E465" s="61">
        <f>Table13[[#This Row],[5939838.0000]]+Table13[[#This Row],[-4952210]]+Table13[[#This Row],[0]]</f>
        <v>59438650</v>
      </c>
      <c r="F465" s="104">
        <f>Table13[[#This Row],[987628.0000]]/درآمدها!$C$10*100</f>
        <v>2.6677962130621782E-3</v>
      </c>
      <c r="G465" s="61">
        <v>0</v>
      </c>
      <c r="H465" s="61">
        <v>59438650</v>
      </c>
      <c r="I465" s="61">
        <v>0</v>
      </c>
      <c r="J465" s="61">
        <f>Table13[[#This Row],[294065]]+Table13[[#This Row],[Column8]]+Table13[[#This Row],[-72654.0000]]</f>
        <v>59438650</v>
      </c>
      <c r="K465" s="62">
        <f>Table13[[#This Row],[221411.0000]]/درآمدها!$C$10*100</f>
        <v>2.6677962130621782E-3</v>
      </c>
    </row>
    <row r="466" spans="1:11" ht="23.1" customHeight="1">
      <c r="A466" s="60" t="s">
        <v>743</v>
      </c>
      <c r="B466" s="61">
        <v>0</v>
      </c>
      <c r="C466" s="61">
        <v>-6872000</v>
      </c>
      <c r="D466" s="61">
        <v>-23157</v>
      </c>
      <c r="E466" s="61">
        <f>Table13[[#This Row],[5939838.0000]]+Table13[[#This Row],[-4952210]]+Table13[[#This Row],[0]]</f>
        <v>-6895157</v>
      </c>
      <c r="F466" s="104">
        <f>Table13[[#This Row],[987628.0000]]/درآمدها!$C$10*100</f>
        <v>-3.0947664075595881E-4</v>
      </c>
      <c r="G466" s="61">
        <v>0</v>
      </c>
      <c r="H466" s="61">
        <v>-6872000</v>
      </c>
      <c r="I466" s="61">
        <v>-23157</v>
      </c>
      <c r="J466" s="61">
        <f>Table13[[#This Row],[294065]]+Table13[[#This Row],[Column8]]+Table13[[#This Row],[-72654.0000]]</f>
        <v>-6895157</v>
      </c>
      <c r="K466" s="62">
        <f>Table13[[#This Row],[221411.0000]]/درآمدها!$C$10*100</f>
        <v>-3.0947664075595881E-4</v>
      </c>
    </row>
    <row r="467" spans="1:11" ht="23.1" customHeight="1">
      <c r="A467" s="60" t="s">
        <v>706</v>
      </c>
      <c r="B467" s="61">
        <v>0</v>
      </c>
      <c r="C467" s="61">
        <v>-86400000</v>
      </c>
      <c r="D467" s="61">
        <v>-3424</v>
      </c>
      <c r="E467" s="61">
        <f>Table13[[#This Row],[5939838.0000]]+Table13[[#This Row],[-4952210]]+Table13[[#This Row],[0]]</f>
        <v>-86403424</v>
      </c>
      <c r="F467" s="104">
        <f>Table13[[#This Row],[987628.0000]]/درآمدها!$C$10*100</f>
        <v>-3.8780612840770396E-3</v>
      </c>
      <c r="G467" s="61">
        <v>0</v>
      </c>
      <c r="H467" s="61">
        <v>-110600000</v>
      </c>
      <c r="I467" s="61">
        <v>-28092</v>
      </c>
      <c r="J467" s="61">
        <f>Table13[[#This Row],[294065]]+Table13[[#This Row],[Column8]]+Table13[[#This Row],[-72654.0000]]</f>
        <v>-110628092</v>
      </c>
      <c r="K467" s="62">
        <f>Table13[[#This Row],[221411.0000]]/درآمدها!$C$10*100</f>
        <v>-4.9653416572532231E-3</v>
      </c>
    </row>
    <row r="468" spans="1:11" ht="23.1" customHeight="1">
      <c r="A468" s="60" t="s">
        <v>136</v>
      </c>
      <c r="B468" s="61">
        <v>0</v>
      </c>
      <c r="C468" s="61">
        <v>45388018</v>
      </c>
      <c r="D468" s="61">
        <v>0</v>
      </c>
      <c r="E468" s="61">
        <f>Table13[[#This Row],[5939838.0000]]+Table13[[#This Row],[-4952210]]+Table13[[#This Row],[0]]</f>
        <v>45388018</v>
      </c>
      <c r="F468" s="104">
        <f>Table13[[#This Row],[987628.0000]]/درآمدها!$C$10*100</f>
        <v>2.0371590293318908E-3</v>
      </c>
      <c r="G468" s="61">
        <v>0</v>
      </c>
      <c r="H468" s="61">
        <v>45388018</v>
      </c>
      <c r="I468" s="61">
        <v>0</v>
      </c>
      <c r="J468" s="61">
        <f>Table13[[#This Row],[294065]]+Table13[[#This Row],[Column8]]+Table13[[#This Row],[-72654.0000]]</f>
        <v>45388018</v>
      </c>
      <c r="K468" s="62">
        <f>Table13[[#This Row],[221411.0000]]/درآمدها!$C$10*100</f>
        <v>2.0371590293318908E-3</v>
      </c>
    </row>
    <row r="469" spans="1:11" s="109" customFormat="1" ht="23.1" customHeight="1">
      <c r="A469" s="62" t="s">
        <v>740</v>
      </c>
      <c r="B469" s="62">
        <v>0</v>
      </c>
      <c r="C469" s="62">
        <v>61081</v>
      </c>
      <c r="D469" s="62">
        <v>-720</v>
      </c>
      <c r="E469" s="62">
        <f>Table13[[#This Row],[5939838.0000]]+Table13[[#This Row],[-4952210]]+Table13[[#This Row],[0]]</f>
        <v>60361</v>
      </c>
      <c r="F469" s="62">
        <f>Table13[[#This Row],[987628.0000]]/درآمدها!$C$10*100</f>
        <v>2.7091942232309475E-6</v>
      </c>
      <c r="G469" s="62">
        <v>0</v>
      </c>
      <c r="H469" s="62">
        <v>61081</v>
      </c>
      <c r="I469" s="62">
        <v>0</v>
      </c>
      <c r="J469" s="62">
        <f>Table13[[#This Row],[294065]]+Table13[[#This Row],[Column8]]+Table13[[#This Row],[-72654.0000]]</f>
        <v>61081</v>
      </c>
      <c r="K469" s="62">
        <f>Table13[[#This Row],[221411.0000]]/درآمدها!$C$10*100</f>
        <v>2.7415101199312385E-6</v>
      </c>
    </row>
    <row r="470" spans="1:11" s="109" customFormat="1" ht="23.1" customHeight="1">
      <c r="A470" s="62" t="s">
        <v>746</v>
      </c>
      <c r="B470" s="62">
        <v>0</v>
      </c>
      <c r="C470" s="62">
        <v>11075610289</v>
      </c>
      <c r="D470" s="62">
        <v>0</v>
      </c>
      <c r="E470" s="62">
        <v>11075610289</v>
      </c>
      <c r="F470" s="62">
        <f>Table13[[#This Row],[987628.0000]]/درآمدها!$C$10*100</f>
        <v>0.49710871943334345</v>
      </c>
      <c r="G470" s="62">
        <v>0</v>
      </c>
      <c r="H470" s="62">
        <v>22214685516</v>
      </c>
      <c r="I470" s="62">
        <v>16364118964</v>
      </c>
      <c r="J470" s="62">
        <f>Table13[[#This Row],[294065]]+Table13[[#This Row],[Column8]]+Table13[[#This Row],[-72654.0000]]</f>
        <v>38578804480</v>
      </c>
      <c r="K470" s="62">
        <f>Table13[[#This Row],[221411.0000]]/درآمدها!$C$10*100</f>
        <v>1.7315398061061311</v>
      </c>
    </row>
    <row r="471" spans="1:11" ht="23.1" customHeight="1">
      <c r="A471" s="60" t="s">
        <v>721</v>
      </c>
      <c r="B471" s="61">
        <v>0</v>
      </c>
      <c r="C471" s="61">
        <v>-2221701000</v>
      </c>
      <c r="D471" s="61">
        <v>-475406</v>
      </c>
      <c r="E471" s="61">
        <f>Table13[[#This Row],[5939838.0000]]+Table13[[#This Row],[-4952210]]+Table13[[#This Row],[0]]</f>
        <v>-2222176406</v>
      </c>
      <c r="F471" s="104">
        <f>Table13[[#This Row],[987628.0000]]/درآمدها!$C$10*100</f>
        <v>-9.9738365536278517E-2</v>
      </c>
      <c r="G471" s="61">
        <v>0</v>
      </c>
      <c r="H471" s="61">
        <v>-4464573000</v>
      </c>
      <c r="I471" s="61">
        <v>-1580691</v>
      </c>
      <c r="J471" s="61">
        <f>Table13[[#This Row],[294065]]+Table13[[#This Row],[Column8]]+Table13[[#This Row],[-72654.0000]]</f>
        <v>-4466153691</v>
      </c>
      <c r="K471" s="62">
        <f>Table13[[#This Row],[221411.0000]]/درآمدها!$C$10*100</f>
        <v>-0.20045522406386199</v>
      </c>
    </row>
    <row r="472" spans="1:11" ht="23.1" customHeight="1">
      <c r="A472" s="60" t="s">
        <v>736</v>
      </c>
      <c r="B472" s="61">
        <v>0</v>
      </c>
      <c r="C472" s="61">
        <v>-750000</v>
      </c>
      <c r="D472" s="61">
        <v>-3090</v>
      </c>
      <c r="E472" s="61">
        <f>Table13[[#This Row],[5939838.0000]]+Table13[[#This Row],[-4952210]]+Table13[[#This Row],[0]]</f>
        <v>-753090</v>
      </c>
      <c r="F472" s="104">
        <f>Table13[[#This Row],[987628.0000]]/درآمدها!$C$10*100</f>
        <v>-3.3801081452808837E-5</v>
      </c>
      <c r="G472" s="61">
        <v>0</v>
      </c>
      <c r="H472" s="61">
        <v>-750000</v>
      </c>
      <c r="I472" s="61">
        <v>-3090</v>
      </c>
      <c r="J472" s="61">
        <f>Table13[[#This Row],[294065]]+Table13[[#This Row],[Column8]]+Table13[[#This Row],[-72654.0000]]</f>
        <v>-753090</v>
      </c>
      <c r="K472" s="62">
        <f>Table13[[#This Row],[221411.0000]]/درآمدها!$C$10*100</f>
        <v>-3.3801081452808837E-5</v>
      </c>
    </row>
    <row r="473" spans="1:11" ht="23.1" customHeight="1">
      <c r="A473" s="60" t="s">
        <v>729</v>
      </c>
      <c r="B473" s="61">
        <v>0</v>
      </c>
      <c r="C473" s="61">
        <v>-379035000</v>
      </c>
      <c r="D473" s="61">
        <v>0</v>
      </c>
      <c r="E473" s="61">
        <f>Table13[[#This Row],[5939838.0000]]+Table13[[#This Row],[-4952210]]+Table13[[#This Row],[0]]</f>
        <v>-379035000</v>
      </c>
      <c r="F473" s="104">
        <f>Table13[[#This Row],[987628.0000]]/درآمدها!$C$10*100</f>
        <v>-1.701229986915959E-2</v>
      </c>
      <c r="G473" s="61">
        <v>0</v>
      </c>
      <c r="H473" s="61">
        <v>-625725000</v>
      </c>
      <c r="I473" s="61">
        <v>-3905603</v>
      </c>
      <c r="J473" s="61">
        <f>Table13[[#This Row],[294065]]+Table13[[#This Row],[Column8]]+Table13[[#This Row],[-72654.0000]]</f>
        <v>-629630603</v>
      </c>
      <c r="K473" s="62">
        <f>Table13[[#This Row],[221411.0000]]/درآمدها!$C$10*100</f>
        <v>-2.8259829897069596E-2</v>
      </c>
    </row>
    <row r="474" spans="1:11" ht="23.1" customHeight="1">
      <c r="A474" s="60" t="s">
        <v>737</v>
      </c>
      <c r="B474" s="61">
        <v>0</v>
      </c>
      <c r="C474" s="61">
        <v>-136140000</v>
      </c>
      <c r="D474" s="61">
        <v>-49197</v>
      </c>
      <c r="E474" s="61">
        <f>Table13[[#This Row],[5939838.0000]]+Table13[[#This Row],[-4952210]]+Table13[[#This Row],[0]]</f>
        <v>-136189197</v>
      </c>
      <c r="F474" s="104">
        <f>Table13[[#This Row],[987628.0000]]/درآمدها!$C$10*100</f>
        <v>-6.1126055860383603E-3</v>
      </c>
      <c r="G474" s="61">
        <v>0</v>
      </c>
      <c r="H474" s="61">
        <v>-136140000</v>
      </c>
      <c r="I474" s="61">
        <v>-49197</v>
      </c>
      <c r="J474" s="61">
        <f>Table13[[#This Row],[294065]]+Table13[[#This Row],[Column8]]+Table13[[#This Row],[-72654.0000]]</f>
        <v>-136189197</v>
      </c>
      <c r="K474" s="62">
        <f>Table13[[#This Row],[221411.0000]]/درآمدها!$C$10*100</f>
        <v>-6.1126055860383603E-3</v>
      </c>
    </row>
    <row r="475" spans="1:11" ht="23.1" customHeight="1">
      <c r="A475" s="60" t="s">
        <v>137</v>
      </c>
      <c r="B475" s="61">
        <v>0</v>
      </c>
      <c r="C475" s="61">
        <v>-330374</v>
      </c>
      <c r="D475" s="61">
        <v>0</v>
      </c>
      <c r="E475" s="61">
        <f>Table13[[#This Row],[5939838.0000]]+Table13[[#This Row],[-4952210]]+Table13[[#This Row],[0]]</f>
        <v>-330374</v>
      </c>
      <c r="F475" s="104">
        <f>Table13[[#This Row],[987628.0000]]/درآمدها!$C$10*100</f>
        <v>-1.4828238967308379E-5</v>
      </c>
      <c r="G475" s="61">
        <v>0</v>
      </c>
      <c r="H475" s="61">
        <v>-170644</v>
      </c>
      <c r="I475" s="61">
        <v>0</v>
      </c>
      <c r="J475" s="61">
        <f>Table13[[#This Row],[294065]]+Table13[[#This Row],[Column8]]+Table13[[#This Row],[-72654.0000]]</f>
        <v>-170644</v>
      </c>
      <c r="K475" s="62">
        <f>Table13[[#This Row],[221411.0000]]/درآمدها!$C$10*100</f>
        <v>-7.6590470507284806E-6</v>
      </c>
    </row>
    <row r="476" spans="1:11" ht="23.1" customHeight="1">
      <c r="A476" s="60" t="s">
        <v>138</v>
      </c>
      <c r="B476" s="61">
        <v>0</v>
      </c>
      <c r="C476" s="61">
        <v>1723820612</v>
      </c>
      <c r="D476" s="61">
        <v>9779379</v>
      </c>
      <c r="E476" s="61">
        <f>Table13[[#This Row],[5939838.0000]]+Table13[[#This Row],[-4952210]]+Table13[[#This Row],[0]]</f>
        <v>1733599991</v>
      </c>
      <c r="F476" s="104">
        <f>Table13[[#This Row],[987628.0000]]/درآمدها!$C$10*100</f>
        <v>7.7809497539974848E-2</v>
      </c>
      <c r="G476" s="61">
        <v>0</v>
      </c>
      <c r="H476" s="61">
        <v>1723820612</v>
      </c>
      <c r="I476" s="61">
        <v>9779379</v>
      </c>
      <c r="J476" s="61">
        <f>Table13[[#This Row],[294065]]+Table13[[#This Row],[Column8]]+Table13[[#This Row],[-72654.0000]]</f>
        <v>1733599991</v>
      </c>
      <c r="K476" s="62">
        <f>Table13[[#This Row],[221411.0000]]/درآمدها!$C$10*100</f>
        <v>7.7809497539974848E-2</v>
      </c>
    </row>
    <row r="477" spans="1:11" ht="23.1" customHeight="1">
      <c r="A477" s="60" t="s">
        <v>745</v>
      </c>
      <c r="B477" s="61">
        <v>0</v>
      </c>
      <c r="C477" s="61">
        <v>-1240000</v>
      </c>
      <c r="D477" s="61">
        <v>-2266</v>
      </c>
      <c r="E477" s="61">
        <f>Table13[[#This Row],[5939838.0000]]+Table13[[#This Row],[-4952210]]+Table13[[#This Row],[0]]</f>
        <v>-1242266</v>
      </c>
      <c r="F477" s="104">
        <f>Table13[[#This Row],[987628.0000]]/درآمدها!$C$10*100</f>
        <v>-5.5756860736505629E-5</v>
      </c>
      <c r="G477" s="61">
        <v>0</v>
      </c>
      <c r="H477" s="61">
        <v>-1240000</v>
      </c>
      <c r="I477" s="61">
        <v>-2266</v>
      </c>
      <c r="J477" s="61">
        <f>Table13[[#This Row],[294065]]+Table13[[#This Row],[Column8]]+Table13[[#This Row],[-72654.0000]]</f>
        <v>-1242266</v>
      </c>
      <c r="K477" s="62">
        <f>Table13[[#This Row],[221411.0000]]/درآمدها!$C$10*100</f>
        <v>-5.5756860736505629E-5</v>
      </c>
    </row>
    <row r="478" spans="1:11" ht="23.1" customHeight="1">
      <c r="A478" s="60" t="s">
        <v>303</v>
      </c>
      <c r="B478" s="61">
        <v>0</v>
      </c>
      <c r="C478" s="61">
        <v>0</v>
      </c>
      <c r="D478" s="61">
        <v>0</v>
      </c>
      <c r="E478" s="61">
        <f>Table13[[#This Row],[5939838.0000]]+Table13[[#This Row],[-4952210]]+Table13[[#This Row],[0]]</f>
        <v>0</v>
      </c>
      <c r="F478" s="104">
        <f>Table13[[#This Row],[987628.0000]]/درآمدها!$C$10*100</f>
        <v>0</v>
      </c>
      <c r="G478" s="61">
        <v>0</v>
      </c>
      <c r="H478" s="61">
        <v>0</v>
      </c>
      <c r="I478" s="61">
        <v>234140</v>
      </c>
      <c r="J478" s="61">
        <f>Table13[[#This Row],[294065]]+Table13[[#This Row],[Column8]]+Table13[[#This Row],[-72654.0000]]</f>
        <v>234140</v>
      </c>
      <c r="K478" s="62">
        <f>Table13[[#This Row],[221411.0000]]/درآمدها!$C$10*100</f>
        <v>1.0508950074175279E-5</v>
      </c>
    </row>
    <row r="479" spans="1:11" ht="23.1" customHeight="1">
      <c r="A479" s="60" t="s">
        <v>316</v>
      </c>
      <c r="B479" s="61">
        <v>0</v>
      </c>
      <c r="C479" s="61">
        <v>0</v>
      </c>
      <c r="D479" s="61">
        <v>0</v>
      </c>
      <c r="E479" s="61">
        <f>Table13[[#This Row],[5939838.0000]]+Table13[[#This Row],[-4952210]]+Table13[[#This Row],[0]]</f>
        <v>0</v>
      </c>
      <c r="F479" s="104">
        <f>Table13[[#This Row],[987628.0000]]/درآمدها!$C$10*100</f>
        <v>0</v>
      </c>
      <c r="G479" s="61">
        <v>0</v>
      </c>
      <c r="H479" s="61">
        <v>0</v>
      </c>
      <c r="I479" s="61">
        <v>100000</v>
      </c>
      <c r="J479" s="61">
        <f>Table13[[#This Row],[294065]]+Table13[[#This Row],[Column8]]+Table13[[#This Row],[-72654.0000]]</f>
        <v>100000</v>
      </c>
      <c r="K479" s="62">
        <f>Table13[[#This Row],[221411.0000]]/درآمدها!$C$10*100</f>
        <v>4.4883189861515671E-6</v>
      </c>
    </row>
    <row r="480" spans="1:11" ht="23.1" customHeight="1">
      <c r="A480" s="60" t="s">
        <v>312</v>
      </c>
      <c r="B480" s="61">
        <v>0</v>
      </c>
      <c r="C480" s="61">
        <v>0</v>
      </c>
      <c r="D480" s="61">
        <v>0</v>
      </c>
      <c r="E480" s="61">
        <f>Table13[[#This Row],[5939838.0000]]+Table13[[#This Row],[-4952210]]+Table13[[#This Row],[0]]</f>
        <v>0</v>
      </c>
      <c r="F480" s="104">
        <f>Table13[[#This Row],[987628.0000]]/درآمدها!$C$10*100</f>
        <v>0</v>
      </c>
      <c r="G480" s="61">
        <v>0</v>
      </c>
      <c r="H480" s="61">
        <v>0</v>
      </c>
      <c r="I480" s="61">
        <v>75000</v>
      </c>
      <c r="J480" s="61">
        <f>Table13[[#This Row],[294065]]+Table13[[#This Row],[Column8]]+Table13[[#This Row],[-72654.0000]]</f>
        <v>75000</v>
      </c>
      <c r="K480" s="62">
        <f>Table13[[#This Row],[221411.0000]]/درآمدها!$C$10*100</f>
        <v>3.3662392396136747E-6</v>
      </c>
    </row>
    <row r="481" spans="1:11" ht="23.1" customHeight="1">
      <c r="A481" s="60" t="s">
        <v>549</v>
      </c>
      <c r="B481" s="61">
        <v>0</v>
      </c>
      <c r="C481" s="61">
        <v>0</v>
      </c>
      <c r="D481" s="61">
        <v>0</v>
      </c>
      <c r="E481" s="61">
        <f>Table13[[#This Row],[5939838.0000]]+Table13[[#This Row],[-4952210]]+Table13[[#This Row],[0]]</f>
        <v>0</v>
      </c>
      <c r="F481" s="104">
        <f>Table13[[#This Row],[987628.0000]]/درآمدها!$C$10*100</f>
        <v>0</v>
      </c>
      <c r="G481" s="61">
        <v>0</v>
      </c>
      <c r="H481" s="61">
        <v>0</v>
      </c>
      <c r="I481" s="61">
        <v>598831726</v>
      </c>
      <c r="J481" s="61">
        <f>Table13[[#This Row],[294065]]+Table13[[#This Row],[Column8]]+Table13[[#This Row],[-72654.0000]]</f>
        <v>598831726</v>
      </c>
      <c r="K481" s="62">
        <f>Table13[[#This Row],[221411.0000]]/درآمدها!$C$10*100</f>
        <v>2.6877478053157128E-2</v>
      </c>
    </row>
    <row r="482" spans="1:11" ht="23.1" customHeight="1">
      <c r="A482" s="60" t="s">
        <v>308</v>
      </c>
      <c r="B482" s="61">
        <v>0</v>
      </c>
      <c r="C482" s="61">
        <v>0</v>
      </c>
      <c r="D482" s="61">
        <v>0</v>
      </c>
      <c r="E482" s="61">
        <f>Table13[[#This Row],[5939838.0000]]+Table13[[#This Row],[-4952210]]+Table13[[#This Row],[0]]</f>
        <v>0</v>
      </c>
      <c r="F482" s="104">
        <f>Table13[[#This Row],[987628.0000]]/درآمدها!$C$10*100</f>
        <v>0</v>
      </c>
      <c r="G482" s="61">
        <v>0</v>
      </c>
      <c r="H482" s="61">
        <v>0</v>
      </c>
      <c r="I482" s="61">
        <v>20000</v>
      </c>
      <c r="J482" s="61">
        <f>Table13[[#This Row],[294065]]+Table13[[#This Row],[Column8]]+Table13[[#This Row],[-72654.0000]]</f>
        <v>20000</v>
      </c>
      <c r="K482" s="62">
        <f>Table13[[#This Row],[221411.0000]]/درآمدها!$C$10*100</f>
        <v>8.976637972303133E-7</v>
      </c>
    </row>
    <row r="483" spans="1:11" ht="23.1" customHeight="1">
      <c r="A483" s="60" t="s">
        <v>569</v>
      </c>
      <c r="B483" s="61">
        <v>0</v>
      </c>
      <c r="C483" s="61">
        <v>0</v>
      </c>
      <c r="D483" s="61">
        <v>0</v>
      </c>
      <c r="E483" s="61">
        <f>Table13[[#This Row],[5939838.0000]]+Table13[[#This Row],[-4952210]]+Table13[[#This Row],[0]]</f>
        <v>0</v>
      </c>
      <c r="F483" s="104">
        <f>Table13[[#This Row],[987628.0000]]/درآمدها!$C$10*100</f>
        <v>0</v>
      </c>
      <c r="G483" s="61">
        <v>0</v>
      </c>
      <c r="H483" s="61">
        <v>0</v>
      </c>
      <c r="I483" s="61">
        <v>2154283759</v>
      </c>
      <c r="J483" s="61">
        <f>Table13[[#This Row],[294065]]+Table13[[#This Row],[Column8]]+Table13[[#This Row],[-72654.0000]]</f>
        <v>2154283759</v>
      </c>
      <c r="K483" s="62">
        <f>Table13[[#This Row],[221411.0000]]/درآمدها!$C$10*100</f>
        <v>9.669112697077667E-2</v>
      </c>
    </row>
    <row r="484" spans="1:11" ht="23.1" customHeight="1">
      <c r="A484" s="60" t="s">
        <v>349</v>
      </c>
      <c r="B484" s="61">
        <v>0</v>
      </c>
      <c r="C484" s="61">
        <v>0</v>
      </c>
      <c r="D484" s="61">
        <v>0</v>
      </c>
      <c r="E484" s="61">
        <f>Table13[[#This Row],[5939838.0000]]+Table13[[#This Row],[-4952210]]+Table13[[#This Row],[0]]</f>
        <v>0</v>
      </c>
      <c r="F484" s="104">
        <f>Table13[[#This Row],[987628.0000]]/درآمدها!$C$10*100</f>
        <v>0</v>
      </c>
      <c r="G484" s="61">
        <v>0</v>
      </c>
      <c r="H484" s="61">
        <v>0</v>
      </c>
      <c r="I484" s="61">
        <v>100250303</v>
      </c>
      <c r="J484" s="61">
        <f>Table13[[#This Row],[294065]]+Table13[[#This Row],[Column8]]+Table13[[#This Row],[-72654.0000]]</f>
        <v>100250303</v>
      </c>
      <c r="K484" s="62">
        <f>Table13[[#This Row],[221411.0000]]/درآمدها!$C$10*100</f>
        <v>4.4995533832234737E-3</v>
      </c>
    </row>
    <row r="485" spans="1:11" ht="23.1" customHeight="1">
      <c r="A485" s="60" t="s">
        <v>348</v>
      </c>
      <c r="B485" s="61">
        <v>0</v>
      </c>
      <c r="C485" s="61">
        <v>0</v>
      </c>
      <c r="D485" s="61">
        <v>0</v>
      </c>
      <c r="E485" s="61">
        <f>Table13[[#This Row],[5939838.0000]]+Table13[[#This Row],[-4952210]]+Table13[[#This Row],[0]]</f>
        <v>0</v>
      </c>
      <c r="F485" s="104">
        <f>Table13[[#This Row],[987628.0000]]/درآمدها!$C$10*100</f>
        <v>0</v>
      </c>
      <c r="G485" s="61">
        <v>0</v>
      </c>
      <c r="H485" s="61">
        <v>0</v>
      </c>
      <c r="I485" s="61">
        <v>121754577</v>
      </c>
      <c r="J485" s="61">
        <f>Table13[[#This Row],[294065]]+Table13[[#This Row],[Column8]]+Table13[[#This Row],[-72654.0000]]</f>
        <v>121754577</v>
      </c>
      <c r="K485" s="62">
        <f>Table13[[#This Row],[221411.0000]]/درآمدها!$C$10*100</f>
        <v>5.4647337959995287E-3</v>
      </c>
    </row>
    <row r="486" spans="1:11" ht="23.1" customHeight="1">
      <c r="A486" s="60" t="s">
        <v>350</v>
      </c>
      <c r="B486" s="61">
        <v>0</v>
      </c>
      <c r="C486" s="61">
        <v>0</v>
      </c>
      <c r="D486" s="61">
        <v>0</v>
      </c>
      <c r="E486" s="61">
        <f>Table13[[#This Row],[5939838.0000]]+Table13[[#This Row],[-4952210]]+Table13[[#This Row],[0]]</f>
        <v>0</v>
      </c>
      <c r="F486" s="104">
        <f>Table13[[#This Row],[987628.0000]]/درآمدها!$C$10*100</f>
        <v>0</v>
      </c>
      <c r="G486" s="61">
        <v>0</v>
      </c>
      <c r="H486" s="61">
        <v>0</v>
      </c>
      <c r="I486" s="61">
        <v>82503342</v>
      </c>
      <c r="J486" s="61">
        <f>Table13[[#This Row],[294065]]+Table13[[#This Row],[Column8]]+Table13[[#This Row],[-72654.0000]]</f>
        <v>82503342</v>
      </c>
      <c r="K486" s="62">
        <f>Table13[[#This Row],[221411.0000]]/درآمدها!$C$10*100</f>
        <v>3.7030131631955597E-3</v>
      </c>
    </row>
    <row r="487" spans="1:11" ht="23.1" customHeight="1">
      <c r="A487" s="60" t="s">
        <v>347</v>
      </c>
      <c r="B487" s="61">
        <v>0</v>
      </c>
      <c r="C487" s="61">
        <v>0</v>
      </c>
      <c r="D487" s="61">
        <v>0</v>
      </c>
      <c r="E487" s="61">
        <f>Table13[[#This Row],[5939838.0000]]+Table13[[#This Row],[-4952210]]+Table13[[#This Row],[0]]</f>
        <v>0</v>
      </c>
      <c r="F487" s="104">
        <f>Table13[[#This Row],[987628.0000]]/درآمدها!$C$10*100</f>
        <v>0</v>
      </c>
      <c r="G487" s="61">
        <v>0</v>
      </c>
      <c r="H487" s="61">
        <v>0</v>
      </c>
      <c r="I487" s="61">
        <v>37281196</v>
      </c>
      <c r="J487" s="61">
        <f>Table13[[#This Row],[294065]]+Table13[[#This Row],[Column8]]+Table13[[#This Row],[-72654.0000]]</f>
        <v>37281196</v>
      </c>
      <c r="K487" s="62">
        <f>Table13[[#This Row],[221411.0000]]/درآمدها!$C$10*100</f>
        <v>1.6732989983323785E-3</v>
      </c>
    </row>
    <row r="488" spans="1:11" ht="23.1" customHeight="1">
      <c r="A488" s="60" t="s">
        <v>331</v>
      </c>
      <c r="B488" s="61">
        <v>0</v>
      </c>
      <c r="C488" s="61">
        <v>0</v>
      </c>
      <c r="D488" s="61">
        <v>0</v>
      </c>
      <c r="E488" s="61">
        <f>Table13[[#This Row],[5939838.0000]]+Table13[[#This Row],[-4952210]]+Table13[[#This Row],[0]]</f>
        <v>0</v>
      </c>
      <c r="F488" s="104">
        <f>Table13[[#This Row],[987628.0000]]/درآمدها!$C$10*100</f>
        <v>0</v>
      </c>
      <c r="G488" s="61">
        <v>0</v>
      </c>
      <c r="H488" s="61">
        <v>0</v>
      </c>
      <c r="I488" s="61">
        <v>1000000</v>
      </c>
      <c r="J488" s="61">
        <f>Table13[[#This Row],[294065]]+Table13[[#This Row],[Column8]]+Table13[[#This Row],[-72654.0000]]</f>
        <v>1000000</v>
      </c>
      <c r="K488" s="62">
        <f>Table13[[#This Row],[221411.0000]]/درآمدها!$C$10*100</f>
        <v>4.4883189861515673E-5</v>
      </c>
    </row>
    <row r="489" spans="1:11" ht="23.1" customHeight="1">
      <c r="A489" s="60" t="s">
        <v>330</v>
      </c>
      <c r="B489" s="61">
        <v>0</v>
      </c>
      <c r="C489" s="61">
        <v>0</v>
      </c>
      <c r="D489" s="61">
        <v>0</v>
      </c>
      <c r="E489" s="61">
        <f>Table13[[#This Row],[5939838.0000]]+Table13[[#This Row],[-4952210]]+Table13[[#This Row],[0]]</f>
        <v>0</v>
      </c>
      <c r="F489" s="104">
        <f>Table13[[#This Row],[987628.0000]]/درآمدها!$C$10*100</f>
        <v>0</v>
      </c>
      <c r="G489" s="61">
        <v>0</v>
      </c>
      <c r="H489" s="61">
        <v>0</v>
      </c>
      <c r="I489" s="61">
        <v>15238000</v>
      </c>
      <c r="J489" s="61">
        <f>Table13[[#This Row],[294065]]+Table13[[#This Row],[Column8]]+Table13[[#This Row],[-72654.0000]]</f>
        <v>15238000</v>
      </c>
      <c r="K489" s="62">
        <f>Table13[[#This Row],[221411.0000]]/درآمدها!$C$10*100</f>
        <v>6.8393004710977574E-4</v>
      </c>
    </row>
    <row r="490" spans="1:11" ht="23.1" customHeight="1">
      <c r="A490" s="60" t="s">
        <v>512</v>
      </c>
      <c r="B490" s="61">
        <v>0</v>
      </c>
      <c r="C490" s="61">
        <v>0</v>
      </c>
      <c r="D490" s="61">
        <v>0</v>
      </c>
      <c r="E490" s="61">
        <f>Table13[[#This Row],[5939838.0000]]+Table13[[#This Row],[-4952210]]+Table13[[#This Row],[0]]</f>
        <v>0</v>
      </c>
      <c r="F490" s="104">
        <f>Table13[[#This Row],[987628.0000]]/درآمدها!$C$10*100</f>
        <v>0</v>
      </c>
      <c r="G490" s="61">
        <v>0</v>
      </c>
      <c r="H490" s="61">
        <v>0</v>
      </c>
      <c r="I490" s="61">
        <v>1181459676</v>
      </c>
      <c r="J490" s="61">
        <f>Table13[[#This Row],[294065]]+Table13[[#This Row],[Column8]]+Table13[[#This Row],[-72654.0000]]</f>
        <v>1181459676</v>
      </c>
      <c r="K490" s="62">
        <f>Table13[[#This Row],[221411.0000]]/درآمدها!$C$10*100</f>
        <v>5.3027678951632781E-2</v>
      </c>
    </row>
    <row r="491" spans="1:11" ht="23.1" customHeight="1">
      <c r="A491" s="60" t="s">
        <v>513</v>
      </c>
      <c r="B491" s="61">
        <v>0</v>
      </c>
      <c r="C491" s="61">
        <v>0</v>
      </c>
      <c r="D491" s="61">
        <v>0</v>
      </c>
      <c r="E491" s="61">
        <f>Table13[[#This Row],[5939838.0000]]+Table13[[#This Row],[-4952210]]+Table13[[#This Row],[0]]</f>
        <v>0</v>
      </c>
      <c r="F491" s="104">
        <f>Table13[[#This Row],[987628.0000]]/درآمدها!$C$10*100</f>
        <v>0</v>
      </c>
      <c r="G491" s="61">
        <v>0</v>
      </c>
      <c r="H491" s="61">
        <v>0</v>
      </c>
      <c r="I491" s="61">
        <v>693143235</v>
      </c>
      <c r="J491" s="61">
        <f>Table13[[#This Row],[294065]]+Table13[[#This Row],[Column8]]+Table13[[#This Row],[-72654.0000]]</f>
        <v>693143235</v>
      </c>
      <c r="K491" s="62">
        <f>Table13[[#This Row],[221411.0000]]/درآمدها!$C$10*100</f>
        <v>3.111047941773017E-2</v>
      </c>
    </row>
    <row r="492" spans="1:11" ht="23.1" customHeight="1">
      <c r="A492" s="60" t="s">
        <v>453</v>
      </c>
      <c r="B492" s="61">
        <v>0</v>
      </c>
      <c r="C492" s="61">
        <v>0</v>
      </c>
      <c r="D492" s="61">
        <v>0</v>
      </c>
      <c r="E492" s="61">
        <f>Table13[[#This Row],[5939838.0000]]+Table13[[#This Row],[-4952210]]+Table13[[#This Row],[0]]</f>
        <v>0</v>
      </c>
      <c r="F492" s="104">
        <f>Table13[[#This Row],[987628.0000]]/درآمدها!$C$10*100</f>
        <v>0</v>
      </c>
      <c r="G492" s="61">
        <v>0</v>
      </c>
      <c r="H492" s="61">
        <v>0</v>
      </c>
      <c r="I492" s="61">
        <v>-5054207</v>
      </c>
      <c r="J492" s="61">
        <f>Table13[[#This Row],[294065]]+Table13[[#This Row],[Column8]]+Table13[[#This Row],[-72654.0000]]</f>
        <v>-5054207</v>
      </c>
      <c r="K492" s="62">
        <f>Table13[[#This Row],[221411.0000]]/درآمدها!$C$10*100</f>
        <v>-2.2684893238040154E-4</v>
      </c>
    </row>
    <row r="493" spans="1:11" ht="23.1" customHeight="1">
      <c r="A493" s="60" t="s">
        <v>454</v>
      </c>
      <c r="B493" s="61">
        <v>0</v>
      </c>
      <c r="C493" s="61">
        <v>0</v>
      </c>
      <c r="D493" s="61">
        <v>0</v>
      </c>
      <c r="E493" s="61">
        <f>Table13[[#This Row],[5939838.0000]]+Table13[[#This Row],[-4952210]]+Table13[[#This Row],[0]]</f>
        <v>0</v>
      </c>
      <c r="F493" s="104">
        <f>Table13[[#This Row],[987628.0000]]/درآمدها!$C$10*100</f>
        <v>0</v>
      </c>
      <c r="G493" s="61">
        <v>0</v>
      </c>
      <c r="H493" s="61">
        <v>0</v>
      </c>
      <c r="I493" s="61">
        <v>-14626355</v>
      </c>
      <c r="J493" s="61">
        <f>Table13[[#This Row],[294065]]+Table13[[#This Row],[Column8]]+Table13[[#This Row],[-72654.0000]]</f>
        <v>-14626355</v>
      </c>
      <c r="K493" s="62">
        <f>Table13[[#This Row],[221411.0000]]/درآمدها!$C$10*100</f>
        <v>-6.5647746844692907E-4</v>
      </c>
    </row>
    <row r="494" spans="1:11" ht="23.1" customHeight="1">
      <c r="A494" s="60" t="s">
        <v>455</v>
      </c>
      <c r="B494" s="61">
        <v>0</v>
      </c>
      <c r="C494" s="61">
        <v>0</v>
      </c>
      <c r="D494" s="61">
        <v>0</v>
      </c>
      <c r="E494" s="61">
        <f>Table13[[#This Row],[5939838.0000]]+Table13[[#This Row],[-4952210]]+Table13[[#This Row],[0]]</f>
        <v>0</v>
      </c>
      <c r="F494" s="104">
        <f>Table13[[#This Row],[987628.0000]]/درآمدها!$C$10*100</f>
        <v>0</v>
      </c>
      <c r="G494" s="61">
        <v>0</v>
      </c>
      <c r="H494" s="61">
        <v>0</v>
      </c>
      <c r="I494" s="61">
        <v>-112602294</v>
      </c>
      <c r="J494" s="61">
        <f>Table13[[#This Row],[294065]]+Table13[[#This Row],[Column8]]+Table13[[#This Row],[-72654.0000]]</f>
        <v>-112602294</v>
      </c>
      <c r="K494" s="62">
        <f>Table13[[#This Row],[221411.0000]]/درآمدها!$C$10*100</f>
        <v>-5.0539501404442064E-3</v>
      </c>
    </row>
    <row r="495" spans="1:11" ht="23.1" customHeight="1">
      <c r="A495" s="60" t="s">
        <v>456</v>
      </c>
      <c r="B495" s="61">
        <v>0</v>
      </c>
      <c r="C495" s="61">
        <v>0</v>
      </c>
      <c r="D495" s="61">
        <v>0</v>
      </c>
      <c r="E495" s="61">
        <f>Table13[[#This Row],[5939838.0000]]+Table13[[#This Row],[-4952210]]+Table13[[#This Row],[0]]</f>
        <v>0</v>
      </c>
      <c r="F495" s="104">
        <f>Table13[[#This Row],[987628.0000]]/درآمدها!$C$10*100</f>
        <v>0</v>
      </c>
      <c r="G495" s="61">
        <v>0</v>
      </c>
      <c r="H495" s="61">
        <v>0</v>
      </c>
      <c r="I495" s="61">
        <v>10351124</v>
      </c>
      <c r="J495" s="61">
        <f>Table13[[#This Row],[294065]]+Table13[[#This Row],[Column8]]+Table13[[#This Row],[-72654.0000]]</f>
        <v>10351124</v>
      </c>
      <c r="K495" s="62">
        <f>Table13[[#This Row],[221411.0000]]/درآمدها!$C$10*100</f>
        <v>4.6459146377209151E-4</v>
      </c>
    </row>
    <row r="496" spans="1:11" ht="23.1" customHeight="1">
      <c r="A496" s="60" t="s">
        <v>457</v>
      </c>
      <c r="B496" s="61">
        <v>0</v>
      </c>
      <c r="C496" s="61">
        <v>0</v>
      </c>
      <c r="D496" s="61">
        <v>0</v>
      </c>
      <c r="E496" s="61">
        <f>Table13[[#This Row],[5939838.0000]]+Table13[[#This Row],[-4952210]]+Table13[[#This Row],[0]]</f>
        <v>0</v>
      </c>
      <c r="F496" s="104">
        <f>Table13[[#This Row],[987628.0000]]/درآمدها!$C$10*100</f>
        <v>0</v>
      </c>
      <c r="G496" s="61">
        <v>0</v>
      </c>
      <c r="H496" s="61">
        <v>0</v>
      </c>
      <c r="I496" s="61">
        <v>-3378633</v>
      </c>
      <c r="J496" s="61">
        <f>Table13[[#This Row],[294065]]+Table13[[#This Row],[Column8]]+Table13[[#This Row],[-72654.0000]]</f>
        <v>-3378633</v>
      </c>
      <c r="K496" s="62">
        <f>Table13[[#This Row],[221411.0000]]/درآمدها!$C$10*100</f>
        <v>-1.5164382641138228E-4</v>
      </c>
    </row>
    <row r="497" spans="1:11" ht="23.1" customHeight="1">
      <c r="A497" s="60" t="s">
        <v>458</v>
      </c>
      <c r="B497" s="61">
        <v>0</v>
      </c>
      <c r="C497" s="61">
        <v>0</v>
      </c>
      <c r="D497" s="61">
        <v>0</v>
      </c>
      <c r="E497" s="61">
        <f>Table13[[#This Row],[5939838.0000]]+Table13[[#This Row],[-4952210]]+Table13[[#This Row],[0]]</f>
        <v>0</v>
      </c>
      <c r="F497" s="104">
        <f>Table13[[#This Row],[987628.0000]]/درآمدها!$C$10*100</f>
        <v>0</v>
      </c>
      <c r="G497" s="61">
        <v>0</v>
      </c>
      <c r="H497" s="61">
        <v>0</v>
      </c>
      <c r="I497" s="61">
        <v>94575000</v>
      </c>
      <c r="J497" s="61">
        <f>Table13[[#This Row],[294065]]+Table13[[#This Row],[Column8]]+Table13[[#This Row],[-72654.0000]]</f>
        <v>94575000</v>
      </c>
      <c r="K497" s="62">
        <f>Table13[[#This Row],[221411.0000]]/درآمدها!$C$10*100</f>
        <v>4.2448276811528438E-3</v>
      </c>
    </row>
    <row r="498" spans="1:11" ht="23.1" customHeight="1">
      <c r="A498" s="60" t="s">
        <v>315</v>
      </c>
      <c r="B498" s="61">
        <v>0</v>
      </c>
      <c r="C498" s="61">
        <v>0</v>
      </c>
      <c r="D498" s="61">
        <v>0</v>
      </c>
      <c r="E498" s="61">
        <f>Table13[[#This Row],[5939838.0000]]+Table13[[#This Row],[-4952210]]+Table13[[#This Row],[0]]</f>
        <v>0</v>
      </c>
      <c r="F498" s="104">
        <f>Table13[[#This Row],[987628.0000]]/درآمدها!$C$10*100</f>
        <v>0</v>
      </c>
      <c r="G498" s="61">
        <v>0</v>
      </c>
      <c r="H498" s="61">
        <v>0</v>
      </c>
      <c r="I498" s="61">
        <v>703000</v>
      </c>
      <c r="J498" s="61">
        <f>Table13[[#This Row],[294065]]+Table13[[#This Row],[Column8]]+Table13[[#This Row],[-72654.0000]]</f>
        <v>703000</v>
      </c>
      <c r="K498" s="62">
        <f>Table13[[#This Row],[221411.0000]]/درآمدها!$C$10*100</f>
        <v>3.1552882472645514E-5</v>
      </c>
    </row>
    <row r="499" spans="1:11" ht="23.1" customHeight="1">
      <c r="A499" s="60" t="s">
        <v>305</v>
      </c>
      <c r="B499" s="61">
        <v>0</v>
      </c>
      <c r="C499" s="61">
        <v>0</v>
      </c>
      <c r="D499" s="61">
        <v>0</v>
      </c>
      <c r="E499" s="61">
        <f>Table13[[#This Row],[5939838.0000]]+Table13[[#This Row],[-4952210]]+Table13[[#This Row],[0]]</f>
        <v>0</v>
      </c>
      <c r="F499" s="104">
        <f>Table13[[#This Row],[987628.0000]]/درآمدها!$C$10*100</f>
        <v>0</v>
      </c>
      <c r="G499" s="61">
        <v>0</v>
      </c>
      <c r="H499" s="61">
        <v>0</v>
      </c>
      <c r="I499" s="61">
        <v>600000</v>
      </c>
      <c r="J499" s="61">
        <f>Table13[[#This Row],[294065]]+Table13[[#This Row],[Column8]]+Table13[[#This Row],[-72654.0000]]</f>
        <v>600000</v>
      </c>
      <c r="K499" s="62">
        <f>Table13[[#This Row],[221411.0000]]/درآمدها!$C$10*100</f>
        <v>2.6929913916909398E-5</v>
      </c>
    </row>
    <row r="500" spans="1:11" ht="23.1" customHeight="1">
      <c r="A500" s="60" t="s">
        <v>310</v>
      </c>
      <c r="B500" s="61">
        <v>0</v>
      </c>
      <c r="C500" s="61">
        <v>0</v>
      </c>
      <c r="D500" s="61">
        <v>0</v>
      </c>
      <c r="E500" s="61">
        <f>Table13[[#This Row],[5939838.0000]]+Table13[[#This Row],[-4952210]]+Table13[[#This Row],[0]]</f>
        <v>0</v>
      </c>
      <c r="F500" s="104">
        <f>Table13[[#This Row],[987628.0000]]/درآمدها!$C$10*100</f>
        <v>0</v>
      </c>
      <c r="G500" s="61">
        <v>0</v>
      </c>
      <c r="H500" s="61">
        <v>0</v>
      </c>
      <c r="I500" s="61">
        <v>7638000</v>
      </c>
      <c r="J500" s="61">
        <f>Table13[[#This Row],[294065]]+Table13[[#This Row],[Column8]]+Table13[[#This Row],[-72654.0000]]</f>
        <v>7638000</v>
      </c>
      <c r="K500" s="62">
        <f>Table13[[#This Row],[221411.0000]]/درآمدها!$C$10*100</f>
        <v>3.4281780416225668E-4</v>
      </c>
    </row>
    <row r="501" spans="1:11" ht="23.1" customHeight="1">
      <c r="A501" s="60" t="s">
        <v>311</v>
      </c>
      <c r="B501" s="61">
        <v>0</v>
      </c>
      <c r="C501" s="61">
        <v>0</v>
      </c>
      <c r="D501" s="61">
        <v>0</v>
      </c>
      <c r="E501" s="61">
        <f>Table13[[#This Row],[5939838.0000]]+Table13[[#This Row],[-4952210]]+Table13[[#This Row],[0]]</f>
        <v>0</v>
      </c>
      <c r="F501" s="104">
        <f>Table13[[#This Row],[987628.0000]]/درآمدها!$C$10*100</f>
        <v>0</v>
      </c>
      <c r="G501" s="61">
        <v>0</v>
      </c>
      <c r="H501" s="61">
        <v>0</v>
      </c>
      <c r="I501" s="61">
        <v>2200000</v>
      </c>
      <c r="J501" s="61">
        <f>Table13[[#This Row],[294065]]+Table13[[#This Row],[Column8]]+Table13[[#This Row],[-72654.0000]]</f>
        <v>2200000</v>
      </c>
      <c r="K501" s="62">
        <f>Table13[[#This Row],[221411.0000]]/درآمدها!$C$10*100</f>
        <v>9.8743017695334469E-5</v>
      </c>
    </row>
    <row r="502" spans="1:11" ht="23.1" customHeight="1">
      <c r="A502" s="60" t="s">
        <v>313</v>
      </c>
      <c r="B502" s="61">
        <v>0</v>
      </c>
      <c r="C502" s="61">
        <v>0</v>
      </c>
      <c r="D502" s="61">
        <v>0</v>
      </c>
      <c r="E502" s="61">
        <f>Table13[[#This Row],[5939838.0000]]+Table13[[#This Row],[-4952210]]+Table13[[#This Row],[0]]</f>
        <v>0</v>
      </c>
      <c r="F502" s="104">
        <f>Table13[[#This Row],[987628.0000]]/درآمدها!$C$10*100</f>
        <v>0</v>
      </c>
      <c r="G502" s="61">
        <v>0</v>
      </c>
      <c r="H502" s="61">
        <v>0</v>
      </c>
      <c r="I502" s="61">
        <v>689000</v>
      </c>
      <c r="J502" s="61">
        <f>Table13[[#This Row],[294065]]+Table13[[#This Row],[Column8]]+Table13[[#This Row],[-72654.0000]]</f>
        <v>689000</v>
      </c>
      <c r="K502" s="62">
        <f>Table13[[#This Row],[221411.0000]]/درآمدها!$C$10*100</f>
        <v>3.0924517814584292E-5</v>
      </c>
    </row>
    <row r="503" spans="1:11" ht="23.1" customHeight="1">
      <c r="A503" s="60" t="s">
        <v>503</v>
      </c>
      <c r="B503" s="61">
        <v>0</v>
      </c>
      <c r="C503" s="61">
        <v>0</v>
      </c>
      <c r="D503" s="61">
        <v>0</v>
      </c>
      <c r="E503" s="61">
        <f>Table13[[#This Row],[5939838.0000]]+Table13[[#This Row],[-4952210]]+Table13[[#This Row],[0]]</f>
        <v>0</v>
      </c>
      <c r="F503" s="104">
        <f>Table13[[#This Row],[987628.0000]]/درآمدها!$C$10*100</f>
        <v>0</v>
      </c>
      <c r="G503" s="61">
        <v>0</v>
      </c>
      <c r="H503" s="61">
        <v>0</v>
      </c>
      <c r="I503" s="61">
        <v>-66591726</v>
      </c>
      <c r="J503" s="61">
        <f>Table13[[#This Row],[294065]]+Table13[[#This Row],[Column8]]+Table13[[#This Row],[-72654.0000]]</f>
        <v>-66591726</v>
      </c>
      <c r="K503" s="62">
        <f>Table13[[#This Row],[221411.0000]]/درآمدها!$C$10*100</f>
        <v>-2.9888490812640294E-3</v>
      </c>
    </row>
    <row r="504" spans="1:11" ht="23.1" customHeight="1">
      <c r="A504" s="60" t="s">
        <v>504</v>
      </c>
      <c r="B504" s="61">
        <v>0</v>
      </c>
      <c r="C504" s="61">
        <v>0</v>
      </c>
      <c r="D504" s="61">
        <v>0</v>
      </c>
      <c r="E504" s="61">
        <f>Table13[[#This Row],[5939838.0000]]+Table13[[#This Row],[-4952210]]+Table13[[#This Row],[0]]</f>
        <v>0</v>
      </c>
      <c r="F504" s="104">
        <f>Table13[[#This Row],[987628.0000]]/درآمدها!$C$10*100</f>
        <v>0</v>
      </c>
      <c r="G504" s="61">
        <v>0</v>
      </c>
      <c r="H504" s="61">
        <v>0</v>
      </c>
      <c r="I504" s="61">
        <v>6148242</v>
      </c>
      <c r="J504" s="61">
        <f>Table13[[#This Row],[294065]]+Table13[[#This Row],[Column8]]+Table13[[#This Row],[-72654.0000]]</f>
        <v>6148242</v>
      </c>
      <c r="K504" s="62">
        <f>Table13[[#This Row],[221411.0000]]/درآمدها!$C$10*100</f>
        <v>2.7595271300054483E-4</v>
      </c>
    </row>
    <row r="505" spans="1:11" ht="23.1" customHeight="1">
      <c r="A505" s="60" t="s">
        <v>505</v>
      </c>
      <c r="B505" s="61">
        <v>0</v>
      </c>
      <c r="C505" s="61">
        <v>0</v>
      </c>
      <c r="D505" s="61">
        <v>0</v>
      </c>
      <c r="E505" s="61">
        <f>Table13[[#This Row],[5939838.0000]]+Table13[[#This Row],[-4952210]]+Table13[[#This Row],[0]]</f>
        <v>0</v>
      </c>
      <c r="F505" s="104">
        <f>Table13[[#This Row],[987628.0000]]/درآمدها!$C$10*100</f>
        <v>0</v>
      </c>
      <c r="G505" s="61">
        <v>0</v>
      </c>
      <c r="H505" s="61">
        <v>0</v>
      </c>
      <c r="I505" s="61">
        <v>645300000</v>
      </c>
      <c r="J505" s="61">
        <f>Table13[[#This Row],[294065]]+Table13[[#This Row],[Column8]]+Table13[[#This Row],[-72654.0000]]</f>
        <v>645300000</v>
      </c>
      <c r="K505" s="62">
        <f>Table13[[#This Row],[221411.0000]]/درآمدها!$C$10*100</f>
        <v>2.8963122417636062E-2</v>
      </c>
    </row>
    <row r="506" spans="1:11" ht="23.1" customHeight="1">
      <c r="A506" s="60" t="s">
        <v>306</v>
      </c>
      <c r="B506" s="61">
        <v>0</v>
      </c>
      <c r="C506" s="61">
        <v>0</v>
      </c>
      <c r="D506" s="61">
        <v>0</v>
      </c>
      <c r="E506" s="61">
        <f>Table13[[#This Row],[5939838.0000]]+Table13[[#This Row],[-4952210]]+Table13[[#This Row],[0]]</f>
        <v>0</v>
      </c>
      <c r="F506" s="104">
        <f>Table13[[#This Row],[987628.0000]]/درآمدها!$C$10*100</f>
        <v>0</v>
      </c>
      <c r="G506" s="61">
        <v>0</v>
      </c>
      <c r="H506" s="61">
        <v>0</v>
      </c>
      <c r="I506" s="61">
        <v>7000</v>
      </c>
      <c r="J506" s="61">
        <f>Table13[[#This Row],[294065]]+Table13[[#This Row],[Column8]]+Table13[[#This Row],[-72654.0000]]</f>
        <v>7000</v>
      </c>
      <c r="K506" s="62">
        <f>Table13[[#This Row],[221411.0000]]/درآمدها!$C$10*100</f>
        <v>3.1418232903060966E-7</v>
      </c>
    </row>
    <row r="507" spans="1:11" ht="23.1" customHeight="1">
      <c r="A507" s="60" t="s">
        <v>322</v>
      </c>
      <c r="B507" s="61">
        <v>0</v>
      </c>
      <c r="C507" s="61">
        <v>0</v>
      </c>
      <c r="D507" s="61">
        <v>0</v>
      </c>
      <c r="E507" s="61">
        <f>Table13[[#This Row],[5939838.0000]]+Table13[[#This Row],[-4952210]]+Table13[[#This Row],[0]]</f>
        <v>0</v>
      </c>
      <c r="F507" s="104">
        <f>Table13[[#This Row],[987628.0000]]/درآمدها!$C$10*100</f>
        <v>0</v>
      </c>
      <c r="G507" s="61">
        <v>0</v>
      </c>
      <c r="H507" s="61">
        <v>0</v>
      </c>
      <c r="I507" s="61">
        <v>3799000</v>
      </c>
      <c r="J507" s="61">
        <f>Table13[[#This Row],[294065]]+Table13[[#This Row],[Column8]]+Table13[[#This Row],[-72654.0000]]</f>
        <v>3799000</v>
      </c>
      <c r="K507" s="62">
        <f>Table13[[#This Row],[221411.0000]]/درآمدها!$C$10*100</f>
        <v>1.7051123828389802E-4</v>
      </c>
    </row>
    <row r="508" spans="1:11" ht="23.1" customHeight="1">
      <c r="A508" s="60" t="s">
        <v>321</v>
      </c>
      <c r="B508" s="61">
        <v>0</v>
      </c>
      <c r="C508" s="61">
        <v>0</v>
      </c>
      <c r="D508" s="61">
        <v>0</v>
      </c>
      <c r="E508" s="61">
        <f>Table13[[#This Row],[5939838.0000]]+Table13[[#This Row],[-4952210]]+Table13[[#This Row],[0]]</f>
        <v>0</v>
      </c>
      <c r="F508" s="104">
        <f>Table13[[#This Row],[987628.0000]]/درآمدها!$C$10*100</f>
        <v>0</v>
      </c>
      <c r="G508" s="61">
        <v>0</v>
      </c>
      <c r="H508" s="61">
        <v>0</v>
      </c>
      <c r="I508" s="61">
        <v>5595000</v>
      </c>
      <c r="J508" s="61">
        <f>Table13[[#This Row],[294065]]+Table13[[#This Row],[Column8]]+Table13[[#This Row],[-72654.0000]]</f>
        <v>5595000</v>
      </c>
      <c r="K508" s="62">
        <f>Table13[[#This Row],[221411.0000]]/درآمدها!$C$10*100</f>
        <v>2.5112144727518015E-4</v>
      </c>
    </row>
    <row r="509" spans="1:11" ht="23.1" customHeight="1">
      <c r="A509" s="60" t="s">
        <v>318</v>
      </c>
      <c r="B509" s="61">
        <v>0</v>
      </c>
      <c r="C509" s="61">
        <v>0</v>
      </c>
      <c r="D509" s="61">
        <v>0</v>
      </c>
      <c r="E509" s="61">
        <f>Table13[[#This Row],[5939838.0000]]+Table13[[#This Row],[-4952210]]+Table13[[#This Row],[0]]</f>
        <v>0</v>
      </c>
      <c r="F509" s="104">
        <f>Table13[[#This Row],[987628.0000]]/درآمدها!$C$10*100</f>
        <v>0</v>
      </c>
      <c r="G509" s="61">
        <v>0</v>
      </c>
      <c r="H509" s="61">
        <v>0</v>
      </c>
      <c r="I509" s="61">
        <v>5200000</v>
      </c>
      <c r="J509" s="61">
        <f>Table13[[#This Row],[294065]]+Table13[[#This Row],[Column8]]+Table13[[#This Row],[-72654.0000]]</f>
        <v>5200000</v>
      </c>
      <c r="K509" s="62">
        <f>Table13[[#This Row],[221411.0000]]/درآمدها!$C$10*100</f>
        <v>2.3339258727988148E-4</v>
      </c>
    </row>
    <row r="510" spans="1:11" ht="23.1" customHeight="1">
      <c r="A510" s="60" t="s">
        <v>314</v>
      </c>
      <c r="B510" s="61">
        <v>0</v>
      </c>
      <c r="C510" s="61">
        <v>0</v>
      </c>
      <c r="D510" s="61">
        <v>0</v>
      </c>
      <c r="E510" s="61">
        <f>Table13[[#This Row],[5939838.0000]]+Table13[[#This Row],[-4952210]]+Table13[[#This Row],[0]]</f>
        <v>0</v>
      </c>
      <c r="F510" s="104">
        <f>Table13[[#This Row],[987628.0000]]/درآمدها!$C$10*100</f>
        <v>0</v>
      </c>
      <c r="G510" s="61">
        <v>0</v>
      </c>
      <c r="H510" s="61">
        <v>0</v>
      </c>
      <c r="I510" s="61">
        <v>2800000</v>
      </c>
      <c r="J510" s="61">
        <f>Table13[[#This Row],[294065]]+Table13[[#This Row],[Column8]]+Table13[[#This Row],[-72654.0000]]</f>
        <v>2800000</v>
      </c>
      <c r="K510" s="62">
        <f>Table13[[#This Row],[221411.0000]]/درآمدها!$C$10*100</f>
        <v>1.2567293161224385E-4</v>
      </c>
    </row>
    <row r="511" spans="1:11" ht="23.1" customHeight="1">
      <c r="A511" s="60" t="s">
        <v>307</v>
      </c>
      <c r="B511" s="61">
        <v>0</v>
      </c>
      <c r="C511" s="61">
        <v>0</v>
      </c>
      <c r="D511" s="61">
        <v>0</v>
      </c>
      <c r="E511" s="61">
        <f>Table13[[#This Row],[5939838.0000]]+Table13[[#This Row],[-4952210]]+Table13[[#This Row],[0]]</f>
        <v>0</v>
      </c>
      <c r="F511" s="104">
        <f>Table13[[#This Row],[987628.0000]]/درآمدها!$C$10*100</f>
        <v>0</v>
      </c>
      <c r="G511" s="61">
        <v>0</v>
      </c>
      <c r="H511" s="61">
        <v>0</v>
      </c>
      <c r="I511" s="61">
        <v>800000</v>
      </c>
      <c r="J511" s="61">
        <f>Table13[[#This Row],[294065]]+Table13[[#This Row],[Column8]]+Table13[[#This Row],[-72654.0000]]</f>
        <v>800000</v>
      </c>
      <c r="K511" s="62">
        <f>Table13[[#This Row],[221411.0000]]/درآمدها!$C$10*100</f>
        <v>3.5906551889212537E-5</v>
      </c>
    </row>
    <row r="512" spans="1:11" ht="23.1" customHeight="1">
      <c r="A512" s="60" t="s">
        <v>506</v>
      </c>
      <c r="B512" s="61">
        <v>0</v>
      </c>
      <c r="C512" s="61">
        <v>0</v>
      </c>
      <c r="D512" s="61">
        <v>0</v>
      </c>
      <c r="E512" s="61">
        <f>Table13[[#This Row],[5939838.0000]]+Table13[[#This Row],[-4952210]]+Table13[[#This Row],[0]]</f>
        <v>0</v>
      </c>
      <c r="F512" s="104">
        <f>Table13[[#This Row],[987628.0000]]/درآمدها!$C$10*100</f>
        <v>0</v>
      </c>
      <c r="G512" s="61">
        <v>0</v>
      </c>
      <c r="H512" s="61">
        <v>0</v>
      </c>
      <c r="I512" s="61">
        <v>49900000</v>
      </c>
      <c r="J512" s="61">
        <f>Table13[[#This Row],[294065]]+Table13[[#This Row],[Column8]]+Table13[[#This Row],[-72654.0000]]</f>
        <v>49900000</v>
      </c>
      <c r="K512" s="62">
        <f>Table13[[#This Row],[221411.0000]]/درآمدها!$C$10*100</f>
        <v>2.239671174089632E-3</v>
      </c>
    </row>
    <row r="513" spans="1:11" ht="23.1" customHeight="1">
      <c r="A513" s="60" t="s">
        <v>278</v>
      </c>
      <c r="B513" s="61">
        <v>0</v>
      </c>
      <c r="C513" s="61">
        <v>0</v>
      </c>
      <c r="D513" s="61">
        <v>0</v>
      </c>
      <c r="E513" s="61">
        <f>Table13[[#This Row],[5939838.0000]]+Table13[[#This Row],[-4952210]]+Table13[[#This Row],[0]]</f>
        <v>0</v>
      </c>
      <c r="F513" s="104">
        <f>Table13[[#This Row],[987628.0000]]/درآمدها!$C$10*100</f>
        <v>0</v>
      </c>
      <c r="G513" s="61">
        <v>0</v>
      </c>
      <c r="H513" s="61">
        <v>0</v>
      </c>
      <c r="I513" s="61">
        <v>2962004945</v>
      </c>
      <c r="J513" s="61">
        <f>Table13[[#This Row],[294065]]+Table13[[#This Row],[Column8]]+Table13[[#This Row],[-72654.0000]]</f>
        <v>2962004945</v>
      </c>
      <c r="K513" s="62">
        <f>Table13[[#This Row],[221411.0000]]/درآمدها!$C$10*100</f>
        <v>0.13294423031718328</v>
      </c>
    </row>
    <row r="514" spans="1:11" ht="23.1" customHeight="1">
      <c r="A514" s="60" t="s">
        <v>328</v>
      </c>
      <c r="B514" s="61">
        <v>0</v>
      </c>
      <c r="C514" s="61">
        <v>0</v>
      </c>
      <c r="D514" s="61">
        <v>0</v>
      </c>
      <c r="E514" s="61">
        <f>Table13[[#This Row],[5939838.0000]]+Table13[[#This Row],[-4952210]]+Table13[[#This Row],[0]]</f>
        <v>0</v>
      </c>
      <c r="F514" s="104">
        <f>Table13[[#This Row],[987628.0000]]/درآمدها!$C$10*100</f>
        <v>0</v>
      </c>
      <c r="G514" s="61">
        <v>0</v>
      </c>
      <c r="H514" s="61">
        <v>0</v>
      </c>
      <c r="I514" s="61">
        <v>14541000</v>
      </c>
      <c r="J514" s="61">
        <f>Table13[[#This Row],[294065]]+Table13[[#This Row],[Column8]]+Table13[[#This Row],[-72654.0000]]</f>
        <v>14541000</v>
      </c>
      <c r="K514" s="62">
        <f>Table13[[#This Row],[221411.0000]]/درآمدها!$C$10*100</f>
        <v>6.5264646377629937E-4</v>
      </c>
    </row>
    <row r="515" spans="1:11" ht="23.1" customHeight="1">
      <c r="A515" s="60" t="s">
        <v>326</v>
      </c>
      <c r="B515" s="61">
        <v>0</v>
      </c>
      <c r="C515" s="61">
        <v>0</v>
      </c>
      <c r="D515" s="61">
        <v>0</v>
      </c>
      <c r="E515" s="61">
        <f>Table13[[#This Row],[5939838.0000]]+Table13[[#This Row],[-4952210]]+Table13[[#This Row],[0]]</f>
        <v>0</v>
      </c>
      <c r="F515" s="104">
        <f>Table13[[#This Row],[987628.0000]]/درآمدها!$C$10*100</f>
        <v>0</v>
      </c>
      <c r="G515" s="61">
        <v>0</v>
      </c>
      <c r="H515" s="61">
        <v>0</v>
      </c>
      <c r="I515" s="61">
        <v>2353000</v>
      </c>
      <c r="J515" s="61">
        <f>Table13[[#This Row],[294065]]+Table13[[#This Row],[Column8]]+Table13[[#This Row],[-72654.0000]]</f>
        <v>2353000</v>
      </c>
      <c r="K515" s="62">
        <f>Table13[[#This Row],[221411.0000]]/درآمدها!$C$10*100</f>
        <v>1.0561014574414637E-4</v>
      </c>
    </row>
    <row r="516" spans="1:11" ht="23.1" customHeight="1">
      <c r="A516" s="60" t="s">
        <v>327</v>
      </c>
      <c r="B516" s="61">
        <v>0</v>
      </c>
      <c r="C516" s="61">
        <v>0</v>
      </c>
      <c r="D516" s="61">
        <v>0</v>
      </c>
      <c r="E516" s="61">
        <f>Table13[[#This Row],[5939838.0000]]+Table13[[#This Row],[-4952210]]+Table13[[#This Row],[0]]</f>
        <v>0</v>
      </c>
      <c r="F516" s="104">
        <f>Table13[[#This Row],[987628.0000]]/درآمدها!$C$10*100</f>
        <v>0</v>
      </c>
      <c r="G516" s="61">
        <v>0</v>
      </c>
      <c r="H516" s="61">
        <v>0</v>
      </c>
      <c r="I516" s="61">
        <v>4598000</v>
      </c>
      <c r="J516" s="61">
        <f>Table13[[#This Row],[294065]]+Table13[[#This Row],[Column8]]+Table13[[#This Row],[-72654.0000]]</f>
        <v>4598000</v>
      </c>
      <c r="K516" s="62">
        <f>Table13[[#This Row],[221411.0000]]/درآمدها!$C$10*100</f>
        <v>2.0637290698324903E-4</v>
      </c>
    </row>
    <row r="517" spans="1:11" ht="23.1" customHeight="1">
      <c r="A517" s="60" t="s">
        <v>324</v>
      </c>
      <c r="B517" s="61">
        <v>0</v>
      </c>
      <c r="C517" s="61">
        <v>0</v>
      </c>
      <c r="D517" s="61">
        <v>0</v>
      </c>
      <c r="E517" s="61">
        <f>Table13[[#This Row],[5939838.0000]]+Table13[[#This Row],[-4952210]]+Table13[[#This Row],[0]]</f>
        <v>0</v>
      </c>
      <c r="F517" s="104">
        <f>Table13[[#This Row],[987628.0000]]/درآمدها!$C$10*100</f>
        <v>0</v>
      </c>
      <c r="G517" s="61">
        <v>0</v>
      </c>
      <c r="H517" s="61">
        <v>0</v>
      </c>
      <c r="I517" s="61">
        <v>500000</v>
      </c>
      <c r="J517" s="61">
        <f>Table13[[#This Row],[294065]]+Table13[[#This Row],[Column8]]+Table13[[#This Row],[-72654.0000]]</f>
        <v>500000</v>
      </c>
      <c r="K517" s="62">
        <f>Table13[[#This Row],[221411.0000]]/درآمدها!$C$10*100</f>
        <v>2.2441594930757837E-5</v>
      </c>
    </row>
    <row r="518" spans="1:11" ht="23.1" customHeight="1">
      <c r="A518" s="60" t="s">
        <v>329</v>
      </c>
      <c r="B518" s="61">
        <v>0</v>
      </c>
      <c r="C518" s="61">
        <v>0</v>
      </c>
      <c r="D518" s="61">
        <v>0</v>
      </c>
      <c r="E518" s="61">
        <f>Table13[[#This Row],[5939838.0000]]+Table13[[#This Row],[-4952210]]+Table13[[#This Row],[0]]</f>
        <v>0</v>
      </c>
      <c r="F518" s="104">
        <f>Table13[[#This Row],[987628.0000]]/درآمدها!$C$10*100</f>
        <v>0</v>
      </c>
      <c r="G518" s="61">
        <v>0</v>
      </c>
      <c r="H518" s="61">
        <v>0</v>
      </c>
      <c r="I518" s="61">
        <v>13707000</v>
      </c>
      <c r="J518" s="61">
        <f>Table13[[#This Row],[294065]]+Table13[[#This Row],[Column8]]+Table13[[#This Row],[-72654.0000]]</f>
        <v>13707000</v>
      </c>
      <c r="K518" s="62">
        <f>Table13[[#This Row],[221411.0000]]/درآمدها!$C$10*100</f>
        <v>6.1521388343179525E-4</v>
      </c>
    </row>
    <row r="519" spans="1:11" ht="23.1" customHeight="1">
      <c r="A519" s="60" t="s">
        <v>323</v>
      </c>
      <c r="B519" s="61">
        <v>0</v>
      </c>
      <c r="C519" s="61">
        <v>0</v>
      </c>
      <c r="D519" s="61">
        <v>0</v>
      </c>
      <c r="E519" s="61">
        <f>Table13[[#This Row],[5939838.0000]]+Table13[[#This Row],[-4952210]]+Table13[[#This Row],[0]]</f>
        <v>0</v>
      </c>
      <c r="F519" s="104">
        <f>Table13[[#This Row],[987628.0000]]/درآمدها!$C$10*100</f>
        <v>0</v>
      </c>
      <c r="G519" s="61">
        <v>0</v>
      </c>
      <c r="H519" s="61">
        <v>0</v>
      </c>
      <c r="I519" s="61">
        <v>444000</v>
      </c>
      <c r="J519" s="61">
        <f>Table13[[#This Row],[294065]]+Table13[[#This Row],[Column8]]+Table13[[#This Row],[-72654.0000]]</f>
        <v>444000</v>
      </c>
      <c r="K519" s="62">
        <f>Table13[[#This Row],[221411.0000]]/درآمدها!$C$10*100</f>
        <v>1.9928136298512956E-5</v>
      </c>
    </row>
    <row r="520" spans="1:11" ht="23.1" customHeight="1">
      <c r="A520" s="60" t="s">
        <v>325</v>
      </c>
      <c r="B520" s="61">
        <v>0</v>
      </c>
      <c r="C520" s="61">
        <v>0</v>
      </c>
      <c r="D520" s="61">
        <v>0</v>
      </c>
      <c r="E520" s="61">
        <f>Table13[[#This Row],[5939838.0000]]+Table13[[#This Row],[-4952210]]+Table13[[#This Row],[0]]</f>
        <v>0</v>
      </c>
      <c r="F520" s="104">
        <f>Table13[[#This Row],[987628.0000]]/درآمدها!$C$10*100</f>
        <v>0</v>
      </c>
      <c r="G520" s="61">
        <v>0</v>
      </c>
      <c r="H520" s="61">
        <v>0</v>
      </c>
      <c r="I520" s="61">
        <v>2602000</v>
      </c>
      <c r="J520" s="61">
        <f>Table13[[#This Row],[294065]]+Table13[[#This Row],[Column8]]+Table13[[#This Row],[-72654.0000]]</f>
        <v>2602000</v>
      </c>
      <c r="K520" s="62">
        <f>Table13[[#This Row],[221411.0000]]/درآمدها!$C$10*100</f>
        <v>1.1678606001966378E-4</v>
      </c>
    </row>
    <row r="521" spans="1:11" ht="23.1" customHeight="1">
      <c r="A521" s="60" t="s">
        <v>285</v>
      </c>
      <c r="B521" s="61">
        <v>0</v>
      </c>
      <c r="C521" s="61">
        <v>0</v>
      </c>
      <c r="D521" s="61">
        <v>0</v>
      </c>
      <c r="E521" s="61">
        <f>Table13[[#This Row],[5939838.0000]]+Table13[[#This Row],[-4952210]]+Table13[[#This Row],[0]]</f>
        <v>0</v>
      </c>
      <c r="F521" s="104">
        <f>Table13[[#This Row],[987628.0000]]/درآمدها!$C$10*100</f>
        <v>0</v>
      </c>
      <c r="G521" s="61">
        <v>0</v>
      </c>
      <c r="H521" s="61">
        <v>0</v>
      </c>
      <c r="I521" s="61">
        <v>18000</v>
      </c>
      <c r="J521" s="61">
        <f>Table13[[#This Row],[294065]]+Table13[[#This Row],[Column8]]+Table13[[#This Row],[-72654.0000]]</f>
        <v>18000</v>
      </c>
      <c r="K521" s="62">
        <f>Table13[[#This Row],[221411.0000]]/درآمدها!$C$10*100</f>
        <v>8.0789741750728208E-7</v>
      </c>
    </row>
    <row r="522" spans="1:11" ht="23.1" customHeight="1">
      <c r="A522" s="60" t="s">
        <v>541</v>
      </c>
      <c r="B522" s="61">
        <v>0</v>
      </c>
      <c r="C522" s="61">
        <v>0</v>
      </c>
      <c r="D522" s="61">
        <v>0</v>
      </c>
      <c r="E522" s="61">
        <f>Table13[[#This Row],[5939838.0000]]+Table13[[#This Row],[-4952210]]+Table13[[#This Row],[0]]</f>
        <v>0</v>
      </c>
      <c r="F522" s="104">
        <f>Table13[[#This Row],[987628.0000]]/درآمدها!$C$10*100</f>
        <v>0</v>
      </c>
      <c r="G522" s="61">
        <v>0</v>
      </c>
      <c r="H522" s="61">
        <v>0</v>
      </c>
      <c r="I522" s="61">
        <v>224000000</v>
      </c>
      <c r="J522" s="61">
        <f>Table13[[#This Row],[294065]]+Table13[[#This Row],[Column8]]+Table13[[#This Row],[-72654.0000]]</f>
        <v>224000000</v>
      </c>
      <c r="K522" s="62">
        <f>Table13[[#This Row],[221411.0000]]/درآمدها!$C$10*100</f>
        <v>1.0053834528979509E-2</v>
      </c>
    </row>
    <row r="523" spans="1:11" ht="23.1" customHeight="1">
      <c r="A523" s="60" t="s">
        <v>542</v>
      </c>
      <c r="B523" s="61">
        <v>0</v>
      </c>
      <c r="C523" s="61">
        <v>0</v>
      </c>
      <c r="D523" s="61">
        <v>0</v>
      </c>
      <c r="E523" s="61">
        <f>Table13[[#This Row],[5939838.0000]]+Table13[[#This Row],[-4952210]]+Table13[[#This Row],[0]]</f>
        <v>0</v>
      </c>
      <c r="F523" s="104">
        <f>Table13[[#This Row],[987628.0000]]/درآمدها!$C$10*100</f>
        <v>0</v>
      </c>
      <c r="G523" s="61">
        <v>0</v>
      </c>
      <c r="H523" s="61">
        <v>0</v>
      </c>
      <c r="I523" s="61">
        <v>700000</v>
      </c>
      <c r="J523" s="61">
        <f>Table13[[#This Row],[294065]]+Table13[[#This Row],[Column8]]+Table13[[#This Row],[-72654.0000]]</f>
        <v>700000</v>
      </c>
      <c r="K523" s="62">
        <f>Table13[[#This Row],[221411.0000]]/درآمدها!$C$10*100</f>
        <v>3.1418232903060962E-5</v>
      </c>
    </row>
    <row r="524" spans="1:11" ht="23.1" customHeight="1">
      <c r="A524" s="60" t="s">
        <v>543</v>
      </c>
      <c r="B524" s="61">
        <v>0</v>
      </c>
      <c r="C524" s="61">
        <v>0</v>
      </c>
      <c r="D524" s="61">
        <v>0</v>
      </c>
      <c r="E524" s="61">
        <f>Table13[[#This Row],[5939838.0000]]+Table13[[#This Row],[-4952210]]+Table13[[#This Row],[0]]</f>
        <v>0</v>
      </c>
      <c r="F524" s="104">
        <f>Table13[[#This Row],[987628.0000]]/درآمدها!$C$10*100</f>
        <v>0</v>
      </c>
      <c r="G524" s="61">
        <v>0</v>
      </c>
      <c r="H524" s="61">
        <v>0</v>
      </c>
      <c r="I524" s="61">
        <v>1000000</v>
      </c>
      <c r="J524" s="61">
        <f>Table13[[#This Row],[294065]]+Table13[[#This Row],[Column8]]+Table13[[#This Row],[-72654.0000]]</f>
        <v>1000000</v>
      </c>
      <c r="K524" s="62">
        <f>Table13[[#This Row],[221411.0000]]/درآمدها!$C$10*100</f>
        <v>4.4883189861515673E-5</v>
      </c>
    </row>
    <row r="525" spans="1:11" ht="23.1" customHeight="1">
      <c r="A525" s="60" t="s">
        <v>544</v>
      </c>
      <c r="B525" s="61">
        <v>0</v>
      </c>
      <c r="C525" s="61">
        <v>0</v>
      </c>
      <c r="D525" s="61">
        <v>0</v>
      </c>
      <c r="E525" s="61">
        <f>Table13[[#This Row],[5939838.0000]]+Table13[[#This Row],[-4952210]]+Table13[[#This Row],[0]]</f>
        <v>0</v>
      </c>
      <c r="F525" s="104">
        <f>Table13[[#This Row],[987628.0000]]/درآمدها!$C$10*100</f>
        <v>0</v>
      </c>
      <c r="G525" s="61">
        <v>0</v>
      </c>
      <c r="H525" s="61">
        <v>0</v>
      </c>
      <c r="I525" s="61">
        <v>800000</v>
      </c>
      <c r="J525" s="61">
        <f>Table13[[#This Row],[294065]]+Table13[[#This Row],[Column8]]+Table13[[#This Row],[-72654.0000]]</f>
        <v>800000</v>
      </c>
      <c r="K525" s="62">
        <f>Table13[[#This Row],[221411.0000]]/درآمدها!$C$10*100</f>
        <v>3.5906551889212537E-5</v>
      </c>
    </row>
    <row r="526" spans="1:11" ht="23.1" customHeight="1">
      <c r="A526" s="60" t="s">
        <v>384</v>
      </c>
      <c r="B526" s="61">
        <v>0</v>
      </c>
      <c r="C526" s="61">
        <v>0</v>
      </c>
      <c r="D526" s="61">
        <v>0</v>
      </c>
      <c r="E526" s="61">
        <f>Table13[[#This Row],[5939838.0000]]+Table13[[#This Row],[-4952210]]+Table13[[#This Row],[0]]</f>
        <v>0</v>
      </c>
      <c r="F526" s="104">
        <f>Table13[[#This Row],[987628.0000]]/درآمدها!$C$10*100</f>
        <v>0</v>
      </c>
      <c r="G526" s="61">
        <v>0</v>
      </c>
      <c r="H526" s="61">
        <v>0</v>
      </c>
      <c r="I526" s="61">
        <v>76000</v>
      </c>
      <c r="J526" s="61">
        <f>Table13[[#This Row],[294065]]+Table13[[#This Row],[Column8]]+Table13[[#This Row],[-72654.0000]]</f>
        <v>76000</v>
      </c>
      <c r="K526" s="62">
        <f>Table13[[#This Row],[221411.0000]]/درآمدها!$C$10*100</f>
        <v>3.4111224294751908E-6</v>
      </c>
    </row>
    <row r="527" spans="1:11" ht="23.1" customHeight="1">
      <c r="A527" s="60" t="s">
        <v>385</v>
      </c>
      <c r="B527" s="61">
        <v>0</v>
      </c>
      <c r="C527" s="61">
        <v>0</v>
      </c>
      <c r="D527" s="61">
        <v>0</v>
      </c>
      <c r="E527" s="61">
        <f>Table13[[#This Row],[5939838.0000]]+Table13[[#This Row],[-4952210]]+Table13[[#This Row],[0]]</f>
        <v>0</v>
      </c>
      <c r="F527" s="104">
        <f>Table13[[#This Row],[987628.0000]]/درآمدها!$C$10*100</f>
        <v>0</v>
      </c>
      <c r="G527" s="61">
        <v>0</v>
      </c>
      <c r="H527" s="61">
        <v>0</v>
      </c>
      <c r="I527" s="61">
        <v>3800000</v>
      </c>
      <c r="J527" s="61">
        <f>Table13[[#This Row],[294065]]+Table13[[#This Row],[Column8]]+Table13[[#This Row],[-72654.0000]]</f>
        <v>3800000</v>
      </c>
      <c r="K527" s="62">
        <f>Table13[[#This Row],[221411.0000]]/درآمدها!$C$10*100</f>
        <v>1.7055612147375953E-4</v>
      </c>
    </row>
    <row r="528" spans="1:11" ht="23.1" customHeight="1">
      <c r="A528" s="60" t="s">
        <v>386</v>
      </c>
      <c r="B528" s="61">
        <v>0</v>
      </c>
      <c r="C528" s="61">
        <v>0</v>
      </c>
      <c r="D528" s="61">
        <v>0</v>
      </c>
      <c r="E528" s="61">
        <f>Table13[[#This Row],[5939838.0000]]+Table13[[#This Row],[-4952210]]+Table13[[#This Row],[0]]</f>
        <v>0</v>
      </c>
      <c r="F528" s="104">
        <f>Table13[[#This Row],[987628.0000]]/درآمدها!$C$10*100</f>
        <v>0</v>
      </c>
      <c r="G528" s="61">
        <v>0</v>
      </c>
      <c r="H528" s="61">
        <v>0</v>
      </c>
      <c r="I528" s="61">
        <v>6000000</v>
      </c>
      <c r="J528" s="61">
        <f>Table13[[#This Row],[294065]]+Table13[[#This Row],[Column8]]+Table13[[#This Row],[-72654.0000]]</f>
        <v>6000000</v>
      </c>
      <c r="K528" s="62">
        <f>Table13[[#This Row],[221411.0000]]/درآمدها!$C$10*100</f>
        <v>2.6929913916909403E-4</v>
      </c>
    </row>
    <row r="529" spans="1:11" ht="23.1" customHeight="1">
      <c r="A529" s="60" t="s">
        <v>387</v>
      </c>
      <c r="B529" s="61">
        <v>0</v>
      </c>
      <c r="C529" s="61">
        <v>0</v>
      </c>
      <c r="D529" s="61">
        <v>0</v>
      </c>
      <c r="E529" s="61">
        <f>Table13[[#This Row],[5939838.0000]]+Table13[[#This Row],[-4952210]]+Table13[[#This Row],[0]]</f>
        <v>0</v>
      </c>
      <c r="F529" s="104">
        <f>Table13[[#This Row],[987628.0000]]/درآمدها!$C$10*100</f>
        <v>0</v>
      </c>
      <c r="G529" s="61">
        <v>0</v>
      </c>
      <c r="H529" s="61">
        <v>0</v>
      </c>
      <c r="I529" s="61">
        <v>89714000</v>
      </c>
      <c r="J529" s="61">
        <f>Table13[[#This Row],[294065]]+Table13[[#This Row],[Column8]]+Table13[[#This Row],[-72654.0000]]</f>
        <v>89714000</v>
      </c>
      <c r="K529" s="62">
        <f>Table13[[#This Row],[221411.0000]]/درآمدها!$C$10*100</f>
        <v>4.0266504952360168E-3</v>
      </c>
    </row>
    <row r="530" spans="1:11" ht="23.1" customHeight="1">
      <c r="A530" s="60" t="s">
        <v>320</v>
      </c>
      <c r="B530" s="61">
        <v>0</v>
      </c>
      <c r="C530" s="61">
        <v>0</v>
      </c>
      <c r="D530" s="61">
        <v>0</v>
      </c>
      <c r="E530" s="61">
        <f>Table13[[#This Row],[5939838.0000]]+Table13[[#This Row],[-4952210]]+Table13[[#This Row],[0]]</f>
        <v>0</v>
      </c>
      <c r="F530" s="104">
        <f>Table13[[#This Row],[987628.0000]]/درآمدها!$C$10*100</f>
        <v>0</v>
      </c>
      <c r="G530" s="61">
        <v>0</v>
      </c>
      <c r="H530" s="61">
        <v>0</v>
      </c>
      <c r="I530" s="61">
        <v>698000</v>
      </c>
      <c r="J530" s="61">
        <f>Table13[[#This Row],[294065]]+Table13[[#This Row],[Column8]]+Table13[[#This Row],[-72654.0000]]</f>
        <v>698000</v>
      </c>
      <c r="K530" s="62">
        <f>Table13[[#This Row],[221411.0000]]/درآمدها!$C$10*100</f>
        <v>3.1328466523337941E-5</v>
      </c>
    </row>
    <row r="531" spans="1:11" ht="23.1" customHeight="1">
      <c r="A531" s="60" t="s">
        <v>304</v>
      </c>
      <c r="B531" s="61">
        <v>0</v>
      </c>
      <c r="C531" s="61">
        <v>0</v>
      </c>
      <c r="D531" s="61">
        <v>0</v>
      </c>
      <c r="E531" s="61">
        <f>Table13[[#This Row],[5939838.0000]]+Table13[[#This Row],[-4952210]]+Table13[[#This Row],[0]]</f>
        <v>0</v>
      </c>
      <c r="F531" s="104">
        <f>Table13[[#This Row],[987628.0000]]/درآمدها!$C$10*100</f>
        <v>0</v>
      </c>
      <c r="G531" s="61">
        <v>0</v>
      </c>
      <c r="H531" s="61">
        <v>0</v>
      </c>
      <c r="I531" s="61">
        <v>30000</v>
      </c>
      <c r="J531" s="61">
        <f>Table13[[#This Row],[294065]]+Table13[[#This Row],[Column8]]+Table13[[#This Row],[-72654.0000]]</f>
        <v>30000</v>
      </c>
      <c r="K531" s="62">
        <f>Table13[[#This Row],[221411.0000]]/درآمدها!$C$10*100</f>
        <v>1.3464956958454701E-6</v>
      </c>
    </row>
    <row r="532" spans="1:11" ht="23.1" customHeight="1">
      <c r="A532" s="60" t="s">
        <v>309</v>
      </c>
      <c r="B532" s="61">
        <v>0</v>
      </c>
      <c r="C532" s="61">
        <v>0</v>
      </c>
      <c r="D532" s="61">
        <v>0</v>
      </c>
      <c r="E532" s="61">
        <f>Table13[[#This Row],[5939838.0000]]+Table13[[#This Row],[-4952210]]+Table13[[#This Row],[0]]</f>
        <v>0</v>
      </c>
      <c r="F532" s="104">
        <f>Table13[[#This Row],[987628.0000]]/درآمدها!$C$10*100</f>
        <v>0</v>
      </c>
      <c r="G532" s="61">
        <v>0</v>
      </c>
      <c r="H532" s="61">
        <v>0</v>
      </c>
      <c r="I532" s="61">
        <v>598000</v>
      </c>
      <c r="J532" s="61">
        <f>Table13[[#This Row],[294065]]+Table13[[#This Row],[Column8]]+Table13[[#This Row],[-72654.0000]]</f>
        <v>598000</v>
      </c>
      <c r="K532" s="62">
        <f>Table13[[#This Row],[221411.0000]]/درآمدها!$C$10*100</f>
        <v>2.684014753718637E-5</v>
      </c>
    </row>
    <row r="533" spans="1:11" ht="23.1" customHeight="1">
      <c r="A533" s="60" t="s">
        <v>319</v>
      </c>
      <c r="B533" s="61">
        <v>0</v>
      </c>
      <c r="C533" s="61">
        <v>0</v>
      </c>
      <c r="D533" s="61">
        <v>0</v>
      </c>
      <c r="E533" s="61">
        <f>Table13[[#This Row],[5939838.0000]]+Table13[[#This Row],[-4952210]]+Table13[[#This Row],[0]]</f>
        <v>0</v>
      </c>
      <c r="F533" s="104">
        <f>Table13[[#This Row],[987628.0000]]/درآمدها!$C$10*100</f>
        <v>0</v>
      </c>
      <c r="G533" s="61">
        <v>0</v>
      </c>
      <c r="H533" s="61">
        <v>0</v>
      </c>
      <c r="I533" s="61">
        <v>8661000</v>
      </c>
      <c r="J533" s="61">
        <f>Table13[[#This Row],[294065]]+Table13[[#This Row],[Column8]]+Table13[[#This Row],[-72654.0000]]</f>
        <v>8661000</v>
      </c>
      <c r="K533" s="62">
        <f>Table13[[#This Row],[221411.0000]]/درآمدها!$C$10*100</f>
        <v>3.8873330739058721E-4</v>
      </c>
    </row>
    <row r="534" spans="1:11" ht="23.1" customHeight="1">
      <c r="A534" s="60" t="s">
        <v>317</v>
      </c>
      <c r="B534" s="61">
        <v>0</v>
      </c>
      <c r="C534" s="61">
        <v>0</v>
      </c>
      <c r="D534" s="61">
        <v>0</v>
      </c>
      <c r="E534" s="61">
        <f>Table13[[#This Row],[5939838.0000]]+Table13[[#This Row],[-4952210]]+Table13[[#This Row],[0]]</f>
        <v>0</v>
      </c>
      <c r="F534" s="104">
        <f>Table13[[#This Row],[987628.0000]]/درآمدها!$C$10*100</f>
        <v>0</v>
      </c>
      <c r="G534" s="61">
        <v>0</v>
      </c>
      <c r="H534" s="61">
        <v>0</v>
      </c>
      <c r="I534" s="61">
        <v>802000</v>
      </c>
      <c r="J534" s="61">
        <f>Table13[[#This Row],[294065]]+Table13[[#This Row],[Column8]]+Table13[[#This Row],[-72654.0000]]</f>
        <v>802000</v>
      </c>
      <c r="K534" s="62">
        <f>Table13[[#This Row],[221411.0000]]/درآمدها!$C$10*100</f>
        <v>3.5996318268935565E-5</v>
      </c>
    </row>
    <row r="535" spans="1:11" ht="23.1" customHeight="1">
      <c r="A535" s="60" t="s">
        <v>477</v>
      </c>
      <c r="B535" s="61">
        <v>0</v>
      </c>
      <c r="C535" s="61">
        <v>0</v>
      </c>
      <c r="D535" s="61">
        <v>0</v>
      </c>
      <c r="E535" s="61">
        <f>Table13[[#This Row],[5939838.0000]]+Table13[[#This Row],[-4952210]]+Table13[[#This Row],[0]]</f>
        <v>0</v>
      </c>
      <c r="F535" s="104">
        <f>Table13[[#This Row],[987628.0000]]/درآمدها!$C$10*100</f>
        <v>0</v>
      </c>
      <c r="G535" s="61">
        <v>0</v>
      </c>
      <c r="H535" s="61">
        <v>0</v>
      </c>
      <c r="I535" s="61">
        <v>851610500</v>
      </c>
      <c r="J535" s="61">
        <f>Table13[[#This Row],[294065]]+Table13[[#This Row],[Column8]]+Table13[[#This Row],[-72654.0000]]</f>
        <v>851610500</v>
      </c>
      <c r="K535" s="62">
        <f>Table13[[#This Row],[221411.0000]]/درآمدها!$C$10*100</f>
        <v>3.8222995759560292E-2</v>
      </c>
    </row>
    <row r="536" spans="1:11" ht="23.1" customHeight="1">
      <c r="A536" s="60" t="s">
        <v>280</v>
      </c>
      <c r="B536" s="61">
        <v>0</v>
      </c>
      <c r="C536" s="61">
        <v>0</v>
      </c>
      <c r="D536" s="61">
        <v>0</v>
      </c>
      <c r="E536" s="61">
        <f>Table13[[#This Row],[5939838.0000]]+Table13[[#This Row],[-4952210]]+Table13[[#This Row],[0]]</f>
        <v>0</v>
      </c>
      <c r="F536" s="104">
        <f>Table13[[#This Row],[987628.0000]]/درآمدها!$C$10*100</f>
        <v>0</v>
      </c>
      <c r="G536" s="61">
        <v>0</v>
      </c>
      <c r="H536" s="61">
        <v>0</v>
      </c>
      <c r="I536" s="61">
        <v>-360506329</v>
      </c>
      <c r="J536" s="61">
        <f>Table13[[#This Row],[294065]]+Table13[[#This Row],[Column8]]+Table13[[#This Row],[-72654.0000]]</f>
        <v>-360506329</v>
      </c>
      <c r="K536" s="62">
        <f>Table13[[#This Row],[221411.0000]]/درآمدها!$C$10*100</f>
        <v>-1.6180674010785032E-2</v>
      </c>
    </row>
    <row r="537" spans="1:11" ht="23.1" customHeight="1">
      <c r="A537" s="60" t="s">
        <v>279</v>
      </c>
      <c r="B537" s="61">
        <v>0</v>
      </c>
      <c r="C537" s="61">
        <v>0</v>
      </c>
      <c r="D537" s="61">
        <v>0</v>
      </c>
      <c r="E537" s="61">
        <f>Table13[[#This Row],[5939838.0000]]+Table13[[#This Row],[-4952210]]+Table13[[#This Row],[0]]</f>
        <v>0</v>
      </c>
      <c r="F537" s="104">
        <f>Table13[[#This Row],[987628.0000]]/درآمدها!$C$10*100</f>
        <v>0</v>
      </c>
      <c r="G537" s="61">
        <v>0</v>
      </c>
      <c r="H537" s="61">
        <v>0</v>
      </c>
      <c r="I537" s="61">
        <v>-12207474</v>
      </c>
      <c r="J537" s="61">
        <f>Table13[[#This Row],[294065]]+Table13[[#This Row],[Column8]]+Table13[[#This Row],[-72654.0000]]</f>
        <v>-12207474</v>
      </c>
      <c r="K537" s="62">
        <f>Table13[[#This Row],[221411.0000]]/درآمدها!$C$10*100</f>
        <v>-5.479103732715161E-4</v>
      </c>
    </row>
    <row r="538" spans="1:11" ht="23.1" customHeight="1">
      <c r="A538" s="60" t="s">
        <v>443</v>
      </c>
      <c r="B538" s="61">
        <v>0</v>
      </c>
      <c r="C538" s="61">
        <v>0</v>
      </c>
      <c r="D538" s="61">
        <v>0</v>
      </c>
      <c r="E538" s="61">
        <f>Table13[[#This Row],[5939838.0000]]+Table13[[#This Row],[-4952210]]+Table13[[#This Row],[0]]</f>
        <v>0</v>
      </c>
      <c r="F538" s="104">
        <f>Table13[[#This Row],[987628.0000]]/درآمدها!$C$10*100</f>
        <v>0</v>
      </c>
      <c r="G538" s="61">
        <v>0</v>
      </c>
      <c r="H538" s="61">
        <v>0</v>
      </c>
      <c r="I538" s="61">
        <v>12400000</v>
      </c>
      <c r="J538" s="61">
        <f>Table13[[#This Row],[294065]]+Table13[[#This Row],[Column8]]+Table13[[#This Row],[-72654.0000]]</f>
        <v>12400000</v>
      </c>
      <c r="K538" s="62">
        <f>Table13[[#This Row],[221411.0000]]/درآمدها!$C$10*100</f>
        <v>5.5655155428279432E-4</v>
      </c>
    </row>
    <row r="539" spans="1:11" ht="23.1" customHeight="1">
      <c r="A539" s="60" t="s">
        <v>448</v>
      </c>
      <c r="B539" s="61">
        <v>0</v>
      </c>
      <c r="C539" s="61">
        <v>0</v>
      </c>
      <c r="D539" s="61">
        <v>0</v>
      </c>
      <c r="E539" s="61">
        <f>Table13[[#This Row],[5939838.0000]]+Table13[[#This Row],[-4952210]]+Table13[[#This Row],[0]]</f>
        <v>0</v>
      </c>
      <c r="F539" s="104">
        <f>Table13[[#This Row],[987628.0000]]/درآمدها!$C$10*100</f>
        <v>0</v>
      </c>
      <c r="G539" s="61">
        <v>0</v>
      </c>
      <c r="H539" s="61">
        <v>0</v>
      </c>
      <c r="I539" s="61">
        <v>105400000</v>
      </c>
      <c r="J539" s="61">
        <f>Table13[[#This Row],[294065]]+Table13[[#This Row],[Column8]]+Table13[[#This Row],[-72654.0000]]</f>
        <v>105400000</v>
      </c>
      <c r="K539" s="62">
        <f>Table13[[#This Row],[221411.0000]]/درآمدها!$C$10*100</f>
        <v>4.7306882114037515E-3</v>
      </c>
    </row>
    <row r="540" spans="1:11" ht="23.1" customHeight="1">
      <c r="A540" s="60" t="s">
        <v>449</v>
      </c>
      <c r="B540" s="61">
        <v>0</v>
      </c>
      <c r="C540" s="61">
        <v>0</v>
      </c>
      <c r="D540" s="61">
        <v>0</v>
      </c>
      <c r="E540" s="61">
        <f>Table13[[#This Row],[5939838.0000]]+Table13[[#This Row],[-4952210]]+Table13[[#This Row],[0]]</f>
        <v>0</v>
      </c>
      <c r="F540" s="104">
        <f>Table13[[#This Row],[987628.0000]]/درآمدها!$C$10*100</f>
        <v>0</v>
      </c>
      <c r="G540" s="61">
        <v>0</v>
      </c>
      <c r="H540" s="61">
        <v>0</v>
      </c>
      <c r="I540" s="61">
        <v>90100000</v>
      </c>
      <c r="J540" s="61">
        <f>Table13[[#This Row],[294065]]+Table13[[#This Row],[Column8]]+Table13[[#This Row],[-72654.0000]]</f>
        <v>90100000</v>
      </c>
      <c r="K540" s="62">
        <f>Table13[[#This Row],[221411.0000]]/درآمدها!$C$10*100</f>
        <v>4.0439754065225613E-3</v>
      </c>
    </row>
    <row r="541" spans="1:11" ht="23.1" customHeight="1">
      <c r="A541" s="60" t="s">
        <v>551</v>
      </c>
      <c r="B541" s="61">
        <v>0</v>
      </c>
      <c r="C541" s="61">
        <v>0</v>
      </c>
      <c r="D541" s="61">
        <v>0</v>
      </c>
      <c r="E541" s="61">
        <f>Table13[[#This Row],[5939838.0000]]+Table13[[#This Row],[-4952210]]+Table13[[#This Row],[0]]</f>
        <v>0</v>
      </c>
      <c r="F541" s="104">
        <f>Table13[[#This Row],[987628.0000]]/درآمدها!$C$10*100</f>
        <v>0</v>
      </c>
      <c r="G541" s="61">
        <v>0</v>
      </c>
      <c r="H541" s="61">
        <v>0</v>
      </c>
      <c r="I541" s="61">
        <v>10672000</v>
      </c>
      <c r="J541" s="61">
        <f>Table13[[#This Row],[294065]]+Table13[[#This Row],[Column8]]+Table13[[#This Row],[-72654.0000]]</f>
        <v>10672000</v>
      </c>
      <c r="K541" s="62">
        <f>Table13[[#This Row],[221411.0000]]/درآمدها!$C$10*100</f>
        <v>4.7899340220209518E-4</v>
      </c>
    </row>
    <row r="542" spans="1:11" ht="23.1" customHeight="1">
      <c r="A542" s="60" t="s">
        <v>439</v>
      </c>
      <c r="B542" s="61">
        <v>0</v>
      </c>
      <c r="C542" s="61">
        <v>0</v>
      </c>
      <c r="D542" s="61">
        <v>0</v>
      </c>
      <c r="E542" s="61">
        <f>Table13[[#This Row],[5939838.0000]]+Table13[[#This Row],[-4952210]]+Table13[[#This Row],[0]]</f>
        <v>0</v>
      </c>
      <c r="F542" s="104">
        <f>Table13[[#This Row],[987628.0000]]/درآمدها!$C$10*100</f>
        <v>0</v>
      </c>
      <c r="G542" s="61">
        <v>0</v>
      </c>
      <c r="H542" s="61">
        <v>0</v>
      </c>
      <c r="I542" s="61">
        <v>-637063</v>
      </c>
      <c r="J542" s="61">
        <f>Table13[[#This Row],[294065]]+Table13[[#This Row],[Column8]]+Table13[[#This Row],[-72654.0000]]</f>
        <v>-637063</v>
      </c>
      <c r="K542" s="62">
        <f>Table13[[#This Row],[221411.0000]]/درآمدها!$C$10*100</f>
        <v>-2.859341958274676E-5</v>
      </c>
    </row>
    <row r="543" spans="1:11" ht="23.1" customHeight="1">
      <c r="A543" s="60" t="s">
        <v>438</v>
      </c>
      <c r="B543" s="61">
        <v>0</v>
      </c>
      <c r="C543" s="61">
        <v>0</v>
      </c>
      <c r="D543" s="61">
        <v>0</v>
      </c>
      <c r="E543" s="61">
        <f>Table13[[#This Row],[5939838.0000]]+Table13[[#This Row],[-4952210]]+Table13[[#This Row],[0]]</f>
        <v>0</v>
      </c>
      <c r="F543" s="104">
        <f>Table13[[#This Row],[987628.0000]]/درآمدها!$C$10*100</f>
        <v>0</v>
      </c>
      <c r="G543" s="61">
        <v>0</v>
      </c>
      <c r="H543" s="61">
        <v>0</v>
      </c>
      <c r="I543" s="61">
        <v>-457225807</v>
      </c>
      <c r="J543" s="61">
        <f>Table13[[#This Row],[294065]]+Table13[[#This Row],[Column8]]+Table13[[#This Row],[-72654.0000]]</f>
        <v>-457225807</v>
      </c>
      <c r="K543" s="62">
        <f>Table13[[#This Row],[221411.0000]]/درآمدها!$C$10*100</f>
        <v>-2.0521752705165718E-2</v>
      </c>
    </row>
    <row r="544" spans="1:11" ht="23.1" customHeight="1">
      <c r="A544" s="60" t="s">
        <v>440</v>
      </c>
      <c r="B544" s="61">
        <v>0</v>
      </c>
      <c r="C544" s="61">
        <v>0</v>
      </c>
      <c r="D544" s="61">
        <v>0</v>
      </c>
      <c r="E544" s="61">
        <f>Table13[[#This Row],[5939838.0000]]+Table13[[#This Row],[-4952210]]+Table13[[#This Row],[0]]</f>
        <v>0</v>
      </c>
      <c r="F544" s="104">
        <f>Table13[[#This Row],[987628.0000]]/درآمدها!$C$10*100</f>
        <v>0</v>
      </c>
      <c r="G544" s="61">
        <v>0</v>
      </c>
      <c r="H544" s="61">
        <v>0</v>
      </c>
      <c r="I544" s="61">
        <v>166900000</v>
      </c>
      <c r="J544" s="61">
        <f>Table13[[#This Row],[294065]]+Table13[[#This Row],[Column8]]+Table13[[#This Row],[-72654.0000]]</f>
        <v>166900000</v>
      </c>
      <c r="K544" s="62">
        <f>Table13[[#This Row],[221411.0000]]/درآمدها!$C$10*100</f>
        <v>7.4910043878869655E-3</v>
      </c>
    </row>
    <row r="545" spans="1:11" ht="23.1" customHeight="1">
      <c r="A545" s="60" t="s">
        <v>441</v>
      </c>
      <c r="B545" s="61">
        <v>0</v>
      </c>
      <c r="C545" s="61">
        <v>0</v>
      </c>
      <c r="D545" s="61">
        <v>0</v>
      </c>
      <c r="E545" s="61">
        <f>Table13[[#This Row],[5939838.0000]]+Table13[[#This Row],[-4952210]]+Table13[[#This Row],[0]]</f>
        <v>0</v>
      </c>
      <c r="F545" s="104">
        <f>Table13[[#This Row],[987628.0000]]/درآمدها!$C$10*100</f>
        <v>0</v>
      </c>
      <c r="G545" s="61">
        <v>0</v>
      </c>
      <c r="H545" s="61">
        <v>0</v>
      </c>
      <c r="I545" s="61">
        <v>133540000</v>
      </c>
      <c r="J545" s="61">
        <f>Table13[[#This Row],[294065]]+Table13[[#This Row],[Column8]]+Table13[[#This Row],[-72654.0000]]</f>
        <v>133540000</v>
      </c>
      <c r="K545" s="62">
        <f>Table13[[#This Row],[221411.0000]]/درآمدها!$C$10*100</f>
        <v>5.9937011741068025E-3</v>
      </c>
    </row>
    <row r="546" spans="1:11" ht="23.1" customHeight="1">
      <c r="A546" s="60" t="s">
        <v>375</v>
      </c>
      <c r="B546" s="61">
        <v>0</v>
      </c>
      <c r="C546" s="61">
        <v>0</v>
      </c>
      <c r="D546" s="61">
        <v>0</v>
      </c>
      <c r="E546" s="61">
        <f>Table13[[#This Row],[5939838.0000]]+Table13[[#This Row],[-4952210]]+Table13[[#This Row],[0]]</f>
        <v>0</v>
      </c>
      <c r="F546" s="104">
        <f>Table13[[#This Row],[987628.0000]]/درآمدها!$C$10*100</f>
        <v>0</v>
      </c>
      <c r="G546" s="61">
        <v>0</v>
      </c>
      <c r="H546" s="61">
        <v>0</v>
      </c>
      <c r="I546" s="61">
        <v>1600000</v>
      </c>
      <c r="J546" s="61">
        <f>Table13[[#This Row],[294065]]+Table13[[#This Row],[Column8]]+Table13[[#This Row],[-72654.0000]]</f>
        <v>1600000</v>
      </c>
      <c r="K546" s="62">
        <f>Table13[[#This Row],[221411.0000]]/درآمدها!$C$10*100</f>
        <v>7.1813103778425074E-5</v>
      </c>
    </row>
    <row r="547" spans="1:11" ht="23.1" customHeight="1">
      <c r="A547" s="60" t="s">
        <v>376</v>
      </c>
      <c r="B547" s="61">
        <v>0</v>
      </c>
      <c r="C547" s="61">
        <v>0</v>
      </c>
      <c r="D547" s="61">
        <v>0</v>
      </c>
      <c r="E547" s="61">
        <f>Table13[[#This Row],[5939838.0000]]+Table13[[#This Row],[-4952210]]+Table13[[#This Row],[0]]</f>
        <v>0</v>
      </c>
      <c r="F547" s="104">
        <f>Table13[[#This Row],[987628.0000]]/درآمدها!$C$10*100</f>
        <v>0</v>
      </c>
      <c r="G547" s="61">
        <v>0</v>
      </c>
      <c r="H547" s="61">
        <v>0</v>
      </c>
      <c r="I547" s="61">
        <v>1254000</v>
      </c>
      <c r="J547" s="61">
        <f>Table13[[#This Row],[294065]]+Table13[[#This Row],[Column8]]+Table13[[#This Row],[-72654.0000]]</f>
        <v>1254000</v>
      </c>
      <c r="K547" s="62">
        <f>Table13[[#This Row],[221411.0000]]/درآمدها!$C$10*100</f>
        <v>5.6283520086340642E-5</v>
      </c>
    </row>
    <row r="548" spans="1:11" ht="23.1" customHeight="1">
      <c r="A548" s="60" t="s">
        <v>463</v>
      </c>
      <c r="B548" s="61">
        <v>0</v>
      </c>
      <c r="C548" s="61">
        <v>0</v>
      </c>
      <c r="D548" s="61">
        <v>0</v>
      </c>
      <c r="E548" s="61">
        <f>Table13[[#This Row],[5939838.0000]]+Table13[[#This Row],[-4952210]]+Table13[[#This Row],[0]]</f>
        <v>0</v>
      </c>
      <c r="F548" s="104">
        <f>Table13[[#This Row],[987628.0000]]/درآمدها!$C$10*100</f>
        <v>0</v>
      </c>
      <c r="G548" s="61">
        <v>0</v>
      </c>
      <c r="H548" s="61">
        <v>0</v>
      </c>
      <c r="I548" s="61">
        <v>11000</v>
      </c>
      <c r="J548" s="61">
        <f>Table13[[#This Row],[294065]]+Table13[[#This Row],[Column8]]+Table13[[#This Row],[-72654.0000]]</f>
        <v>11000</v>
      </c>
      <c r="K548" s="62">
        <f>Table13[[#This Row],[221411.0000]]/درآمدها!$C$10*100</f>
        <v>4.9371508847667237E-7</v>
      </c>
    </row>
    <row r="549" spans="1:11" ht="23.1" customHeight="1">
      <c r="A549" s="60" t="s">
        <v>462</v>
      </c>
      <c r="B549" s="61">
        <v>0</v>
      </c>
      <c r="C549" s="61">
        <v>0</v>
      </c>
      <c r="D549" s="61">
        <v>0</v>
      </c>
      <c r="E549" s="61">
        <f>Table13[[#This Row],[5939838.0000]]+Table13[[#This Row],[-4952210]]+Table13[[#This Row],[0]]</f>
        <v>0</v>
      </c>
      <c r="F549" s="104">
        <f>Table13[[#This Row],[987628.0000]]/درآمدها!$C$10*100</f>
        <v>0</v>
      </c>
      <c r="G549" s="61">
        <v>0</v>
      </c>
      <c r="H549" s="61">
        <v>0</v>
      </c>
      <c r="I549" s="61">
        <v>6811181</v>
      </c>
      <c r="J549" s="61">
        <f>Table13[[#This Row],[294065]]+Table13[[#This Row],[Column8]]+Table13[[#This Row],[-72654.0000]]</f>
        <v>6811181</v>
      </c>
      <c r="K549" s="62">
        <f>Table13[[#This Row],[221411.0000]]/درآمدها!$C$10*100</f>
        <v>3.0570753000414816E-4</v>
      </c>
    </row>
    <row r="550" spans="1:11" ht="23.1" customHeight="1">
      <c r="A550" s="60" t="s">
        <v>429</v>
      </c>
      <c r="B550" s="61">
        <v>0</v>
      </c>
      <c r="C550" s="61">
        <v>0</v>
      </c>
      <c r="D550" s="61">
        <v>0</v>
      </c>
      <c r="E550" s="61">
        <f>Table13[[#This Row],[5939838.0000]]+Table13[[#This Row],[-4952210]]+Table13[[#This Row],[0]]</f>
        <v>0</v>
      </c>
      <c r="F550" s="104">
        <f>Table13[[#This Row],[987628.0000]]/درآمدها!$C$10*100</f>
        <v>0</v>
      </c>
      <c r="G550" s="61">
        <v>0</v>
      </c>
      <c r="H550" s="61">
        <v>0</v>
      </c>
      <c r="I550" s="61">
        <v>-787246556</v>
      </c>
      <c r="J550" s="61">
        <f>Table13[[#This Row],[294065]]+Table13[[#This Row],[Column8]]+Table13[[#This Row],[-72654.0000]]</f>
        <v>-787246556</v>
      </c>
      <c r="K550" s="62">
        <f>Table13[[#This Row],[221411.0000]]/درآمدها!$C$10*100</f>
        <v>-3.5334136640772326E-2</v>
      </c>
    </row>
    <row r="551" spans="1:11" ht="23.1" customHeight="1">
      <c r="A551" s="60" t="s">
        <v>430</v>
      </c>
      <c r="B551" s="61">
        <v>0</v>
      </c>
      <c r="C551" s="61">
        <v>0</v>
      </c>
      <c r="D551" s="61">
        <v>0</v>
      </c>
      <c r="E551" s="61">
        <f>Table13[[#This Row],[5939838.0000]]+Table13[[#This Row],[-4952210]]+Table13[[#This Row],[0]]</f>
        <v>0</v>
      </c>
      <c r="F551" s="104">
        <f>Table13[[#This Row],[987628.0000]]/درآمدها!$C$10*100</f>
        <v>0</v>
      </c>
      <c r="G551" s="61">
        <v>0</v>
      </c>
      <c r="H551" s="61">
        <v>0</v>
      </c>
      <c r="I551" s="61">
        <v>125636000</v>
      </c>
      <c r="J551" s="61">
        <f>Table13[[#This Row],[294065]]+Table13[[#This Row],[Column8]]+Table13[[#This Row],[-72654.0000]]</f>
        <v>125636000</v>
      </c>
      <c r="K551" s="62">
        <f>Table13[[#This Row],[221411.0000]]/درآمدها!$C$10*100</f>
        <v>5.6389444414413825E-3</v>
      </c>
    </row>
    <row r="552" spans="1:11" ht="23.1" customHeight="1">
      <c r="A552" s="60" t="s">
        <v>407</v>
      </c>
      <c r="B552" s="61">
        <v>0</v>
      </c>
      <c r="C552" s="61">
        <v>0</v>
      </c>
      <c r="D552" s="61">
        <v>0</v>
      </c>
      <c r="E552" s="61">
        <f>Table13[[#This Row],[5939838.0000]]+Table13[[#This Row],[-4952210]]+Table13[[#This Row],[0]]</f>
        <v>0</v>
      </c>
      <c r="F552" s="104">
        <f>Table13[[#This Row],[987628.0000]]/درآمدها!$C$10*100</f>
        <v>0</v>
      </c>
      <c r="G552" s="61">
        <v>0</v>
      </c>
      <c r="H552" s="61">
        <v>0</v>
      </c>
      <c r="I552" s="61">
        <v>2490181</v>
      </c>
      <c r="J552" s="61">
        <f>Table13[[#This Row],[294065]]+Table13[[#This Row],[Column8]]+Table13[[#This Row],[-72654.0000]]</f>
        <v>2490181</v>
      </c>
      <c r="K552" s="62">
        <f>Table13[[#This Row],[221411.0000]]/درآمدها!$C$10*100</f>
        <v>1.1176726661253895E-4</v>
      </c>
    </row>
    <row r="553" spans="1:11" ht="23.1" customHeight="1">
      <c r="A553" s="60" t="s">
        <v>525</v>
      </c>
      <c r="B553" s="61">
        <v>0</v>
      </c>
      <c r="C553" s="61">
        <v>0</v>
      </c>
      <c r="D553" s="61">
        <v>0</v>
      </c>
      <c r="E553" s="61">
        <f>Table13[[#This Row],[5939838.0000]]+Table13[[#This Row],[-4952210]]+Table13[[#This Row],[0]]</f>
        <v>0</v>
      </c>
      <c r="F553" s="104">
        <f>Table13[[#This Row],[987628.0000]]/درآمدها!$C$10*100</f>
        <v>0</v>
      </c>
      <c r="G553" s="61">
        <v>0</v>
      </c>
      <c r="H553" s="61">
        <v>0</v>
      </c>
      <c r="I553" s="61">
        <v>11200000</v>
      </c>
      <c r="J553" s="61">
        <f>Table13[[#This Row],[294065]]+Table13[[#This Row],[Column8]]+Table13[[#This Row],[-72654.0000]]</f>
        <v>11200000</v>
      </c>
      <c r="K553" s="62">
        <f>Table13[[#This Row],[221411.0000]]/درآمدها!$C$10*100</f>
        <v>5.026917264489754E-4</v>
      </c>
    </row>
    <row r="554" spans="1:11" ht="23.1" customHeight="1" thickBot="1">
      <c r="A554" s="60" t="s">
        <v>52</v>
      </c>
      <c r="B554" s="63">
        <f t="shared" ref="B554:K554" si="0">SUM(B11:B553)</f>
        <v>123360751</v>
      </c>
      <c r="C554" s="63">
        <f t="shared" si="0"/>
        <v>87474582435</v>
      </c>
      <c r="D554" s="63">
        <f t="shared" si="0"/>
        <v>76989312103</v>
      </c>
      <c r="E554" s="63">
        <f t="shared" si="0"/>
        <v>164587255289</v>
      </c>
      <c r="F554" s="64">
        <f t="shared" si="0"/>
        <v>7.3872010279219351</v>
      </c>
      <c r="G554" s="63">
        <f t="shared" si="0"/>
        <v>27383125098</v>
      </c>
      <c r="H554" s="63">
        <f>SUM(H11:H553)</f>
        <v>-36878320170</v>
      </c>
      <c r="I554" s="63">
        <f t="shared" si="0"/>
        <v>822739209833</v>
      </c>
      <c r="J554" s="63">
        <f>SUM(J11:J553)</f>
        <v>813244014761</v>
      </c>
      <c r="K554" s="64">
        <f t="shared" si="0"/>
        <v>36.500985518259178</v>
      </c>
    </row>
    <row r="555" spans="1:11" ht="18.75" thickTop="1">
      <c r="A555" s="15" t="s">
        <v>53</v>
      </c>
      <c r="B555" s="105"/>
      <c r="C555" s="105"/>
      <c r="D555" s="105"/>
      <c r="E555" s="44"/>
      <c r="F555" s="44"/>
      <c r="G555" s="44"/>
      <c r="H555" s="44"/>
      <c r="I555" s="46"/>
      <c r="J555" s="44"/>
      <c r="K555" s="44"/>
    </row>
    <row r="556" spans="1:11">
      <c r="G556" s="114"/>
      <c r="H556" s="91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56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20"/>
  <sheetViews>
    <sheetView rightToLeft="1" view="pageBreakPreview" topLeftCell="A7" zoomScale="106" zoomScaleNormal="100" zoomScaleSheetLayoutView="106" workbookViewId="0">
      <selection activeCell="G21" sqref="G21"/>
    </sheetView>
  </sheetViews>
  <sheetFormatPr defaultColWidth="13" defaultRowHeight="18.75"/>
  <cols>
    <col min="1" max="1" width="35.125" style="86" bestFit="1" customWidth="1"/>
    <col min="2" max="4" width="21.5" style="86" bestFit="1" customWidth="1"/>
    <col min="5" max="5" width="23.25" style="86" bestFit="1" customWidth="1"/>
    <col min="6" max="7" width="13" style="93" customWidth="1"/>
    <col min="8" max="16384" width="13" style="93"/>
  </cols>
  <sheetData>
    <row r="1" spans="1:6" ht="21">
      <c r="A1" s="178" t="s">
        <v>0</v>
      </c>
      <c r="B1" s="178"/>
      <c r="C1" s="178"/>
      <c r="D1" s="178"/>
      <c r="E1" s="178"/>
    </row>
    <row r="2" spans="1:6" ht="21">
      <c r="A2" s="178" t="s">
        <v>193</v>
      </c>
      <c r="B2" s="178"/>
      <c r="C2" s="178"/>
      <c r="D2" s="178"/>
      <c r="E2" s="178"/>
    </row>
    <row r="3" spans="1:6" ht="21">
      <c r="A3" s="178" t="s">
        <v>194</v>
      </c>
      <c r="B3" s="178"/>
      <c r="C3" s="178"/>
      <c r="D3" s="178"/>
      <c r="E3" s="178"/>
    </row>
    <row r="4" spans="1:6">
      <c r="A4" s="177" t="s">
        <v>763</v>
      </c>
      <c r="B4" s="177"/>
      <c r="C4" s="177"/>
      <c r="D4" s="177"/>
      <c r="E4" s="177"/>
    </row>
    <row r="5" spans="1:6" ht="19.5" thickBot="1">
      <c r="A5" s="94"/>
      <c r="B5" s="94"/>
      <c r="C5" s="94"/>
      <c r="D5" s="94"/>
      <c r="E5" s="94"/>
    </row>
    <row r="6" spans="1:6" ht="37.5" customHeight="1" thickBot="1">
      <c r="A6" s="175" t="s">
        <v>764</v>
      </c>
      <c r="B6" s="175"/>
      <c r="C6" s="176" t="s">
        <v>210</v>
      </c>
      <c r="D6" s="176"/>
      <c r="E6" s="95" t="s">
        <v>211</v>
      </c>
      <c r="F6" s="96"/>
    </row>
    <row r="7" spans="1:6" ht="59.25" customHeight="1">
      <c r="A7" s="89" t="s">
        <v>765</v>
      </c>
      <c r="B7" s="90" t="s">
        <v>766</v>
      </c>
      <c r="C7" s="90" t="s">
        <v>767</v>
      </c>
      <c r="D7" s="90" t="s">
        <v>766</v>
      </c>
      <c r="E7" s="90" t="s">
        <v>767</v>
      </c>
      <c r="F7" s="86"/>
    </row>
    <row r="8" spans="1:6" ht="22.5" customHeight="1" thickBot="1">
      <c r="A8" s="88"/>
      <c r="B8" s="88"/>
      <c r="C8" s="88" t="s">
        <v>778</v>
      </c>
      <c r="D8" s="88"/>
      <c r="E8" s="88" t="s">
        <v>778</v>
      </c>
      <c r="F8" s="86"/>
    </row>
    <row r="9" spans="1:6" ht="23.1" customHeight="1">
      <c r="A9" s="60" t="s">
        <v>179</v>
      </c>
      <c r="B9" s="61">
        <v>11891087</v>
      </c>
      <c r="C9" s="99">
        <f>Table14[[#This Row],[11891087.0000]]/$B$19*100</f>
        <v>6.1689487501592408E-2</v>
      </c>
      <c r="D9" s="61">
        <v>62868745</v>
      </c>
      <c r="E9" s="99">
        <f>Table14[[#This Row],[62868745.0000]]/$D$19*100</f>
        <v>3.9158881631102614E-2</v>
      </c>
    </row>
    <row r="10" spans="1:6" ht="23.1" customHeight="1">
      <c r="A10" s="60" t="s">
        <v>171</v>
      </c>
      <c r="B10" s="61">
        <v>0</v>
      </c>
      <c r="C10" s="100">
        <f>Table14[[#This Row],[11891087.0000]]/$B$19*100</f>
        <v>0</v>
      </c>
      <c r="D10" s="61">
        <v>86554748397</v>
      </c>
      <c r="E10" s="99">
        <f>Table14[[#This Row],[62868745.0000]]/$D$19*100</f>
        <v>53.912117175044486</v>
      </c>
    </row>
    <row r="11" spans="1:6" ht="23.1" customHeight="1">
      <c r="A11" s="60" t="s">
        <v>169</v>
      </c>
      <c r="B11" s="61">
        <v>0</v>
      </c>
      <c r="C11" s="100">
        <f>Table14[[#This Row],[11891087.0000]]/$B$19*100</f>
        <v>0</v>
      </c>
      <c r="D11" s="61">
        <v>1749041096</v>
      </c>
      <c r="E11" s="99">
        <f>Table14[[#This Row],[62868745.0000]]/$D$19*100</f>
        <v>1.0894203987402322</v>
      </c>
    </row>
    <row r="12" spans="1:6" ht="23.1" customHeight="1">
      <c r="A12" s="60" t="s">
        <v>184</v>
      </c>
      <c r="B12" s="61">
        <v>0</v>
      </c>
      <c r="C12" s="100">
        <f>Table14[[#This Row],[11891087.0000]]/$B$19*100</f>
        <v>0</v>
      </c>
      <c r="D12" s="61">
        <v>979452054</v>
      </c>
      <c r="E12" s="99">
        <f>Table14[[#This Row],[62868745.0000]]/$D$19*100</f>
        <v>0.61006859681907644</v>
      </c>
    </row>
    <row r="13" spans="1:6" ht="23.1" customHeight="1">
      <c r="A13" s="60" t="s">
        <v>186</v>
      </c>
      <c r="B13" s="61">
        <v>426469</v>
      </c>
      <c r="C13" s="100">
        <f>Table14[[#This Row],[11891087.0000]]/$B$19*100</f>
        <v>2.2124683845401701E-3</v>
      </c>
      <c r="D13" s="61">
        <v>1985064</v>
      </c>
      <c r="E13" s="100">
        <f>Table14[[#This Row],[62868745.0000]]/$D$19*100</f>
        <v>1.2364313333463723E-3</v>
      </c>
    </row>
    <row r="14" spans="1:6" ht="23.1" customHeight="1">
      <c r="A14" s="60" t="s">
        <v>172</v>
      </c>
      <c r="B14" s="61">
        <v>0</v>
      </c>
      <c r="C14" s="100">
        <f>Table14[[#This Row],[11891087.0000]]/$B$19*100</f>
        <v>0</v>
      </c>
      <c r="D14" s="61">
        <v>19397260273</v>
      </c>
      <c r="E14" s="99">
        <f>Table14[[#This Row],[62868745.0000]]/$D$19*100</f>
        <v>12.081917954590889</v>
      </c>
    </row>
    <row r="15" spans="1:6" ht="23.1" customHeight="1">
      <c r="A15" s="60" t="s">
        <v>173</v>
      </c>
      <c r="B15" s="61">
        <v>0</v>
      </c>
      <c r="C15" s="100">
        <f>Table14[[#This Row],[11891087.0000]]/$B$19*100</f>
        <v>0</v>
      </c>
      <c r="D15" s="61">
        <v>11301369863</v>
      </c>
      <c r="E15" s="99">
        <f>Table14[[#This Row],[62868745.0000]]/$D$19*100</f>
        <v>7.0392530459217433</v>
      </c>
    </row>
    <row r="16" spans="1:6" ht="23.1" customHeight="1">
      <c r="A16" s="60" t="s">
        <v>174</v>
      </c>
      <c r="B16" s="61">
        <v>4949307627</v>
      </c>
      <c r="C16" s="99">
        <f>Table14[[#This Row],[11891087.0000]]/$B$19*100</f>
        <v>25.676395353709253</v>
      </c>
      <c r="D16" s="61">
        <v>21562924353</v>
      </c>
      <c r="E16" s="99">
        <f>Table14[[#This Row],[62868745.0000]]/$D$19*100</f>
        <v>13.430839161168986</v>
      </c>
    </row>
    <row r="17" spans="1:6" ht="23.1" customHeight="1">
      <c r="A17" s="60" t="s">
        <v>182</v>
      </c>
      <c r="B17" s="61">
        <v>9682191780</v>
      </c>
      <c r="C17" s="99">
        <f>Table14[[#This Row],[11891087.0000]]/$B$19*100</f>
        <v>50.230012512761093</v>
      </c>
      <c r="D17" s="61">
        <v>14306312925</v>
      </c>
      <c r="E17" s="99">
        <f>Table14[[#This Row],[62868745.0000]]/$D$19*100</f>
        <v>8.9109336349499007</v>
      </c>
    </row>
    <row r="18" spans="1:6" ht="23.1" customHeight="1">
      <c r="A18" s="60" t="s">
        <v>190</v>
      </c>
      <c r="B18" s="61">
        <v>4631893505</v>
      </c>
      <c r="C18" s="99">
        <f>Table14[[#This Row],[11891087.0000]]/$B$19*100</f>
        <v>24.02969017764352</v>
      </c>
      <c r="D18" s="61">
        <v>4631893505</v>
      </c>
      <c r="E18" s="99">
        <f>Table14[[#This Row],[62868745.0000]]/$D$19*100</f>
        <v>2.8850547198002441</v>
      </c>
    </row>
    <row r="19" spans="1:6" ht="23.1" customHeight="1" thickBot="1">
      <c r="A19" s="60" t="s">
        <v>52</v>
      </c>
      <c r="B19" s="63">
        <f>SUM(B9:B18)</f>
        <v>19275710468</v>
      </c>
      <c r="C19" s="112">
        <f>Table14[[#This Row],[11891087.0000]]/$B$19*100</f>
        <v>100</v>
      </c>
      <c r="D19" s="63">
        <f>SUM(D9:D18)</f>
        <v>160547856275</v>
      </c>
      <c r="E19" s="112">
        <f>Table14[[#This Row],[62868745.0000]]/$D$19*100</f>
        <v>100</v>
      </c>
    </row>
    <row r="20" spans="1:6" ht="23.1" customHeight="1" thickTop="1">
      <c r="A20" s="97" t="s">
        <v>53</v>
      </c>
      <c r="B20" s="98"/>
      <c r="C20" s="68"/>
      <c r="D20" s="98"/>
      <c r="E20" s="68"/>
      <c r="F20" s="86"/>
    </row>
  </sheetData>
  <mergeCells count="6">
    <mergeCell ref="A6:B6"/>
    <mergeCell ref="C6:D6"/>
    <mergeCell ref="A4:E4"/>
    <mergeCell ref="A1:E1"/>
    <mergeCell ref="A2:E2"/>
    <mergeCell ref="A3:E3"/>
  </mergeCells>
  <pageMargins left="0.7" right="0.7" top="0.75" bottom="0.75" header="0.3" footer="0.3"/>
  <pageSetup paperSize="9" scale="65" orientation="portrait" horizontalDpi="4294967295" verticalDpi="4294967295" r:id="rId1"/>
  <headerFooter differentOddEven="1" differentFirst="1"/>
  <colBreaks count="1" manualBreakCount="1">
    <brk id="5" max="19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C13"/>
  <sheetViews>
    <sheetView rightToLeft="1" tabSelected="1" view="pageBreakPreview" zoomScale="106" zoomScaleNormal="100" zoomScaleSheetLayoutView="106" workbookViewId="0">
      <selection activeCell="O3" sqref="O3"/>
    </sheetView>
  </sheetViews>
  <sheetFormatPr defaultColWidth="9" defaultRowHeight="18"/>
  <cols>
    <col min="1" max="1" width="27.5" style="7" customWidth="1"/>
    <col min="2" max="3" width="27.875" style="7" customWidth="1"/>
    <col min="4" max="4" width="9" style="8" customWidth="1"/>
    <col min="5" max="16384" width="9" style="8"/>
  </cols>
  <sheetData>
    <row r="1" spans="1:3" ht="19.5">
      <c r="A1" s="159" t="s">
        <v>0</v>
      </c>
      <c r="B1" s="159"/>
      <c r="C1" s="159"/>
    </row>
    <row r="2" spans="1:3" ht="19.5">
      <c r="A2" s="159" t="s">
        <v>193</v>
      </c>
      <c r="B2" s="159"/>
      <c r="C2" s="159"/>
    </row>
    <row r="3" spans="1:3" ht="19.5">
      <c r="A3" s="159" t="s">
        <v>194</v>
      </c>
      <c r="B3" s="159"/>
      <c r="C3" s="159"/>
    </row>
    <row r="4" spans="1:3">
      <c r="A4" s="162" t="s">
        <v>768</v>
      </c>
      <c r="B4" s="163"/>
      <c r="C4" s="163"/>
    </row>
    <row r="5" spans="1:3">
      <c r="A5" s="48"/>
      <c r="B5" s="49" t="s">
        <v>210</v>
      </c>
      <c r="C5" s="49" t="s">
        <v>211</v>
      </c>
    </row>
    <row r="6" spans="1:3" ht="16.5" customHeight="1">
      <c r="A6" s="179" t="s">
        <v>206</v>
      </c>
      <c r="B6" s="167" t="s">
        <v>166</v>
      </c>
      <c r="C6" s="167" t="s">
        <v>166</v>
      </c>
    </row>
    <row r="7" spans="1:3">
      <c r="A7" s="180"/>
      <c r="B7" s="170"/>
      <c r="C7" s="170"/>
    </row>
    <row r="8" spans="1:3" ht="23.1" customHeight="1">
      <c r="A8" s="60" t="s">
        <v>206</v>
      </c>
      <c r="B8" s="61">
        <v>0</v>
      </c>
      <c r="C8" s="61">
        <v>7157119106</v>
      </c>
    </row>
    <row r="9" spans="1:3" ht="23.1" customHeight="1">
      <c r="A9" s="60" t="s">
        <v>769</v>
      </c>
      <c r="B9" s="61">
        <v>33001491564</v>
      </c>
      <c r="C9" s="61">
        <v>57486469176</v>
      </c>
    </row>
    <row r="10" spans="1:3" ht="23.1" customHeight="1">
      <c r="A10" s="60" t="s">
        <v>770</v>
      </c>
      <c r="B10" s="61">
        <v>562</v>
      </c>
      <c r="C10" s="61">
        <v>40214213</v>
      </c>
    </row>
    <row r="11" spans="1:3" ht="23.1" customHeight="1">
      <c r="A11" s="60" t="s">
        <v>771</v>
      </c>
      <c r="B11" s="61">
        <v>253870138</v>
      </c>
      <c r="C11" s="61">
        <v>1567762385</v>
      </c>
    </row>
    <row r="12" spans="1:3" ht="23.1" customHeight="1" thickBot="1">
      <c r="A12" s="60" t="s">
        <v>52</v>
      </c>
      <c r="B12" s="63">
        <f>SUM(B8:B11)</f>
        <v>33255362264</v>
      </c>
      <c r="C12" s="63">
        <f>SUM(C8:C11)</f>
        <v>66251564880</v>
      </c>
    </row>
    <row r="13" spans="1:3" ht="23.1" customHeight="1" thickTop="1">
      <c r="A13" s="15" t="s">
        <v>53</v>
      </c>
      <c r="B13" s="17"/>
      <c r="C13" s="17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6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66"/>
  <sheetViews>
    <sheetView rightToLeft="1" view="pageBreakPreview" topLeftCell="B1" zoomScaleNormal="100" zoomScaleSheetLayoutView="100" workbookViewId="0">
      <selection activeCell="H16" sqref="H16"/>
    </sheetView>
  </sheetViews>
  <sheetFormatPr defaultColWidth="9" defaultRowHeight="15.75"/>
  <cols>
    <col min="1" max="1" width="36.125" style="6" bestFit="1" customWidth="1"/>
    <col min="2" max="2" width="15.375" style="6" bestFit="1" customWidth="1"/>
    <col min="3" max="4" width="19" style="6" bestFit="1" customWidth="1"/>
    <col min="5" max="5" width="14.25" style="6" bestFit="1" customWidth="1"/>
    <col min="6" max="6" width="17.75" style="6" bestFit="1" customWidth="1"/>
    <col min="7" max="7" width="14.25" style="6" bestFit="1" customWidth="1"/>
    <col min="8" max="8" width="18.75" style="6" bestFit="1" customWidth="1"/>
    <col min="9" max="9" width="15.625" style="6" bestFit="1" customWidth="1"/>
    <col min="10" max="10" width="13" style="6" customWidth="1"/>
    <col min="11" max="11" width="19.125" style="6" bestFit="1" customWidth="1"/>
    <col min="12" max="12" width="19" style="6" bestFit="1" customWidth="1"/>
    <col min="13" max="13" width="14.625" style="6" bestFit="1" customWidth="1"/>
    <col min="14" max="14" width="9" style="2" customWidth="1"/>
    <col min="15" max="16384" width="9" style="2"/>
  </cols>
  <sheetData>
    <row r="1" spans="1:13" ht="21">
      <c r="A1" s="115" t="s">
        <v>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2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21">
      <c r="A3" s="115" t="s">
        <v>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8.75">
      <c r="A4" s="121" t="s">
        <v>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ht="18.75">
      <c r="A5" s="121" t="s">
        <v>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ht="18.7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8.75" customHeight="1" thickBot="1">
      <c r="A7" s="57"/>
      <c r="B7" s="117" t="s">
        <v>6</v>
      </c>
      <c r="C7" s="117"/>
      <c r="D7" s="117"/>
      <c r="E7" s="122" t="s">
        <v>7</v>
      </c>
      <c r="F7" s="122"/>
      <c r="G7" s="122"/>
      <c r="H7" s="122"/>
      <c r="I7" s="117" t="s">
        <v>8</v>
      </c>
      <c r="J7" s="117"/>
      <c r="K7" s="117"/>
      <c r="L7" s="117"/>
      <c r="M7" s="117"/>
    </row>
    <row r="8" spans="1:13" ht="17.25" customHeight="1">
      <c r="A8" s="116" t="s">
        <v>9</v>
      </c>
      <c r="B8" s="116" t="s">
        <v>10</v>
      </c>
      <c r="C8" s="116" t="s">
        <v>11</v>
      </c>
      <c r="D8" s="120" t="s">
        <v>12</v>
      </c>
      <c r="E8" s="118" t="s">
        <v>13</v>
      </c>
      <c r="F8" s="118"/>
      <c r="G8" s="119" t="s">
        <v>14</v>
      </c>
      <c r="H8" s="119"/>
      <c r="I8" s="120" t="s">
        <v>10</v>
      </c>
      <c r="J8" s="120" t="s">
        <v>15</v>
      </c>
      <c r="K8" s="120" t="s">
        <v>11</v>
      </c>
      <c r="L8" s="120" t="s">
        <v>12</v>
      </c>
      <c r="M8" s="120" t="s">
        <v>16</v>
      </c>
    </row>
    <row r="9" spans="1:13" ht="20.25" customHeight="1" thickBot="1">
      <c r="A9" s="117"/>
      <c r="B9" s="117"/>
      <c r="C9" s="117"/>
      <c r="D9" s="117"/>
      <c r="E9" s="58" t="s">
        <v>10</v>
      </c>
      <c r="F9" s="58" t="s">
        <v>17</v>
      </c>
      <c r="G9" s="58" t="s">
        <v>10</v>
      </c>
      <c r="H9" s="58" t="s">
        <v>18</v>
      </c>
      <c r="I9" s="117"/>
      <c r="J9" s="117"/>
      <c r="K9" s="117"/>
      <c r="L9" s="117"/>
      <c r="M9" s="117"/>
    </row>
    <row r="10" spans="1:13" ht="23.1" customHeight="1">
      <c r="A10" s="60" t="s">
        <v>19</v>
      </c>
      <c r="B10" s="61">
        <v>1563000</v>
      </c>
      <c r="C10" s="61">
        <v>3686553850</v>
      </c>
      <c r="D10" s="61">
        <v>3848515274</v>
      </c>
      <c r="E10" s="61">
        <v>0</v>
      </c>
      <c r="F10" s="61">
        <v>0</v>
      </c>
      <c r="G10" s="61">
        <v>0</v>
      </c>
      <c r="H10" s="61">
        <v>0</v>
      </c>
      <c r="I10" s="61">
        <v>1563000</v>
      </c>
      <c r="J10" s="61">
        <v>2585</v>
      </c>
      <c r="K10" s="61">
        <v>3686553850</v>
      </c>
      <c r="L10" s="61">
        <v>4016314891</v>
      </c>
      <c r="M10" s="62">
        <f>Table1[[#This Row],[4016314891]]/16047447443304*100</f>
        <v>2.5027749149450294E-2</v>
      </c>
    </row>
    <row r="11" spans="1:13" ht="23.1" customHeight="1">
      <c r="A11" s="60" t="s">
        <v>20</v>
      </c>
      <c r="B11" s="61">
        <v>10561853</v>
      </c>
      <c r="C11" s="61">
        <v>48424651419</v>
      </c>
      <c r="D11" s="61">
        <v>36463061646</v>
      </c>
      <c r="E11" s="61">
        <v>0</v>
      </c>
      <c r="F11" s="61">
        <v>0</v>
      </c>
      <c r="G11" s="61">
        <v>5761853</v>
      </c>
      <c r="H11" s="61">
        <v>26417307934</v>
      </c>
      <c r="I11" s="61">
        <v>4800000</v>
      </c>
      <c r="J11" s="61">
        <v>3638</v>
      </c>
      <c r="K11" s="61">
        <v>22007343485</v>
      </c>
      <c r="L11" s="61">
        <v>17358498721</v>
      </c>
      <c r="M11" s="62">
        <f>Table1[[#This Row],[4016314891]]/16047447443304*100</f>
        <v>0.10816984310014396</v>
      </c>
    </row>
    <row r="12" spans="1:13" ht="23.1" customHeight="1">
      <c r="A12" s="60" t="s">
        <v>21</v>
      </c>
      <c r="B12" s="61">
        <v>486656</v>
      </c>
      <c r="C12" s="61">
        <v>7196396870</v>
      </c>
      <c r="D12" s="61">
        <v>3647553395</v>
      </c>
      <c r="E12" s="61">
        <v>0</v>
      </c>
      <c r="F12" s="61">
        <v>0</v>
      </c>
      <c r="G12" s="61">
        <v>486656</v>
      </c>
      <c r="H12" s="61">
        <v>7196396870</v>
      </c>
      <c r="I12" s="61">
        <v>0</v>
      </c>
      <c r="J12" s="61">
        <v>0</v>
      </c>
      <c r="K12" s="61">
        <v>0</v>
      </c>
      <c r="L12" s="61">
        <v>0</v>
      </c>
      <c r="M12" s="62">
        <f>Table1[[#This Row],[4016314891]]/16047447443304*100</f>
        <v>0</v>
      </c>
    </row>
    <row r="13" spans="1:13" ht="23.1" customHeight="1">
      <c r="A13" s="60" t="s">
        <v>22</v>
      </c>
      <c r="B13" s="61">
        <v>799230000</v>
      </c>
      <c r="C13" s="61">
        <v>937802904111</v>
      </c>
      <c r="D13" s="61">
        <v>936738345466</v>
      </c>
      <c r="E13" s="61">
        <v>62000000</v>
      </c>
      <c r="F13" s="61">
        <v>69995730475</v>
      </c>
      <c r="G13" s="61">
        <v>290480000</v>
      </c>
      <c r="H13" s="61">
        <v>340250085639</v>
      </c>
      <c r="I13" s="61">
        <v>570750000</v>
      </c>
      <c r="J13" s="61">
        <v>1149</v>
      </c>
      <c r="K13" s="61">
        <v>667548548947</v>
      </c>
      <c r="L13" s="61">
        <v>651889789089</v>
      </c>
      <c r="M13" s="62">
        <f>Table1[[#This Row],[4016314891]]/16047447443304*100</f>
        <v>4.062264677246282</v>
      </c>
    </row>
    <row r="14" spans="1:13" ht="23.1" customHeight="1">
      <c r="A14" s="60" t="s">
        <v>23</v>
      </c>
      <c r="B14" s="61">
        <v>3482000</v>
      </c>
      <c r="C14" s="61">
        <v>4136435364</v>
      </c>
      <c r="D14" s="61">
        <v>2495584397</v>
      </c>
      <c r="E14" s="61">
        <v>0</v>
      </c>
      <c r="F14" s="61">
        <v>0</v>
      </c>
      <c r="G14" s="61">
        <v>3482000</v>
      </c>
      <c r="H14" s="61">
        <v>4136435364</v>
      </c>
      <c r="I14" s="61">
        <v>0</v>
      </c>
      <c r="J14" s="61">
        <v>0</v>
      </c>
      <c r="K14" s="61">
        <v>0</v>
      </c>
      <c r="L14" s="61">
        <v>0</v>
      </c>
      <c r="M14" s="62">
        <f>Table1[[#This Row],[4016314891]]/16047447443304*100</f>
        <v>0</v>
      </c>
    </row>
    <row r="15" spans="1:13" ht="23.1" customHeight="1">
      <c r="A15" s="60" t="s">
        <v>24</v>
      </c>
      <c r="B15" s="61">
        <v>64432</v>
      </c>
      <c r="C15" s="61">
        <v>1295689333</v>
      </c>
      <c r="D15" s="61">
        <v>1257274601</v>
      </c>
      <c r="E15" s="61">
        <v>0</v>
      </c>
      <c r="F15" s="61">
        <v>0</v>
      </c>
      <c r="G15" s="61">
        <v>64432</v>
      </c>
      <c r="H15" s="61">
        <v>1295689333</v>
      </c>
      <c r="I15" s="61">
        <v>0</v>
      </c>
      <c r="J15" s="61">
        <v>0</v>
      </c>
      <c r="K15" s="61">
        <v>0</v>
      </c>
      <c r="L15" s="61">
        <v>0</v>
      </c>
      <c r="M15" s="62">
        <f>Table1[[#This Row],[4016314891]]/16047447443304*100</f>
        <v>0</v>
      </c>
    </row>
    <row r="16" spans="1:13" ht="23.1" customHeight="1">
      <c r="A16" s="60" t="s">
        <v>25</v>
      </c>
      <c r="B16" s="61">
        <v>104214503</v>
      </c>
      <c r="C16" s="61">
        <v>157948513648</v>
      </c>
      <c r="D16" s="61">
        <v>230295034056</v>
      </c>
      <c r="E16" s="61">
        <v>0</v>
      </c>
      <c r="F16" s="61">
        <v>0</v>
      </c>
      <c r="G16" s="61">
        <v>97512000</v>
      </c>
      <c r="H16" s="61">
        <v>147790134957</v>
      </c>
      <c r="I16" s="61">
        <v>6702503</v>
      </c>
      <c r="J16" s="61">
        <v>1403</v>
      </c>
      <c r="K16" s="61">
        <v>10158378691</v>
      </c>
      <c r="L16" s="61">
        <v>9347660223</v>
      </c>
      <c r="M16" s="62">
        <f>Table1[[#This Row],[4016314891]]/16047447443304*100</f>
        <v>5.825013763731271E-2</v>
      </c>
    </row>
    <row r="17" spans="1:13" ht="23.1" customHeight="1">
      <c r="A17" s="60" t="s">
        <v>26</v>
      </c>
      <c r="B17" s="61">
        <v>22579</v>
      </c>
      <c r="C17" s="61">
        <v>138995233</v>
      </c>
      <c r="D17" s="61">
        <v>73236911</v>
      </c>
      <c r="E17" s="61">
        <v>0</v>
      </c>
      <c r="F17" s="61">
        <v>0</v>
      </c>
      <c r="G17" s="61">
        <v>22579</v>
      </c>
      <c r="H17" s="61">
        <v>138995233</v>
      </c>
      <c r="I17" s="61">
        <v>0</v>
      </c>
      <c r="J17" s="61">
        <v>0</v>
      </c>
      <c r="K17" s="61">
        <v>0</v>
      </c>
      <c r="L17" s="61">
        <v>0</v>
      </c>
      <c r="M17" s="62">
        <f>Table1[[#This Row],[4016314891]]/16047447443304*100</f>
        <v>0</v>
      </c>
    </row>
    <row r="18" spans="1:13" ht="23.1" customHeight="1">
      <c r="A18" s="60" t="s">
        <v>27</v>
      </c>
      <c r="B18" s="61">
        <v>119000</v>
      </c>
      <c r="C18" s="61">
        <v>228041196</v>
      </c>
      <c r="D18" s="61">
        <v>173652586</v>
      </c>
      <c r="E18" s="61">
        <v>0</v>
      </c>
      <c r="F18" s="61">
        <v>0</v>
      </c>
      <c r="G18" s="61">
        <v>119000</v>
      </c>
      <c r="H18" s="61">
        <v>228041196</v>
      </c>
      <c r="I18" s="61">
        <v>0</v>
      </c>
      <c r="J18" s="61">
        <v>0</v>
      </c>
      <c r="K18" s="61">
        <v>0</v>
      </c>
      <c r="L18" s="61">
        <v>0</v>
      </c>
      <c r="M18" s="62">
        <f>Table1[[#This Row],[4016314891]]/16047447443304*100</f>
        <v>0</v>
      </c>
    </row>
    <row r="19" spans="1:13" ht="23.1" customHeight="1">
      <c r="A19" s="60" t="s">
        <v>28</v>
      </c>
      <c r="B19" s="61">
        <v>647537</v>
      </c>
      <c r="C19" s="61">
        <v>3616396883</v>
      </c>
      <c r="D19" s="61">
        <v>2603058725</v>
      </c>
      <c r="E19" s="61">
        <v>0</v>
      </c>
      <c r="F19" s="61">
        <v>0</v>
      </c>
      <c r="G19" s="61">
        <v>0</v>
      </c>
      <c r="H19" s="61">
        <v>0</v>
      </c>
      <c r="I19" s="61">
        <v>647537</v>
      </c>
      <c r="J19" s="61">
        <v>4065</v>
      </c>
      <c r="K19" s="61">
        <v>3616396883</v>
      </c>
      <c r="L19" s="61">
        <v>2616576092</v>
      </c>
      <c r="M19" s="62">
        <f>Table1[[#This Row],[4016314891]]/16047447443304*100</f>
        <v>1.6305247929581469E-2</v>
      </c>
    </row>
    <row r="20" spans="1:13" ht="23.1" customHeight="1">
      <c r="A20" s="60" t="s">
        <v>29</v>
      </c>
      <c r="B20" s="61">
        <v>5562250</v>
      </c>
      <c r="C20" s="61">
        <v>39724481963</v>
      </c>
      <c r="D20" s="61">
        <v>36169886427</v>
      </c>
      <c r="E20" s="61">
        <v>0</v>
      </c>
      <c r="F20" s="61">
        <v>0</v>
      </c>
      <c r="G20" s="61">
        <v>0</v>
      </c>
      <c r="H20" s="61">
        <v>0</v>
      </c>
      <c r="I20" s="61">
        <v>5562250</v>
      </c>
      <c r="J20" s="61">
        <v>6370</v>
      </c>
      <c r="K20" s="61">
        <v>39724481963</v>
      </c>
      <c r="L20" s="61">
        <v>35220714886</v>
      </c>
      <c r="M20" s="62">
        <f>Table1[[#This Row],[4016314891]]/16047447443304*100</f>
        <v>0.21947861185048645</v>
      </c>
    </row>
    <row r="21" spans="1:13" ht="23.1" customHeight="1">
      <c r="A21" s="60" t="s">
        <v>30</v>
      </c>
      <c r="B21" s="61">
        <v>45000</v>
      </c>
      <c r="C21" s="61">
        <v>343618580</v>
      </c>
      <c r="D21" s="61">
        <v>288075691</v>
      </c>
      <c r="E21" s="61">
        <v>0</v>
      </c>
      <c r="F21" s="61">
        <v>0</v>
      </c>
      <c r="G21" s="61">
        <v>0</v>
      </c>
      <c r="H21" s="61">
        <v>0</v>
      </c>
      <c r="I21" s="61">
        <v>45000</v>
      </c>
      <c r="J21" s="61">
        <v>6200</v>
      </c>
      <c r="K21" s="61">
        <v>343618580</v>
      </c>
      <c r="L21" s="61">
        <v>277339950</v>
      </c>
      <c r="M21" s="62">
        <f>Table1[[#This Row],[4016314891]]/16047447443304*100</f>
        <v>1.7282496233737385E-3</v>
      </c>
    </row>
    <row r="22" spans="1:13" ht="23.1" customHeight="1">
      <c r="A22" s="60" t="s">
        <v>31</v>
      </c>
      <c r="B22" s="61">
        <v>2174750</v>
      </c>
      <c r="C22" s="61">
        <v>11005513742</v>
      </c>
      <c r="D22" s="61">
        <v>9397389104</v>
      </c>
      <c r="E22" s="61">
        <v>0</v>
      </c>
      <c r="F22" s="61">
        <v>0</v>
      </c>
      <c r="G22" s="61">
        <v>0</v>
      </c>
      <c r="H22" s="61">
        <v>0</v>
      </c>
      <c r="I22" s="61">
        <v>2174750</v>
      </c>
      <c r="J22" s="61">
        <v>4204</v>
      </c>
      <c r="K22" s="61">
        <v>11005513742</v>
      </c>
      <c r="L22" s="61">
        <v>9088250242</v>
      </c>
      <c r="M22" s="62">
        <f>Table1[[#This Row],[4016314891]]/16047447443304*100</f>
        <v>5.6633618985879194E-2</v>
      </c>
    </row>
    <row r="23" spans="1:13" ht="23.1" customHeight="1">
      <c r="A23" s="60" t="s">
        <v>32</v>
      </c>
      <c r="B23" s="61">
        <v>9060000</v>
      </c>
      <c r="C23" s="61">
        <v>6618669395</v>
      </c>
      <c r="D23" s="61">
        <v>5673838591</v>
      </c>
      <c r="E23" s="61">
        <v>0</v>
      </c>
      <c r="F23" s="61">
        <v>0</v>
      </c>
      <c r="G23" s="61">
        <v>0</v>
      </c>
      <c r="H23" s="61">
        <v>0</v>
      </c>
      <c r="I23" s="61">
        <v>9060000</v>
      </c>
      <c r="J23" s="61">
        <v>703</v>
      </c>
      <c r="K23" s="61">
        <v>6618669395</v>
      </c>
      <c r="L23" s="61">
        <v>6331283382</v>
      </c>
      <c r="M23" s="62">
        <f>Table1[[#This Row],[4016314891]]/16047447443304*100</f>
        <v>3.9453523087510142E-2</v>
      </c>
    </row>
    <row r="24" spans="1:13" ht="23.1" customHeight="1">
      <c r="A24" s="60" t="s">
        <v>33</v>
      </c>
      <c r="B24" s="61">
        <v>7022020</v>
      </c>
      <c r="C24" s="61">
        <v>7564985496</v>
      </c>
      <c r="D24" s="61">
        <v>4285866737</v>
      </c>
      <c r="E24" s="61">
        <v>0</v>
      </c>
      <c r="F24" s="61">
        <v>0</v>
      </c>
      <c r="G24" s="61">
        <v>7022020</v>
      </c>
      <c r="H24" s="61">
        <v>7564985496</v>
      </c>
      <c r="I24" s="61">
        <v>0</v>
      </c>
      <c r="J24" s="61">
        <v>0</v>
      </c>
      <c r="K24" s="61">
        <v>0</v>
      </c>
      <c r="L24" s="61">
        <v>0</v>
      </c>
      <c r="M24" s="62">
        <f>Table1[[#This Row],[4016314891]]/16047447443304*100</f>
        <v>0</v>
      </c>
    </row>
    <row r="25" spans="1:13" ht="23.1" customHeight="1">
      <c r="A25" s="60" t="s">
        <v>34</v>
      </c>
      <c r="B25" s="61">
        <v>187755063</v>
      </c>
      <c r="C25" s="61">
        <v>399478510091</v>
      </c>
      <c r="D25" s="61">
        <v>365250410178</v>
      </c>
      <c r="E25" s="61">
        <v>0</v>
      </c>
      <c r="F25" s="61">
        <v>0</v>
      </c>
      <c r="G25" s="61">
        <v>0</v>
      </c>
      <c r="H25" s="61">
        <v>0</v>
      </c>
      <c r="I25" s="61">
        <v>187755063</v>
      </c>
      <c r="J25" s="61">
        <v>2120</v>
      </c>
      <c r="K25" s="61">
        <v>399478510091</v>
      </c>
      <c r="L25" s="61">
        <v>395672391198</v>
      </c>
      <c r="M25" s="62">
        <f>Table1[[#This Row],[4016314891]]/16047447443304*100</f>
        <v>2.4656406733589229</v>
      </c>
    </row>
    <row r="26" spans="1:13" ht="23.1" customHeight="1">
      <c r="A26" s="60" t="s">
        <v>35</v>
      </c>
      <c r="B26" s="61">
        <v>1115597</v>
      </c>
      <c r="C26" s="61">
        <v>2824840971</v>
      </c>
      <c r="D26" s="61">
        <v>1957312989</v>
      </c>
      <c r="E26" s="61">
        <v>0</v>
      </c>
      <c r="F26" s="61">
        <v>0</v>
      </c>
      <c r="G26" s="61">
        <v>0</v>
      </c>
      <c r="H26" s="61">
        <v>0</v>
      </c>
      <c r="I26" s="61">
        <v>1115597</v>
      </c>
      <c r="J26" s="61">
        <v>1875</v>
      </c>
      <c r="K26" s="61">
        <v>2824840971</v>
      </c>
      <c r="L26" s="61">
        <v>2079298500</v>
      </c>
      <c r="M26" s="62">
        <f>Table1[[#This Row],[4016314891]]/16047447443304*100</f>
        <v>1.2957191524360553E-2</v>
      </c>
    </row>
    <row r="27" spans="1:13" ht="23.1" customHeight="1">
      <c r="A27" s="60" t="s">
        <v>36</v>
      </c>
      <c r="B27" s="61">
        <v>2000</v>
      </c>
      <c r="C27" s="61">
        <v>16805576</v>
      </c>
      <c r="D27" s="61">
        <v>16004206</v>
      </c>
      <c r="E27" s="61">
        <v>0</v>
      </c>
      <c r="F27" s="61">
        <v>0</v>
      </c>
      <c r="G27" s="61">
        <v>0</v>
      </c>
      <c r="H27" s="61">
        <v>0</v>
      </c>
      <c r="I27" s="61">
        <v>2000</v>
      </c>
      <c r="J27" s="61">
        <v>8200</v>
      </c>
      <c r="K27" s="61">
        <v>16805576</v>
      </c>
      <c r="L27" s="61">
        <v>16302421</v>
      </c>
      <c r="M27" s="62">
        <f>Table1[[#This Row],[4016314891]]/16047447443304*100</f>
        <v>1.0158887298180492E-4</v>
      </c>
    </row>
    <row r="28" spans="1:13" ht="23.1" customHeight="1">
      <c r="A28" s="60" t="s">
        <v>37</v>
      </c>
      <c r="B28" s="61">
        <v>2855</v>
      </c>
      <c r="C28" s="61">
        <v>5017733</v>
      </c>
      <c r="D28" s="61">
        <v>9969943</v>
      </c>
      <c r="E28" s="61">
        <v>0</v>
      </c>
      <c r="F28" s="61">
        <v>0</v>
      </c>
      <c r="G28" s="61">
        <v>2855</v>
      </c>
      <c r="H28" s="61">
        <v>5017733</v>
      </c>
      <c r="I28" s="61">
        <v>0</v>
      </c>
      <c r="J28" s="61">
        <v>0</v>
      </c>
      <c r="K28" s="61">
        <v>0</v>
      </c>
      <c r="L28" s="61">
        <v>0</v>
      </c>
      <c r="M28" s="62">
        <f>Table1[[#This Row],[4016314891]]/16047447443304*100</f>
        <v>0</v>
      </c>
    </row>
    <row r="29" spans="1:13" ht="23.1" customHeight="1">
      <c r="A29" s="60" t="s">
        <v>38</v>
      </c>
      <c r="B29" s="61">
        <v>133070000</v>
      </c>
      <c r="C29" s="61">
        <v>638950354035</v>
      </c>
      <c r="D29" s="61">
        <v>661258889271</v>
      </c>
      <c r="E29" s="61">
        <v>8550</v>
      </c>
      <c r="F29" s="61">
        <v>43337803</v>
      </c>
      <c r="G29" s="61">
        <v>613027</v>
      </c>
      <c r="H29" s="61">
        <v>2943517086</v>
      </c>
      <c r="I29" s="61">
        <v>132465523</v>
      </c>
      <c r="J29" s="61">
        <v>5230</v>
      </c>
      <c r="K29" s="61">
        <v>636050174752</v>
      </c>
      <c r="L29" s="61">
        <v>688672556916</v>
      </c>
      <c r="M29" s="62">
        <f>Table1[[#This Row],[4016314891]]/16047447443304*100</f>
        <v>4.2914772542430564</v>
      </c>
    </row>
    <row r="30" spans="1:13" ht="23.1" customHeight="1">
      <c r="A30" s="60" t="s">
        <v>39</v>
      </c>
      <c r="B30" s="61">
        <v>8400000</v>
      </c>
      <c r="C30" s="61">
        <v>28467493242</v>
      </c>
      <c r="D30" s="61">
        <v>22478253841</v>
      </c>
      <c r="E30" s="61">
        <v>0</v>
      </c>
      <c r="F30" s="61">
        <v>0</v>
      </c>
      <c r="G30" s="61">
        <v>0</v>
      </c>
      <c r="H30" s="61">
        <v>0</v>
      </c>
      <c r="I30" s="61">
        <v>8400000</v>
      </c>
      <c r="J30" s="61">
        <v>2618</v>
      </c>
      <c r="K30" s="61">
        <v>28467493242</v>
      </c>
      <c r="L30" s="61">
        <v>21860352361</v>
      </c>
      <c r="M30" s="62">
        <f>Table1[[#This Row],[4016314891]]/16047447443304*100</f>
        <v>0.13622323698664929</v>
      </c>
    </row>
    <row r="31" spans="1:13" ht="23.1" customHeight="1">
      <c r="A31" s="60" t="s">
        <v>40</v>
      </c>
      <c r="B31" s="61">
        <v>392712000</v>
      </c>
      <c r="C31" s="61">
        <v>1058218264504</v>
      </c>
      <c r="D31" s="61">
        <v>928702990007</v>
      </c>
      <c r="E31" s="61">
        <v>320701000</v>
      </c>
      <c r="F31" s="61">
        <v>827374238050</v>
      </c>
      <c r="G31" s="61">
        <v>2413000</v>
      </c>
      <c r="H31" s="61">
        <v>6502171241</v>
      </c>
      <c r="I31" s="61">
        <v>711000000</v>
      </c>
      <c r="J31" s="61">
        <v>2640.0421940928268</v>
      </c>
      <c r="K31" s="61">
        <v>1879090331313</v>
      </c>
      <c r="L31" s="61">
        <v>1837615740750</v>
      </c>
      <c r="M31" s="62">
        <f>Table1[[#This Row],[4016314891]]/16047447443304*100</f>
        <v>11.451140421193704</v>
      </c>
    </row>
    <row r="32" spans="1:13" ht="23.1" customHeight="1">
      <c r="A32" s="60" t="s">
        <v>41</v>
      </c>
      <c r="B32" s="61">
        <v>18175034</v>
      </c>
      <c r="C32" s="61">
        <v>101000340519</v>
      </c>
      <c r="D32" s="61">
        <v>98283895463</v>
      </c>
      <c r="E32" s="61">
        <v>11480114</v>
      </c>
      <c r="F32" s="61">
        <v>0</v>
      </c>
      <c r="G32" s="61">
        <v>11652966</v>
      </c>
      <c r="H32" s="61">
        <v>960554509</v>
      </c>
      <c r="I32" s="61">
        <v>18002182</v>
      </c>
      <c r="J32" s="61">
        <v>5250</v>
      </c>
      <c r="K32" s="61">
        <v>100039786010</v>
      </c>
      <c r="L32" s="61">
        <v>93949112343</v>
      </c>
      <c r="M32" s="62">
        <f>Table1[[#This Row],[4016314891]]/16047447443304*100</f>
        <v>0.58544583289600649</v>
      </c>
    </row>
    <row r="33" spans="1:13" ht="23.1" customHeight="1">
      <c r="A33" s="60" t="s">
        <v>42</v>
      </c>
      <c r="B33" s="61">
        <v>679017</v>
      </c>
      <c r="C33" s="61">
        <v>1977187501</v>
      </c>
      <c r="D33" s="61">
        <v>1468749626</v>
      </c>
      <c r="E33" s="61">
        <v>0</v>
      </c>
      <c r="F33" s="61">
        <v>0</v>
      </c>
      <c r="G33" s="61">
        <v>679017</v>
      </c>
      <c r="H33" s="61">
        <v>1977187501</v>
      </c>
      <c r="I33" s="61">
        <v>0</v>
      </c>
      <c r="J33" s="61">
        <v>0</v>
      </c>
      <c r="K33" s="61">
        <v>0</v>
      </c>
      <c r="L33" s="61">
        <v>0</v>
      </c>
      <c r="M33" s="62">
        <f>Table1[[#This Row],[4016314891]]/16047447443304*100</f>
        <v>0</v>
      </c>
    </row>
    <row r="34" spans="1:13" ht="23.1" customHeight="1">
      <c r="A34" s="60" t="s">
        <v>43</v>
      </c>
      <c r="B34" s="61">
        <v>68032054</v>
      </c>
      <c r="C34" s="61">
        <v>28902000027</v>
      </c>
      <c r="D34" s="61">
        <v>26104123628</v>
      </c>
      <c r="E34" s="61">
        <v>0</v>
      </c>
      <c r="F34" s="61">
        <v>0</v>
      </c>
      <c r="G34" s="61">
        <v>0</v>
      </c>
      <c r="H34" s="61">
        <v>0</v>
      </c>
      <c r="I34" s="61">
        <v>68032054</v>
      </c>
      <c r="J34" s="61">
        <v>424</v>
      </c>
      <c r="K34" s="61">
        <v>28902000027</v>
      </c>
      <c r="L34" s="61">
        <v>28673959634</v>
      </c>
      <c r="M34" s="62">
        <f>Table1[[#This Row],[4016314891]]/16047447443304*100</f>
        <v>0.17868237135722523</v>
      </c>
    </row>
    <row r="35" spans="1:13" ht="23.1" customHeight="1">
      <c r="A35" s="60" t="s">
        <v>44</v>
      </c>
      <c r="B35" s="61">
        <v>77611598</v>
      </c>
      <c r="C35" s="61">
        <v>151151455555</v>
      </c>
      <c r="D35" s="61">
        <v>188468116795</v>
      </c>
      <c r="E35" s="61">
        <v>0</v>
      </c>
      <c r="F35" s="61">
        <v>0</v>
      </c>
      <c r="G35" s="61">
        <v>77336511</v>
      </c>
      <c r="H35" s="61">
        <v>150615713456</v>
      </c>
      <c r="I35" s="61">
        <v>275087</v>
      </c>
      <c r="J35" s="61">
        <v>1638</v>
      </c>
      <c r="K35" s="61">
        <v>535742099</v>
      </c>
      <c r="L35" s="61">
        <v>447911485</v>
      </c>
      <c r="M35" s="62">
        <f>Table1[[#This Row],[4016314891]]/16047447443304*100</f>
        <v>2.7911696647238233E-3</v>
      </c>
    </row>
    <row r="36" spans="1:13" ht="23.1" customHeight="1">
      <c r="A36" s="60" t="s">
        <v>45</v>
      </c>
      <c r="B36" s="61">
        <v>101000</v>
      </c>
      <c r="C36" s="61">
        <v>1922460989</v>
      </c>
      <c r="D36" s="61">
        <v>2364397629</v>
      </c>
      <c r="E36" s="61">
        <v>0</v>
      </c>
      <c r="F36" s="61">
        <v>0</v>
      </c>
      <c r="G36" s="61">
        <v>0</v>
      </c>
      <c r="H36" s="61">
        <v>0</v>
      </c>
      <c r="I36" s="61">
        <v>101000</v>
      </c>
      <c r="J36" s="61">
        <v>22500</v>
      </c>
      <c r="K36" s="61">
        <v>1922460989</v>
      </c>
      <c r="L36" s="61">
        <v>2258978625</v>
      </c>
      <c r="M36" s="62">
        <f>Table1[[#This Row],[4016314891]]/16047447443304*100</f>
        <v>1.4076871932318352E-2</v>
      </c>
    </row>
    <row r="37" spans="1:13" ht="23.1" customHeight="1">
      <c r="A37" s="60" t="s">
        <v>46</v>
      </c>
      <c r="B37" s="61">
        <v>3930429</v>
      </c>
      <c r="C37" s="61">
        <v>27974027248</v>
      </c>
      <c r="D37" s="61">
        <v>25473920022</v>
      </c>
      <c r="E37" s="61">
        <v>201767</v>
      </c>
      <c r="F37" s="61">
        <v>1342978003</v>
      </c>
      <c r="G37" s="61">
        <v>0</v>
      </c>
      <c r="H37" s="61">
        <v>0</v>
      </c>
      <c r="I37" s="61">
        <v>4132196</v>
      </c>
      <c r="J37" s="61">
        <v>7350</v>
      </c>
      <c r="K37" s="61">
        <v>29317005251</v>
      </c>
      <c r="L37" s="61">
        <v>30190929342</v>
      </c>
      <c r="M37" s="62">
        <f>Table1[[#This Row],[4016314891]]/16047447443304*100</f>
        <v>0.18813539940644919</v>
      </c>
    </row>
    <row r="38" spans="1:13" ht="23.1" customHeight="1">
      <c r="A38" s="60" t="s">
        <v>47</v>
      </c>
      <c r="B38" s="61">
        <v>700000</v>
      </c>
      <c r="C38" s="61">
        <v>5704288632</v>
      </c>
      <c r="D38" s="61">
        <v>5671055250</v>
      </c>
      <c r="E38" s="61">
        <v>0</v>
      </c>
      <c r="F38" s="61">
        <v>0</v>
      </c>
      <c r="G38" s="61">
        <v>0</v>
      </c>
      <c r="H38" s="61">
        <v>0</v>
      </c>
      <c r="I38" s="61">
        <v>700000</v>
      </c>
      <c r="J38" s="61">
        <v>8790</v>
      </c>
      <c r="K38" s="61">
        <v>5704288632</v>
      </c>
      <c r="L38" s="61">
        <v>6116389650</v>
      </c>
      <c r="M38" s="62">
        <f>Table1[[#This Row],[4016314891]]/16047447443304*100</f>
        <v>3.8114408360640187E-2</v>
      </c>
    </row>
    <row r="39" spans="1:13" ht="23.1" customHeight="1">
      <c r="A39" s="60" t="s">
        <v>48</v>
      </c>
      <c r="B39" s="61">
        <v>33586</v>
      </c>
      <c r="C39" s="61">
        <v>4407304870</v>
      </c>
      <c r="D39" s="61">
        <v>3388695578</v>
      </c>
      <c r="E39" s="61">
        <v>0</v>
      </c>
      <c r="F39" s="61">
        <v>0</v>
      </c>
      <c r="G39" s="61">
        <v>0</v>
      </c>
      <c r="H39" s="61">
        <v>0</v>
      </c>
      <c r="I39" s="61">
        <v>33586</v>
      </c>
      <c r="J39" s="61">
        <v>120050</v>
      </c>
      <c r="K39" s="61">
        <v>4407304870</v>
      </c>
      <c r="L39" s="61">
        <v>4008008910</v>
      </c>
      <c r="M39" s="62">
        <f>Table1[[#This Row],[4016314891]]/16047447443304*100</f>
        <v>2.4975990257393818E-2</v>
      </c>
    </row>
    <row r="40" spans="1:13" ht="23.1" customHeight="1">
      <c r="A40" s="60" t="s">
        <v>49</v>
      </c>
      <c r="B40" s="61">
        <v>1577000</v>
      </c>
      <c r="C40" s="61">
        <v>1762752081</v>
      </c>
      <c r="D40" s="61">
        <v>1365394278</v>
      </c>
      <c r="E40" s="61">
        <v>0</v>
      </c>
      <c r="F40" s="61">
        <v>0</v>
      </c>
      <c r="G40" s="61">
        <v>0</v>
      </c>
      <c r="H40" s="61">
        <v>0</v>
      </c>
      <c r="I40" s="61">
        <v>1577000</v>
      </c>
      <c r="J40" s="61">
        <v>942</v>
      </c>
      <c r="K40" s="61">
        <v>1762752081</v>
      </c>
      <c r="L40" s="61">
        <v>1476695074</v>
      </c>
      <c r="M40" s="62">
        <f>Table1[[#This Row],[4016314891]]/16047447443304*100</f>
        <v>9.2020558360898057E-3</v>
      </c>
    </row>
    <row r="41" spans="1:13" ht="23.1" customHeight="1">
      <c r="A41" s="60" t="s">
        <v>50</v>
      </c>
      <c r="B41" s="61">
        <v>271801500</v>
      </c>
      <c r="C41" s="61">
        <v>677080751069</v>
      </c>
      <c r="D41" s="61">
        <v>593865049807</v>
      </c>
      <c r="E41" s="61">
        <v>7400000</v>
      </c>
      <c r="F41" s="61">
        <v>17615328804</v>
      </c>
      <c r="G41" s="61">
        <v>118635000</v>
      </c>
      <c r="H41" s="61">
        <v>295182043921</v>
      </c>
      <c r="I41" s="61">
        <v>160566500</v>
      </c>
      <c r="J41" s="61">
        <v>2425</v>
      </c>
      <c r="K41" s="61">
        <v>399514035952</v>
      </c>
      <c r="L41" s="61">
        <v>387056988618</v>
      </c>
      <c r="M41" s="62">
        <f>Table1[[#This Row],[4016314891]]/16047447443304*100</f>
        <v>2.4119536143394846</v>
      </c>
    </row>
    <row r="42" spans="1:13" ht="23.1" customHeight="1">
      <c r="A42" s="60" t="s">
        <v>51</v>
      </c>
      <c r="B42" s="61">
        <v>1112450</v>
      </c>
      <c r="C42" s="61">
        <v>6832446392</v>
      </c>
      <c r="D42" s="61">
        <v>6128146367</v>
      </c>
      <c r="E42" s="61">
        <v>1112450</v>
      </c>
      <c r="F42" s="61">
        <v>0</v>
      </c>
      <c r="G42" s="61">
        <v>1112450</v>
      </c>
      <c r="H42" s="61">
        <v>0</v>
      </c>
      <c r="I42" s="61">
        <v>1112450</v>
      </c>
      <c r="J42" s="61">
        <v>5370</v>
      </c>
      <c r="K42" s="61">
        <v>6832446392</v>
      </c>
      <c r="L42" s="61">
        <v>5938312058</v>
      </c>
      <c r="M42" s="62">
        <f>Table1[[#This Row],[4016314891]]/16047447443304*100</f>
        <v>3.7004714170151935E-2</v>
      </c>
    </row>
    <row r="43" spans="1:13" ht="23.1" customHeight="1">
      <c r="A43" s="60" t="s">
        <v>118</v>
      </c>
      <c r="B43" s="61">
        <v>400000</v>
      </c>
      <c r="C43" s="61">
        <v>1662273772</v>
      </c>
      <c r="D43" s="61">
        <v>779799150</v>
      </c>
      <c r="E43" s="61">
        <v>0</v>
      </c>
      <c r="F43" s="61">
        <v>0</v>
      </c>
      <c r="G43" s="61">
        <v>400000</v>
      </c>
      <c r="H43" s="61">
        <v>1662273772</v>
      </c>
      <c r="I43" s="61">
        <v>0</v>
      </c>
      <c r="J43" s="61">
        <v>0</v>
      </c>
      <c r="K43" s="61">
        <v>0</v>
      </c>
      <c r="L43" s="61">
        <v>0</v>
      </c>
      <c r="M43" s="62">
        <f>Table1[[#This Row],[4016314891]]/16047447443304*100</f>
        <v>0</v>
      </c>
    </row>
    <row r="44" spans="1:13" ht="23.1" customHeight="1">
      <c r="A44" s="60" t="s">
        <v>120</v>
      </c>
      <c r="B44" s="61">
        <v>200000</v>
      </c>
      <c r="C44" s="61">
        <v>1170298350</v>
      </c>
      <c r="D44" s="61">
        <v>815789880</v>
      </c>
      <c r="E44" s="61">
        <v>0</v>
      </c>
      <c r="F44" s="61">
        <v>0</v>
      </c>
      <c r="G44" s="61">
        <v>200000</v>
      </c>
      <c r="H44" s="61">
        <v>1170298350</v>
      </c>
      <c r="I44" s="61">
        <v>0</v>
      </c>
      <c r="J44" s="61">
        <v>0</v>
      </c>
      <c r="K44" s="61">
        <v>0</v>
      </c>
      <c r="L44" s="61">
        <v>0</v>
      </c>
      <c r="M44" s="62">
        <f>Table1[[#This Row],[4016314891]]/16047447443304*100</f>
        <v>0</v>
      </c>
    </row>
    <row r="45" spans="1:13" ht="23.1" customHeight="1">
      <c r="A45" s="60" t="s">
        <v>121</v>
      </c>
      <c r="B45" s="61">
        <v>2000</v>
      </c>
      <c r="C45" s="61">
        <v>4751222</v>
      </c>
      <c r="D45" s="61">
        <v>1619584</v>
      </c>
      <c r="E45" s="61">
        <v>0</v>
      </c>
      <c r="F45" s="61">
        <v>0</v>
      </c>
      <c r="G45" s="61">
        <v>2000</v>
      </c>
      <c r="H45" s="61">
        <v>4751222</v>
      </c>
      <c r="I45" s="61">
        <v>0</v>
      </c>
      <c r="J45" s="61">
        <v>0</v>
      </c>
      <c r="K45" s="61">
        <v>0</v>
      </c>
      <c r="L45" s="61">
        <v>0</v>
      </c>
      <c r="M45" s="62">
        <f>Table1[[#This Row],[4016314891]]/16047447443304*100</f>
        <v>0</v>
      </c>
    </row>
    <row r="46" spans="1:13" ht="23.1" customHeight="1">
      <c r="A46" s="60" t="s">
        <v>122</v>
      </c>
      <c r="B46" s="61">
        <v>4574000</v>
      </c>
      <c r="C46" s="61">
        <v>6273684473</v>
      </c>
      <c r="D46" s="61">
        <v>1513604151</v>
      </c>
      <c r="E46" s="61">
        <v>0</v>
      </c>
      <c r="F46" s="61">
        <v>0</v>
      </c>
      <c r="G46" s="61">
        <v>4574000</v>
      </c>
      <c r="H46" s="61">
        <v>6273684473</v>
      </c>
      <c r="I46" s="61">
        <v>0</v>
      </c>
      <c r="J46" s="61">
        <v>0</v>
      </c>
      <c r="K46" s="61">
        <v>0</v>
      </c>
      <c r="L46" s="61">
        <v>0</v>
      </c>
      <c r="M46" s="62">
        <f>Table1[[#This Row],[4016314891]]/16047447443304*100</f>
        <v>0</v>
      </c>
    </row>
    <row r="47" spans="1:13" ht="23.1" customHeight="1">
      <c r="A47" s="60" t="s">
        <v>123</v>
      </c>
      <c r="B47" s="61">
        <v>1211000</v>
      </c>
      <c r="C47" s="61">
        <v>3115978579</v>
      </c>
      <c r="D47" s="61">
        <v>9685509</v>
      </c>
      <c r="E47" s="61">
        <v>0</v>
      </c>
      <c r="F47" s="61">
        <v>0</v>
      </c>
      <c r="G47" s="61">
        <v>1211000</v>
      </c>
      <c r="H47" s="61">
        <v>3115978579</v>
      </c>
      <c r="I47" s="61">
        <v>0</v>
      </c>
      <c r="J47" s="61">
        <v>0</v>
      </c>
      <c r="K47" s="61">
        <v>0</v>
      </c>
      <c r="L47" s="61">
        <v>0</v>
      </c>
      <c r="M47" s="62">
        <f>Table1[[#This Row],[4016314891]]/16047447443304*100</f>
        <v>0</v>
      </c>
    </row>
    <row r="48" spans="1:13" ht="23.1" customHeight="1">
      <c r="A48" s="60" t="s">
        <v>124</v>
      </c>
      <c r="B48" s="61">
        <v>1472000</v>
      </c>
      <c r="C48" s="61">
        <v>101594151</v>
      </c>
      <c r="D48" s="61">
        <v>176594518</v>
      </c>
      <c r="E48" s="61">
        <v>0</v>
      </c>
      <c r="F48" s="61">
        <v>0</v>
      </c>
      <c r="G48" s="61">
        <v>1472000</v>
      </c>
      <c r="H48" s="61">
        <v>101594151</v>
      </c>
      <c r="I48" s="61">
        <v>0</v>
      </c>
      <c r="J48" s="61">
        <v>0</v>
      </c>
      <c r="K48" s="61">
        <v>0</v>
      </c>
      <c r="L48" s="61">
        <v>0</v>
      </c>
      <c r="M48" s="62">
        <f>Table1[[#This Row],[4016314891]]/16047447443304*100</f>
        <v>0</v>
      </c>
    </row>
    <row r="49" spans="1:13" ht="23.1" customHeight="1">
      <c r="A49" s="60" t="s">
        <v>125</v>
      </c>
      <c r="B49" s="61">
        <v>4999000</v>
      </c>
      <c r="C49" s="61">
        <v>3500192322</v>
      </c>
      <c r="D49" s="61">
        <v>2748742018</v>
      </c>
      <c r="E49" s="61">
        <v>0</v>
      </c>
      <c r="F49" s="61">
        <v>0</v>
      </c>
      <c r="G49" s="61">
        <v>1000</v>
      </c>
      <c r="H49" s="61">
        <v>700179</v>
      </c>
      <c r="I49" s="61">
        <v>4998000</v>
      </c>
      <c r="J49" s="61">
        <v>500</v>
      </c>
      <c r="K49" s="61">
        <v>3499492143</v>
      </c>
      <c r="L49" s="61">
        <v>2498356508</v>
      </c>
      <c r="M49" s="62">
        <f>Table1[[#This Row],[4016314891]]/16047447443304*100</f>
        <v>1.5568560151555262E-2</v>
      </c>
    </row>
    <row r="50" spans="1:13" ht="23.1" customHeight="1">
      <c r="A50" s="60" t="s">
        <v>126</v>
      </c>
      <c r="B50" s="61">
        <v>0</v>
      </c>
      <c r="C50" s="61">
        <v>0</v>
      </c>
      <c r="D50" s="61">
        <v>0</v>
      </c>
      <c r="E50" s="61">
        <v>1000</v>
      </c>
      <c r="F50" s="61">
        <v>500127</v>
      </c>
      <c r="G50" s="61">
        <v>0</v>
      </c>
      <c r="H50" s="61">
        <v>0</v>
      </c>
      <c r="I50" s="61">
        <v>1000</v>
      </c>
      <c r="J50" s="61">
        <v>230</v>
      </c>
      <c r="K50" s="61">
        <v>500127</v>
      </c>
      <c r="L50" s="61">
        <v>229943</v>
      </c>
      <c r="M50" s="62">
        <f>Table1[[#This Row],[4016314891]]/16047447443304*100</f>
        <v>1.4328945510642357E-6</v>
      </c>
    </row>
    <row r="51" spans="1:13" ht="23.1" customHeight="1">
      <c r="A51" s="60" t="s">
        <v>127</v>
      </c>
      <c r="B51" s="61">
        <v>3003000</v>
      </c>
      <c r="C51" s="61">
        <v>1801279202</v>
      </c>
      <c r="D51" s="61">
        <v>447331786</v>
      </c>
      <c r="E51" s="61">
        <v>1000</v>
      </c>
      <c r="F51" s="61">
        <v>300076</v>
      </c>
      <c r="G51" s="61">
        <v>4000</v>
      </c>
      <c r="H51" s="61">
        <v>2398907</v>
      </c>
      <c r="I51" s="61">
        <v>3000000</v>
      </c>
      <c r="J51" s="61">
        <v>109</v>
      </c>
      <c r="K51" s="61">
        <v>1799180371</v>
      </c>
      <c r="L51" s="61">
        <v>326915798</v>
      </c>
      <c r="M51" s="62">
        <f>Table1[[#This Row],[4016314891]]/16047447443304*100</f>
        <v>2.0371825435478198E-3</v>
      </c>
    </row>
    <row r="52" spans="1:13" ht="23.1" customHeight="1">
      <c r="A52" s="60" t="s">
        <v>128</v>
      </c>
      <c r="B52" s="61">
        <v>1000</v>
      </c>
      <c r="C52" s="61">
        <v>5501416</v>
      </c>
      <c r="D52" s="61">
        <v>634839</v>
      </c>
      <c r="E52" s="61">
        <v>0</v>
      </c>
      <c r="F52" s="61">
        <v>0</v>
      </c>
      <c r="G52" s="61">
        <v>1000</v>
      </c>
      <c r="H52" s="61">
        <v>5501416</v>
      </c>
      <c r="I52" s="61">
        <v>0</v>
      </c>
      <c r="J52" s="61">
        <v>0</v>
      </c>
      <c r="K52" s="61">
        <v>0</v>
      </c>
      <c r="L52" s="61">
        <v>0</v>
      </c>
      <c r="M52" s="62">
        <f>Table1[[#This Row],[4016314891]]/16047447443304*100</f>
        <v>0</v>
      </c>
    </row>
    <row r="53" spans="1:13" ht="23.1" customHeight="1">
      <c r="A53" s="60" t="s">
        <v>129</v>
      </c>
      <c r="B53" s="61">
        <v>1000</v>
      </c>
      <c r="C53" s="61">
        <v>6001530</v>
      </c>
      <c r="D53" s="61">
        <v>3499099</v>
      </c>
      <c r="E53" s="61">
        <v>1003000</v>
      </c>
      <c r="F53" s="61">
        <v>3227822885</v>
      </c>
      <c r="G53" s="61">
        <v>0</v>
      </c>
      <c r="H53" s="61">
        <v>0</v>
      </c>
      <c r="I53" s="61">
        <v>1004000</v>
      </c>
      <c r="J53" s="61">
        <v>3734</v>
      </c>
      <c r="K53" s="61">
        <v>3233824415</v>
      </c>
      <c r="L53" s="61">
        <v>3747970651</v>
      </c>
      <c r="M53" s="62">
        <f>Table1[[#This Row],[4016314891]]/16047447443304*100</f>
        <v>2.3355556478634163E-2</v>
      </c>
    </row>
    <row r="54" spans="1:13" ht="23.1" customHeight="1">
      <c r="A54" s="60" t="s">
        <v>130</v>
      </c>
      <c r="B54" s="61">
        <v>877000</v>
      </c>
      <c r="C54" s="61">
        <v>4126978259</v>
      </c>
      <c r="D54" s="61">
        <v>3849038619</v>
      </c>
      <c r="E54" s="61">
        <v>0</v>
      </c>
      <c r="F54" s="61">
        <v>0</v>
      </c>
      <c r="G54" s="61">
        <v>877000</v>
      </c>
      <c r="H54" s="61">
        <v>4126978259</v>
      </c>
      <c r="I54" s="61">
        <v>0</v>
      </c>
      <c r="J54" s="61">
        <v>0</v>
      </c>
      <c r="K54" s="61">
        <v>0</v>
      </c>
      <c r="L54" s="61">
        <v>0</v>
      </c>
      <c r="M54" s="62">
        <f>Table1[[#This Row],[4016314891]]/16047447443304*100</f>
        <v>0</v>
      </c>
    </row>
    <row r="55" spans="1:13" ht="23.1" customHeight="1">
      <c r="A55" s="60" t="s">
        <v>131</v>
      </c>
      <c r="B55" s="61">
        <v>1757000</v>
      </c>
      <c r="C55" s="61">
        <v>4901211615</v>
      </c>
      <c r="D55" s="61">
        <v>5076422487</v>
      </c>
      <c r="E55" s="61">
        <v>1000</v>
      </c>
      <c r="F55" s="61">
        <v>3500892</v>
      </c>
      <c r="G55" s="61">
        <v>1758000</v>
      </c>
      <c r="H55" s="61">
        <v>4904712507</v>
      </c>
      <c r="I55" s="61">
        <v>0</v>
      </c>
      <c r="J55" s="61">
        <v>0</v>
      </c>
      <c r="K55" s="61">
        <v>0</v>
      </c>
      <c r="L55" s="61">
        <v>0</v>
      </c>
      <c r="M55" s="62">
        <f>Table1[[#This Row],[4016314891]]/16047447443304*100</f>
        <v>0</v>
      </c>
    </row>
    <row r="56" spans="1:13" ht="23.1" customHeight="1">
      <c r="A56" s="60" t="s">
        <v>132</v>
      </c>
      <c r="B56" s="61">
        <v>900000</v>
      </c>
      <c r="C56" s="61">
        <v>1504322633</v>
      </c>
      <c r="D56" s="61">
        <v>2249420625</v>
      </c>
      <c r="E56" s="61">
        <v>0</v>
      </c>
      <c r="F56" s="61">
        <v>0</v>
      </c>
      <c r="G56" s="61">
        <v>900000</v>
      </c>
      <c r="H56" s="61">
        <v>1504322633</v>
      </c>
      <c r="I56" s="61">
        <v>0</v>
      </c>
      <c r="J56" s="61">
        <v>0</v>
      </c>
      <c r="K56" s="61">
        <v>0</v>
      </c>
      <c r="L56" s="61">
        <v>0</v>
      </c>
      <c r="M56" s="62">
        <f>Table1[[#This Row],[4016314891]]/16047447443304*100</f>
        <v>0</v>
      </c>
    </row>
    <row r="57" spans="1:13" ht="23.1" customHeight="1">
      <c r="A57" s="60" t="s">
        <v>133</v>
      </c>
      <c r="B57" s="61">
        <v>511000</v>
      </c>
      <c r="C57" s="61">
        <v>472920564</v>
      </c>
      <c r="D57" s="61">
        <v>919563152</v>
      </c>
      <c r="E57" s="61">
        <v>1000</v>
      </c>
      <c r="F57" s="61">
        <v>1000</v>
      </c>
      <c r="G57" s="61">
        <v>512000</v>
      </c>
      <c r="H57" s="61">
        <v>472921564</v>
      </c>
      <c r="I57" s="61">
        <v>0</v>
      </c>
      <c r="J57" s="61">
        <v>0</v>
      </c>
      <c r="K57" s="61">
        <v>0</v>
      </c>
      <c r="L57" s="61">
        <v>0</v>
      </c>
      <c r="M57" s="62">
        <f>Table1[[#This Row],[4016314891]]/16047447443304*100</f>
        <v>0</v>
      </c>
    </row>
    <row r="58" spans="1:13" ht="23.1" customHeight="1">
      <c r="A58" s="60" t="s">
        <v>134</v>
      </c>
      <c r="B58" s="61">
        <v>680000</v>
      </c>
      <c r="C58" s="61">
        <v>690177675</v>
      </c>
      <c r="D58" s="61">
        <v>934079414</v>
      </c>
      <c r="E58" s="61">
        <v>0</v>
      </c>
      <c r="F58" s="61">
        <v>0</v>
      </c>
      <c r="G58" s="61">
        <v>0</v>
      </c>
      <c r="H58" s="61">
        <v>0</v>
      </c>
      <c r="I58" s="61">
        <v>680000</v>
      </c>
      <c r="J58" s="61">
        <v>1783</v>
      </c>
      <c r="K58" s="61">
        <v>690177675</v>
      </c>
      <c r="L58" s="61">
        <v>1212127799</v>
      </c>
      <c r="M58" s="62">
        <f>Table1[[#This Row],[4016314891]]/16047447443304*100</f>
        <v>7.5533994006366147E-3</v>
      </c>
    </row>
    <row r="59" spans="1:13" ht="23.1" customHeight="1">
      <c r="A59" s="60" t="s">
        <v>135</v>
      </c>
      <c r="B59" s="61">
        <v>0</v>
      </c>
      <c r="C59" s="61">
        <v>0</v>
      </c>
      <c r="D59" s="61">
        <v>0</v>
      </c>
      <c r="E59" s="61">
        <v>2000000</v>
      </c>
      <c r="F59" s="61">
        <v>1060272950</v>
      </c>
      <c r="G59" s="61">
        <v>0</v>
      </c>
      <c r="H59" s="61">
        <v>0</v>
      </c>
      <c r="I59" s="61">
        <v>2000000</v>
      </c>
      <c r="J59" s="61">
        <v>560</v>
      </c>
      <c r="K59" s="61">
        <v>1060272950</v>
      </c>
      <c r="L59" s="61">
        <v>1119711600</v>
      </c>
      <c r="M59" s="62">
        <f>Table1[[#This Row],[4016314891]]/16047447443304*100</f>
        <v>6.9775059488804483E-3</v>
      </c>
    </row>
    <row r="60" spans="1:13" ht="23.1" customHeight="1">
      <c r="A60" s="60" t="s">
        <v>136</v>
      </c>
      <c r="B60" s="61">
        <v>0</v>
      </c>
      <c r="C60" s="61">
        <v>0</v>
      </c>
      <c r="D60" s="61">
        <v>0</v>
      </c>
      <c r="E60" s="61">
        <v>1000000</v>
      </c>
      <c r="F60" s="61">
        <v>1171298605</v>
      </c>
      <c r="G60" s="61">
        <v>0</v>
      </c>
      <c r="H60" s="61">
        <v>0</v>
      </c>
      <c r="I60" s="61">
        <v>1000000</v>
      </c>
      <c r="J60" s="61">
        <v>1217</v>
      </c>
      <c r="K60" s="61">
        <v>1171298605</v>
      </c>
      <c r="L60" s="61">
        <v>1216686623</v>
      </c>
      <c r="M60" s="62">
        <f>Table1[[#This Row],[4016314891]]/16047447443304*100</f>
        <v>7.581807806497462E-3</v>
      </c>
    </row>
    <row r="61" spans="1:13" ht="23.1" customHeight="1">
      <c r="A61" s="60" t="s">
        <v>137</v>
      </c>
      <c r="B61" s="61">
        <v>1000</v>
      </c>
      <c r="C61" s="61">
        <v>450114</v>
      </c>
      <c r="D61" s="61">
        <v>609844</v>
      </c>
      <c r="E61" s="61">
        <v>1000</v>
      </c>
      <c r="F61" s="61">
        <v>900229</v>
      </c>
      <c r="G61" s="61">
        <v>0</v>
      </c>
      <c r="H61" s="61">
        <v>0</v>
      </c>
      <c r="I61" s="61">
        <v>2000</v>
      </c>
      <c r="J61" s="61">
        <v>590</v>
      </c>
      <c r="K61" s="61">
        <v>1350343</v>
      </c>
      <c r="L61" s="61">
        <v>1179699</v>
      </c>
      <c r="M61" s="62">
        <f>Table1[[#This Row],[4016314891]]/16047447443304*100</f>
        <v>7.3513186702614456E-6</v>
      </c>
    </row>
    <row r="62" spans="1:13" ht="23.1" customHeight="1">
      <c r="A62" s="60" t="s">
        <v>138</v>
      </c>
      <c r="B62" s="61">
        <v>0</v>
      </c>
      <c r="C62" s="61">
        <v>0</v>
      </c>
      <c r="D62" s="61">
        <v>0</v>
      </c>
      <c r="E62" s="61">
        <v>6000000</v>
      </c>
      <c r="F62" s="61">
        <v>1860474300</v>
      </c>
      <c r="G62" s="61">
        <v>51000</v>
      </c>
      <c r="H62" s="61">
        <v>15814032</v>
      </c>
      <c r="I62" s="61">
        <v>5949000</v>
      </c>
      <c r="J62" s="61">
        <v>600</v>
      </c>
      <c r="K62" s="61">
        <v>1844660268</v>
      </c>
      <c r="L62" s="61">
        <v>3568480880</v>
      </c>
      <c r="M62" s="62">
        <f>Table1[[#This Row],[4016314891]]/16047447443304*100</f>
        <v>2.2237062265556717E-2</v>
      </c>
    </row>
    <row r="63" spans="1:13" ht="23.1" customHeight="1" thickBot="1">
      <c r="A63" s="60" t="s">
        <v>52</v>
      </c>
      <c r="B63" s="63">
        <f>SUM(B10:B62)</f>
        <v>2131655763</v>
      </c>
      <c r="C63" s="63">
        <f>SUM(C10:C62)</f>
        <v>4395745763995</v>
      </c>
      <c r="D63" s="63">
        <f t="shared" ref="D63:M63" si="0">SUM(D10:D62)</f>
        <v>4225192183160</v>
      </c>
      <c r="E63" s="61"/>
      <c r="F63" s="63">
        <f t="shared" si="0"/>
        <v>923696684199</v>
      </c>
      <c r="G63" s="61"/>
      <c r="H63" s="63">
        <f t="shared" si="0"/>
        <v>1016566207513</v>
      </c>
      <c r="I63" s="63">
        <f t="shared" si="0"/>
        <v>1915209278</v>
      </c>
      <c r="J63" s="63">
        <f t="shared" si="0"/>
        <v>237062.04219409282</v>
      </c>
      <c r="K63" s="63">
        <f>SUM(K10:K62)</f>
        <v>4302876240681</v>
      </c>
      <c r="L63" s="63">
        <f>SUM(L10:L62)</f>
        <v>4255872014862</v>
      </c>
      <c r="M63" s="64">
        <f t="shared" si="0"/>
        <v>26.52055431181871</v>
      </c>
    </row>
    <row r="64" spans="1:13" ht="23.1" customHeight="1" thickTop="1">
      <c r="A64" s="15" t="s">
        <v>53</v>
      </c>
      <c r="B64" s="16"/>
      <c r="C64" s="17"/>
      <c r="D64" s="17"/>
      <c r="E64" s="16"/>
      <c r="F64" s="17"/>
      <c r="G64" s="16"/>
      <c r="H64" s="17"/>
      <c r="I64" s="16"/>
      <c r="J64" s="17"/>
      <c r="K64" s="17"/>
      <c r="L64" s="17"/>
      <c r="M64" s="17"/>
    </row>
    <row r="66" spans="12:12">
      <c r="L66" s="65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49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>
    <tabColor rgb="FF92D050"/>
  </sheetPr>
  <dimension ref="A1:I18"/>
  <sheetViews>
    <sheetView rightToLeft="1" view="pageBreakPreview" zoomScale="120" zoomScaleNormal="140" zoomScaleSheetLayoutView="120" workbookViewId="0">
      <selection activeCell="B19" sqref="B19"/>
    </sheetView>
  </sheetViews>
  <sheetFormatPr defaultColWidth="13" defaultRowHeight="15.75"/>
  <cols>
    <col min="1" max="1" width="30" style="9" customWidth="1"/>
    <col min="2" max="10" width="13" style="9" customWidth="1"/>
    <col min="11" max="16384" width="13" style="9"/>
  </cols>
  <sheetData>
    <row r="1" spans="1:9">
      <c r="A1" s="123" t="s">
        <v>0</v>
      </c>
      <c r="B1" s="123"/>
      <c r="C1" s="123"/>
      <c r="D1" s="123"/>
      <c r="E1" s="123"/>
      <c r="F1" s="123"/>
      <c r="G1" s="123"/>
      <c r="H1" s="123"/>
      <c r="I1" s="123"/>
    </row>
    <row r="2" spans="1:9">
      <c r="A2" s="123" t="s">
        <v>2</v>
      </c>
      <c r="B2" s="123"/>
      <c r="C2" s="123"/>
      <c r="D2" s="123"/>
      <c r="E2" s="123"/>
      <c r="F2" s="123"/>
      <c r="G2" s="123"/>
      <c r="H2" s="123"/>
      <c r="I2" s="123"/>
    </row>
    <row r="3" spans="1:9">
      <c r="A3" s="123" t="s">
        <v>3</v>
      </c>
      <c r="B3" s="123"/>
      <c r="C3" s="123"/>
      <c r="D3" s="123"/>
      <c r="E3" s="123"/>
      <c r="F3" s="123"/>
      <c r="G3" s="123"/>
      <c r="H3" s="123"/>
      <c r="I3" s="123"/>
    </row>
    <row r="4" spans="1:9" s="10" customFormat="1" ht="16.149999999999999" customHeight="1">
      <c r="A4" s="125" t="s">
        <v>54</v>
      </c>
      <c r="B4" s="126"/>
      <c r="C4" s="126"/>
      <c r="D4" s="126"/>
      <c r="E4" s="126"/>
    </row>
    <row r="5" spans="1:9">
      <c r="A5" s="23"/>
      <c r="B5" s="25"/>
      <c r="C5" s="25"/>
      <c r="D5" s="25"/>
      <c r="E5" s="25"/>
    </row>
    <row r="6" spans="1:9">
      <c r="A6" s="23"/>
      <c r="B6" s="124" t="s">
        <v>6</v>
      </c>
      <c r="C6" s="124"/>
      <c r="D6" s="124"/>
      <c r="E6" s="124"/>
      <c r="F6" s="124" t="s">
        <v>8</v>
      </c>
      <c r="G6" s="124"/>
      <c r="H6" s="124"/>
      <c r="I6" s="124"/>
    </row>
    <row r="7" spans="1:9">
      <c r="A7" s="24" t="s">
        <v>55</v>
      </c>
      <c r="B7" s="24" t="s">
        <v>56</v>
      </c>
      <c r="C7" s="24" t="s">
        <v>57</v>
      </c>
      <c r="D7" s="24" t="s">
        <v>58</v>
      </c>
      <c r="E7" s="24" t="s">
        <v>59</v>
      </c>
      <c r="F7" s="24" t="s">
        <v>56</v>
      </c>
      <c r="G7" s="24" t="s">
        <v>57</v>
      </c>
      <c r="H7" s="24" t="s">
        <v>58</v>
      </c>
      <c r="I7" s="24" t="s">
        <v>59</v>
      </c>
    </row>
    <row r="8" spans="1:9" ht="23.1" customHeight="1">
      <c r="A8" s="15" t="s">
        <v>60</v>
      </c>
      <c r="B8" s="16">
        <v>0</v>
      </c>
      <c r="C8" s="17">
        <v>5625</v>
      </c>
      <c r="D8" s="14" t="s">
        <v>61</v>
      </c>
      <c r="E8" s="17">
        <v>0</v>
      </c>
      <c r="F8" s="16">
        <v>0</v>
      </c>
      <c r="G8" s="17">
        <v>5625</v>
      </c>
      <c r="H8" s="14" t="s">
        <v>61</v>
      </c>
      <c r="I8" s="17">
        <v>0</v>
      </c>
    </row>
    <row r="9" spans="1:9" ht="23.1" customHeight="1">
      <c r="A9" s="15" t="s">
        <v>62</v>
      </c>
      <c r="B9" s="16">
        <v>0</v>
      </c>
      <c r="C9" s="17">
        <v>3407</v>
      </c>
      <c r="D9" s="14" t="s">
        <v>63</v>
      </c>
      <c r="E9" s="17">
        <v>0</v>
      </c>
      <c r="F9" s="16">
        <v>0</v>
      </c>
      <c r="G9" s="17">
        <v>3407</v>
      </c>
      <c r="H9" s="14" t="s">
        <v>63</v>
      </c>
      <c r="I9" s="17">
        <v>0</v>
      </c>
    </row>
    <row r="10" spans="1:9" ht="23.1" customHeight="1">
      <c r="A10" s="15" t="s">
        <v>64</v>
      </c>
      <c r="B10" s="16">
        <v>0</v>
      </c>
      <c r="C10" s="17">
        <v>16823</v>
      </c>
      <c r="D10" s="14" t="s">
        <v>65</v>
      </c>
      <c r="E10" s="17">
        <v>0</v>
      </c>
      <c r="F10" s="16">
        <v>0</v>
      </c>
      <c r="G10" s="17">
        <v>16823</v>
      </c>
      <c r="H10" s="14" t="s">
        <v>65</v>
      </c>
      <c r="I10" s="17">
        <v>0</v>
      </c>
    </row>
    <row r="11" spans="1:9" ht="23.1" customHeight="1">
      <c r="A11" s="15" t="s">
        <v>66</v>
      </c>
      <c r="B11" s="16">
        <v>0</v>
      </c>
      <c r="C11" s="17">
        <v>3660</v>
      </c>
      <c r="D11" s="14" t="s">
        <v>67</v>
      </c>
      <c r="E11" s="17">
        <v>0</v>
      </c>
      <c r="F11" s="16">
        <v>0</v>
      </c>
      <c r="G11" s="17">
        <v>3660</v>
      </c>
      <c r="H11" s="14" t="s">
        <v>67</v>
      </c>
      <c r="I11" s="17">
        <v>0</v>
      </c>
    </row>
    <row r="12" spans="1:9" ht="23.1" customHeight="1">
      <c r="A12" s="15" t="s">
        <v>68</v>
      </c>
      <c r="B12" s="16">
        <v>0</v>
      </c>
      <c r="C12" s="17">
        <v>10080</v>
      </c>
      <c r="D12" s="14" t="s">
        <v>69</v>
      </c>
      <c r="E12" s="17">
        <v>0</v>
      </c>
      <c r="F12" s="16">
        <v>0</v>
      </c>
      <c r="G12" s="17">
        <v>10080</v>
      </c>
      <c r="H12" s="14" t="s">
        <v>69</v>
      </c>
      <c r="I12" s="17">
        <v>0</v>
      </c>
    </row>
    <row r="13" spans="1:9" ht="23.1" customHeight="1">
      <c r="A13" s="15" t="s">
        <v>70</v>
      </c>
      <c r="B13" s="16">
        <v>70000000</v>
      </c>
      <c r="C13" s="17">
        <v>2592</v>
      </c>
      <c r="D13" s="14" t="s">
        <v>71</v>
      </c>
      <c r="E13" s="17">
        <v>0</v>
      </c>
      <c r="F13" s="16">
        <v>0</v>
      </c>
      <c r="G13" s="17">
        <v>2592</v>
      </c>
      <c r="H13" s="14" t="s">
        <v>71</v>
      </c>
      <c r="I13" s="17">
        <v>0</v>
      </c>
    </row>
    <row r="14" spans="1:9" ht="23.1" customHeight="1">
      <c r="A14" s="15" t="s">
        <v>72</v>
      </c>
      <c r="B14" s="16">
        <v>65000000</v>
      </c>
      <c r="C14" s="17">
        <v>2922</v>
      </c>
      <c r="D14" s="14" t="s">
        <v>73</v>
      </c>
      <c r="E14" s="17">
        <v>0</v>
      </c>
      <c r="F14" s="16">
        <v>0</v>
      </c>
      <c r="G14" s="17">
        <v>2922</v>
      </c>
      <c r="H14" s="14" t="s">
        <v>73</v>
      </c>
      <c r="I14" s="17">
        <v>0</v>
      </c>
    </row>
    <row r="15" spans="1:9" ht="23.1" customHeight="1">
      <c r="A15" s="15" t="s">
        <v>74</v>
      </c>
      <c r="B15" s="16">
        <v>150000000</v>
      </c>
      <c r="C15" s="17">
        <v>1506</v>
      </c>
      <c r="D15" s="14" t="s">
        <v>75</v>
      </c>
      <c r="E15" s="17">
        <v>0</v>
      </c>
      <c r="F15" s="16">
        <v>0</v>
      </c>
      <c r="G15" s="17">
        <v>1506</v>
      </c>
      <c r="H15" s="14" t="s">
        <v>75</v>
      </c>
      <c r="I15" s="17">
        <v>0</v>
      </c>
    </row>
    <row r="16" spans="1:9" ht="23.1" customHeight="1">
      <c r="A16" s="15" t="s">
        <v>76</v>
      </c>
      <c r="B16" s="16">
        <v>0</v>
      </c>
      <c r="C16" s="17">
        <v>3268</v>
      </c>
      <c r="D16" s="14" t="s">
        <v>77</v>
      </c>
      <c r="E16" s="17">
        <v>0</v>
      </c>
      <c r="F16" s="16">
        <v>271000000</v>
      </c>
      <c r="G16" s="17">
        <v>3268</v>
      </c>
      <c r="H16" s="14" t="s">
        <v>77</v>
      </c>
      <c r="I16" s="17">
        <v>0</v>
      </c>
    </row>
    <row r="17" spans="1:9" ht="23.1" customHeight="1">
      <c r="A17" s="15" t="s">
        <v>53</v>
      </c>
      <c r="B17" s="20"/>
      <c r="C17" s="21"/>
      <c r="D17" s="22"/>
      <c r="E17" s="21"/>
      <c r="F17" s="20"/>
      <c r="G17" s="21"/>
      <c r="H17" s="22"/>
      <c r="I17" s="21"/>
    </row>
    <row r="18" spans="1:9">
      <c r="A18" s="12"/>
      <c r="B18" s="19"/>
      <c r="C18" s="19"/>
      <c r="D18" s="19"/>
      <c r="E18" s="19"/>
      <c r="F18" s="19"/>
      <c r="G18" s="19"/>
      <c r="H18" s="19"/>
      <c r="I18" s="19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paperSize="9" scale="60" orientation="portrait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3"/>
  <sheetViews>
    <sheetView rightToLeft="1" view="pageBreakPreview" zoomScale="106" zoomScaleNormal="100" zoomScaleSheetLayoutView="106" workbookViewId="0">
      <selection activeCell="Q14" sqref="Q14"/>
    </sheetView>
  </sheetViews>
  <sheetFormatPr defaultColWidth="9" defaultRowHeight="18.75"/>
  <cols>
    <col min="1" max="1" width="35.25" style="59" bestFit="1" customWidth="1"/>
    <col min="2" max="2" width="14" style="59" bestFit="1" customWidth="1"/>
    <col min="3" max="3" width="22" style="59" bestFit="1" customWidth="1"/>
    <col min="4" max="4" width="11.375" style="59" bestFit="1" customWidth="1"/>
    <col min="5" max="5" width="9.625" style="59" bestFit="1" customWidth="1"/>
    <col min="6" max="6" width="12" style="59" bestFit="1" customWidth="1"/>
    <col min="7" max="7" width="9" style="59" bestFit="1" customWidth="1"/>
    <col min="8" max="8" width="13.25" style="59" bestFit="1" customWidth="1"/>
    <col min="9" max="9" width="19" style="59" bestFit="1" customWidth="1"/>
    <col min="10" max="10" width="20.125" style="59" bestFit="1" customWidth="1"/>
    <col min="11" max="11" width="12.125" style="59" bestFit="1" customWidth="1"/>
    <col min="12" max="12" width="18.125" style="59" bestFit="1" customWidth="1"/>
    <col min="13" max="13" width="12.125" style="59" bestFit="1" customWidth="1"/>
    <col min="14" max="14" width="18.125" style="59" bestFit="1" customWidth="1"/>
    <col min="15" max="15" width="13.25" style="59" bestFit="1" customWidth="1"/>
    <col min="16" max="16" width="12.5" style="59" bestFit="1" customWidth="1"/>
    <col min="17" max="17" width="18.875" style="59" bestFit="1" customWidth="1"/>
    <col min="18" max="18" width="19" style="59" bestFit="1" customWidth="1"/>
    <col min="19" max="19" width="14.125" style="59" bestFit="1" customWidth="1"/>
    <col min="20" max="20" width="9" style="66" customWidth="1"/>
    <col min="21" max="16384" width="9" style="66"/>
  </cols>
  <sheetData>
    <row r="1" spans="1:19" ht="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21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21">
      <c r="A3" s="115" t="s">
        <v>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>
      <c r="A4" s="121" t="s">
        <v>78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6" spans="1:19" ht="18" customHeight="1">
      <c r="A6" s="117" t="s">
        <v>79</v>
      </c>
      <c r="B6" s="117"/>
      <c r="C6" s="117"/>
      <c r="D6" s="117"/>
      <c r="E6" s="117"/>
      <c r="F6" s="117"/>
      <c r="G6" s="117"/>
      <c r="H6" s="117" t="s">
        <v>6</v>
      </c>
      <c r="I6" s="117"/>
      <c r="J6" s="117"/>
      <c r="K6" s="122" t="s">
        <v>7</v>
      </c>
      <c r="L6" s="122"/>
      <c r="M6" s="122"/>
      <c r="N6" s="122"/>
      <c r="O6" s="117" t="s">
        <v>8</v>
      </c>
      <c r="P6" s="117"/>
      <c r="Q6" s="117"/>
      <c r="R6" s="117"/>
      <c r="S6" s="117"/>
    </row>
    <row r="7" spans="1:19" ht="26.25" customHeight="1">
      <c r="A7" s="116" t="s">
        <v>80</v>
      </c>
      <c r="B7" s="118" t="s">
        <v>81</v>
      </c>
      <c r="C7" s="127" t="s">
        <v>82</v>
      </c>
      <c r="D7" s="120" t="s">
        <v>83</v>
      </c>
      <c r="E7" s="118" t="s">
        <v>84</v>
      </c>
      <c r="F7" s="119" t="s">
        <v>85</v>
      </c>
      <c r="G7" s="119" t="s">
        <v>86</v>
      </c>
      <c r="H7" s="120" t="s">
        <v>10</v>
      </c>
      <c r="I7" s="120" t="s">
        <v>11</v>
      </c>
      <c r="J7" s="120" t="s">
        <v>12</v>
      </c>
      <c r="K7" s="119" t="s">
        <v>13</v>
      </c>
      <c r="L7" s="119"/>
      <c r="M7" s="119" t="s">
        <v>14</v>
      </c>
      <c r="N7" s="119"/>
      <c r="O7" s="120" t="s">
        <v>10</v>
      </c>
      <c r="P7" s="120" t="s">
        <v>87</v>
      </c>
      <c r="Q7" s="120" t="s">
        <v>11</v>
      </c>
      <c r="R7" s="120" t="s">
        <v>12</v>
      </c>
      <c r="S7" s="120" t="s">
        <v>88</v>
      </c>
    </row>
    <row r="8" spans="1:19" s="59" customFormat="1" ht="40.5" customHeight="1" thickBot="1">
      <c r="A8" s="117"/>
      <c r="B8" s="122"/>
      <c r="C8" s="128"/>
      <c r="D8" s="117"/>
      <c r="E8" s="122"/>
      <c r="F8" s="122"/>
      <c r="G8" s="122"/>
      <c r="H8" s="117"/>
      <c r="I8" s="117"/>
      <c r="J8" s="117"/>
      <c r="K8" s="58" t="s">
        <v>10</v>
      </c>
      <c r="L8" s="58" t="s">
        <v>17</v>
      </c>
      <c r="M8" s="58" t="s">
        <v>10</v>
      </c>
      <c r="N8" s="58" t="s">
        <v>18</v>
      </c>
      <c r="O8" s="117"/>
      <c r="P8" s="117"/>
      <c r="Q8" s="117"/>
      <c r="R8" s="117"/>
      <c r="S8" s="117"/>
    </row>
    <row r="9" spans="1:19" ht="23.1" customHeight="1">
      <c r="A9" s="59" t="s">
        <v>89</v>
      </c>
      <c r="B9" s="59" t="s">
        <v>90</v>
      </c>
      <c r="C9" s="59" t="s">
        <v>90</v>
      </c>
      <c r="D9" s="59" t="s">
        <v>91</v>
      </c>
      <c r="E9" s="59" t="s">
        <v>92</v>
      </c>
      <c r="F9" s="67">
        <v>1000000</v>
      </c>
      <c r="G9" s="67">
        <v>23</v>
      </c>
      <c r="H9" s="61">
        <v>250000</v>
      </c>
      <c r="I9" s="61">
        <v>250040312500</v>
      </c>
      <c r="J9" s="61">
        <v>249954687500</v>
      </c>
      <c r="K9" s="61">
        <v>0</v>
      </c>
      <c r="L9" s="61">
        <v>0</v>
      </c>
      <c r="M9" s="61">
        <v>0</v>
      </c>
      <c r="N9" s="61">
        <v>0</v>
      </c>
      <c r="O9" s="61">
        <v>250000</v>
      </c>
      <c r="P9" s="61">
        <v>1000000</v>
      </c>
      <c r="Q9" s="61">
        <v>250040312500</v>
      </c>
      <c r="R9" s="61">
        <v>249954687500</v>
      </c>
      <c r="S9" s="62">
        <f>Table3[[#This Row],[Column18]]/16047447443304*100</f>
        <v>1.5575977948087734</v>
      </c>
    </row>
    <row r="10" spans="1:19" ht="23.1" customHeight="1">
      <c r="A10" s="59" t="s">
        <v>93</v>
      </c>
      <c r="B10" s="59" t="s">
        <v>90</v>
      </c>
      <c r="C10" s="59" t="s">
        <v>90</v>
      </c>
      <c r="D10" s="59" t="s">
        <v>94</v>
      </c>
      <c r="E10" s="59" t="s">
        <v>95</v>
      </c>
      <c r="F10" s="67">
        <v>1000000</v>
      </c>
      <c r="G10" s="67">
        <v>23</v>
      </c>
      <c r="H10" s="61">
        <v>370000</v>
      </c>
      <c r="I10" s="61">
        <v>370048937500</v>
      </c>
      <c r="J10" s="61">
        <v>369932937500</v>
      </c>
      <c r="K10" s="61">
        <v>0</v>
      </c>
      <c r="L10" s="61">
        <v>0</v>
      </c>
      <c r="M10" s="61">
        <v>0</v>
      </c>
      <c r="N10" s="61">
        <v>0</v>
      </c>
      <c r="O10" s="61">
        <v>370000</v>
      </c>
      <c r="P10" s="61">
        <v>1000000</v>
      </c>
      <c r="Q10" s="61">
        <v>370048937500</v>
      </c>
      <c r="R10" s="61">
        <v>369932937500</v>
      </c>
      <c r="S10" s="62">
        <f>Table3[[#This Row],[Column18]]/16047447443304*100</f>
        <v>2.3052447363169848</v>
      </c>
    </row>
    <row r="11" spans="1:19" ht="23.1" customHeight="1">
      <c r="A11" s="59" t="s">
        <v>96</v>
      </c>
      <c r="B11" s="59" t="s">
        <v>90</v>
      </c>
      <c r="C11" s="59" t="s">
        <v>90</v>
      </c>
      <c r="D11" s="59" t="s">
        <v>97</v>
      </c>
      <c r="E11" s="59" t="s">
        <v>98</v>
      </c>
      <c r="F11" s="67">
        <v>1000000</v>
      </c>
      <c r="G11" s="67">
        <v>23</v>
      </c>
      <c r="H11" s="61">
        <v>100000</v>
      </c>
      <c r="I11" s="61">
        <v>100015625000</v>
      </c>
      <c r="J11" s="61">
        <v>99981875000</v>
      </c>
      <c r="K11" s="61">
        <v>0</v>
      </c>
      <c r="L11" s="61">
        <v>0</v>
      </c>
      <c r="M11" s="61">
        <v>0</v>
      </c>
      <c r="N11" s="61">
        <v>0</v>
      </c>
      <c r="O11" s="61">
        <v>100000</v>
      </c>
      <c r="P11" s="61">
        <v>1000000</v>
      </c>
      <c r="Q11" s="61">
        <v>100015625000</v>
      </c>
      <c r="R11" s="61">
        <v>99981875000</v>
      </c>
      <c r="S11" s="62">
        <f>Table3[[#This Row],[Column18]]/16047447443304*100</f>
        <v>0.62303911792350941</v>
      </c>
    </row>
    <row r="12" spans="1:19" ht="23.1" customHeight="1">
      <c r="A12" s="59" t="s">
        <v>99</v>
      </c>
      <c r="B12" s="59" t="s">
        <v>90</v>
      </c>
      <c r="C12" s="59" t="s">
        <v>90</v>
      </c>
      <c r="D12" s="59" t="s">
        <v>100</v>
      </c>
      <c r="E12" s="59" t="s">
        <v>101</v>
      </c>
      <c r="F12" s="67">
        <v>1000000</v>
      </c>
      <c r="G12" s="67">
        <v>23</v>
      </c>
      <c r="H12" s="61">
        <v>1214000</v>
      </c>
      <c r="I12" s="61">
        <v>1214041154984</v>
      </c>
      <c r="J12" s="61">
        <v>1213779962500</v>
      </c>
      <c r="K12" s="61">
        <v>0</v>
      </c>
      <c r="L12" s="61">
        <v>0</v>
      </c>
      <c r="M12" s="61">
        <v>0</v>
      </c>
      <c r="N12" s="61">
        <v>0</v>
      </c>
      <c r="O12" s="61">
        <v>1214000</v>
      </c>
      <c r="P12" s="61">
        <v>1000000</v>
      </c>
      <c r="Q12" s="61">
        <v>1214041154984</v>
      </c>
      <c r="R12" s="61">
        <v>1213779962500</v>
      </c>
      <c r="S12" s="62">
        <f>Table3[[#This Row],[Column18]]/16047447443304*100</f>
        <v>7.5636948915914033</v>
      </c>
    </row>
    <row r="13" spans="1:19" ht="23.1" customHeight="1">
      <c r="A13" s="59" t="s">
        <v>102</v>
      </c>
      <c r="B13" s="59" t="s">
        <v>90</v>
      </c>
      <c r="C13" s="59" t="s">
        <v>90</v>
      </c>
      <c r="D13" s="59" t="s">
        <v>103</v>
      </c>
      <c r="E13" s="59" t="s">
        <v>104</v>
      </c>
      <c r="F13" s="67">
        <v>1000000</v>
      </c>
      <c r="G13" s="67">
        <v>23</v>
      </c>
      <c r="H13" s="61">
        <v>3813300</v>
      </c>
      <c r="I13" s="61">
        <v>3813870690490</v>
      </c>
      <c r="J13" s="61">
        <v>3812608839375</v>
      </c>
      <c r="K13" s="61">
        <v>0</v>
      </c>
      <c r="L13" s="61">
        <v>0</v>
      </c>
      <c r="M13" s="61">
        <v>2300000</v>
      </c>
      <c r="N13" s="61">
        <v>2300344213182</v>
      </c>
      <c r="O13" s="61">
        <v>1513300</v>
      </c>
      <c r="P13" s="61">
        <v>1000000</v>
      </c>
      <c r="Q13" s="61">
        <v>1513526477308</v>
      </c>
      <c r="R13" s="61">
        <v>1513025714375</v>
      </c>
      <c r="S13" s="62">
        <f>Table3[[#This Row],[Column18]]/16047447443304*100</f>
        <v>9.4284509715364671</v>
      </c>
    </row>
    <row r="14" spans="1:19" ht="23.1" customHeight="1">
      <c r="A14" s="59" t="s">
        <v>105</v>
      </c>
      <c r="B14" s="59" t="s">
        <v>90</v>
      </c>
      <c r="C14" s="59" t="s">
        <v>90</v>
      </c>
      <c r="D14" s="59" t="s">
        <v>106</v>
      </c>
      <c r="E14" s="59" t="s">
        <v>107</v>
      </c>
      <c r="F14" s="67">
        <v>1000000</v>
      </c>
      <c r="G14" s="67">
        <v>23</v>
      </c>
      <c r="H14" s="61">
        <v>525000</v>
      </c>
      <c r="I14" s="61">
        <v>525016153846</v>
      </c>
      <c r="J14" s="61">
        <v>524904843750</v>
      </c>
      <c r="K14" s="61">
        <v>0</v>
      </c>
      <c r="L14" s="61">
        <v>0</v>
      </c>
      <c r="M14" s="61">
        <v>0</v>
      </c>
      <c r="N14" s="61">
        <v>0</v>
      </c>
      <c r="O14" s="61">
        <v>525000</v>
      </c>
      <c r="P14" s="61">
        <v>1000000</v>
      </c>
      <c r="Q14" s="61">
        <v>525016153846</v>
      </c>
      <c r="R14" s="61">
        <v>524904843750</v>
      </c>
      <c r="S14" s="62">
        <f>Table3[[#This Row],[Column18]]/16047447443304*100</f>
        <v>3.2709553690984245</v>
      </c>
    </row>
    <row r="15" spans="1:19" ht="23.1" customHeight="1">
      <c r="A15" s="59" t="s">
        <v>108</v>
      </c>
      <c r="B15" s="59" t="s">
        <v>90</v>
      </c>
      <c r="C15" s="59" t="s">
        <v>90</v>
      </c>
      <c r="D15" s="59" t="s">
        <v>109</v>
      </c>
      <c r="E15" s="59" t="s">
        <v>110</v>
      </c>
      <c r="F15" s="67">
        <v>1000000</v>
      </c>
      <c r="G15" s="67">
        <v>23</v>
      </c>
      <c r="H15" s="61">
        <v>750000</v>
      </c>
      <c r="I15" s="61">
        <v>750040312500</v>
      </c>
      <c r="J15" s="61">
        <v>749864062500</v>
      </c>
      <c r="K15" s="61">
        <v>711700</v>
      </c>
      <c r="L15" s="61">
        <v>711816495625</v>
      </c>
      <c r="M15" s="61">
        <v>782700</v>
      </c>
      <c r="N15" s="61">
        <v>782760246907</v>
      </c>
      <c r="O15" s="61">
        <v>679000</v>
      </c>
      <c r="P15" s="61">
        <v>1000000</v>
      </c>
      <c r="Q15" s="61">
        <v>679096561218</v>
      </c>
      <c r="R15" s="61">
        <v>678876931250</v>
      </c>
      <c r="S15" s="62">
        <f>Table3[[#This Row],[Column18]]/16047447443304*100</f>
        <v>4.2304356107006287</v>
      </c>
    </row>
    <row r="16" spans="1:19" ht="23.1" customHeight="1">
      <c r="A16" s="59" t="s">
        <v>111</v>
      </c>
      <c r="B16" s="59" t="s">
        <v>90</v>
      </c>
      <c r="C16" s="59" t="s">
        <v>90</v>
      </c>
      <c r="D16" s="59" t="s">
        <v>109</v>
      </c>
      <c r="E16" s="59" t="s">
        <v>110</v>
      </c>
      <c r="F16" s="67">
        <v>1000000</v>
      </c>
      <c r="G16" s="67">
        <v>23</v>
      </c>
      <c r="H16" s="61">
        <v>4500000</v>
      </c>
      <c r="I16" s="61">
        <v>4500000000000</v>
      </c>
      <c r="J16" s="61">
        <v>4499184375000</v>
      </c>
      <c r="K16" s="61">
        <v>0</v>
      </c>
      <c r="L16" s="61">
        <v>0</v>
      </c>
      <c r="M16" s="61">
        <v>0</v>
      </c>
      <c r="N16" s="61">
        <v>0</v>
      </c>
      <c r="O16" s="61">
        <v>4500000</v>
      </c>
      <c r="P16" s="61">
        <v>1000000</v>
      </c>
      <c r="Q16" s="61">
        <v>4500000000000</v>
      </c>
      <c r="R16" s="61">
        <v>4499184375000</v>
      </c>
      <c r="S16" s="62">
        <f>Table3[[#This Row],[Column18]]/16047447443304*100</f>
        <v>28.036760306557923</v>
      </c>
    </row>
    <row r="17" spans="1:19" ht="23.1" customHeight="1">
      <c r="A17" s="59" t="s">
        <v>112</v>
      </c>
      <c r="B17" s="59" t="s">
        <v>90</v>
      </c>
      <c r="C17" s="59" t="s">
        <v>90</v>
      </c>
      <c r="D17" s="59" t="s">
        <v>113</v>
      </c>
      <c r="E17" s="59" t="s">
        <v>114</v>
      </c>
      <c r="F17" s="67">
        <v>1000000</v>
      </c>
      <c r="G17" s="67">
        <v>23</v>
      </c>
      <c r="H17" s="61">
        <v>500000</v>
      </c>
      <c r="I17" s="61">
        <v>500000000000</v>
      </c>
      <c r="J17" s="61">
        <v>499909375000</v>
      </c>
      <c r="K17" s="61">
        <v>0</v>
      </c>
      <c r="L17" s="61">
        <v>0</v>
      </c>
      <c r="M17" s="61">
        <v>0</v>
      </c>
      <c r="N17" s="61">
        <v>0</v>
      </c>
      <c r="O17" s="61">
        <v>500000</v>
      </c>
      <c r="P17" s="61">
        <v>1000000</v>
      </c>
      <c r="Q17" s="61">
        <v>500000000000</v>
      </c>
      <c r="R17" s="61">
        <v>499909375000</v>
      </c>
      <c r="S17" s="62">
        <f>Table3[[#This Row],[Column18]]/16047447443304*100</f>
        <v>3.1151955896175467</v>
      </c>
    </row>
    <row r="18" spans="1:19" ht="23.1" customHeight="1">
      <c r="A18" s="59" t="s">
        <v>115</v>
      </c>
      <c r="B18" s="59" t="s">
        <v>90</v>
      </c>
      <c r="C18" s="59" t="s">
        <v>90</v>
      </c>
      <c r="D18" s="59" t="s">
        <v>116</v>
      </c>
      <c r="E18" s="59" t="s">
        <v>117</v>
      </c>
      <c r="F18" s="67">
        <v>1000000</v>
      </c>
      <c r="G18" s="67">
        <v>23</v>
      </c>
      <c r="H18" s="61">
        <v>0</v>
      </c>
      <c r="I18" s="61">
        <v>0</v>
      </c>
      <c r="J18" s="61">
        <v>0</v>
      </c>
      <c r="K18" s="61">
        <v>1350000</v>
      </c>
      <c r="L18" s="61">
        <v>1350040000000</v>
      </c>
      <c r="M18" s="61">
        <v>1000000</v>
      </c>
      <c r="N18" s="61">
        <v>1000029629630</v>
      </c>
      <c r="O18" s="61">
        <v>350000</v>
      </c>
      <c r="P18" s="61">
        <v>1000000</v>
      </c>
      <c r="Q18" s="61">
        <v>350010370370</v>
      </c>
      <c r="R18" s="61">
        <v>349936562500</v>
      </c>
      <c r="S18" s="62">
        <f>Table3[[#This Row],[Column18]]/16047447443304*100</f>
        <v>2.1806369127322829</v>
      </c>
    </row>
    <row r="19" spans="1:19" ht="23.1" customHeight="1" thickBot="1">
      <c r="A19" s="59" t="s">
        <v>52</v>
      </c>
      <c r="F19" s="62"/>
      <c r="G19" s="62"/>
      <c r="H19" s="63">
        <f>SUM(H9:H18)</f>
        <v>12022300</v>
      </c>
      <c r="I19" s="63">
        <f>SUM(I9:I18)</f>
        <v>12023073186820</v>
      </c>
      <c r="J19" s="63">
        <f>SUM(J9:J18)</f>
        <v>12020120958125</v>
      </c>
      <c r="K19" s="61"/>
      <c r="L19" s="63">
        <f t="shared" ref="L19:Q19" si="0">SUM(L9:L18)</f>
        <v>2061856495625</v>
      </c>
      <c r="M19" s="61"/>
      <c r="N19" s="63">
        <f t="shared" si="0"/>
        <v>4083134089719</v>
      </c>
      <c r="O19" s="63">
        <f t="shared" si="0"/>
        <v>10001300</v>
      </c>
      <c r="P19" s="61"/>
      <c r="Q19" s="63">
        <f t="shared" si="0"/>
        <v>10001795592726</v>
      </c>
      <c r="R19" s="63">
        <f>SUM(R9:R18)</f>
        <v>9999487264375</v>
      </c>
      <c r="S19" s="73">
        <f>SUM(S9:S18)</f>
        <v>62.312011300883945</v>
      </c>
    </row>
    <row r="20" spans="1:19" ht="23.1" customHeight="1" thickTop="1">
      <c r="A20" s="68" t="s">
        <v>53</v>
      </c>
      <c r="B20" s="69"/>
      <c r="C20" s="69"/>
      <c r="D20" s="57"/>
      <c r="E20" s="57"/>
      <c r="F20" s="70"/>
      <c r="G20" s="70"/>
      <c r="H20" s="71"/>
      <c r="I20" s="70"/>
      <c r="J20" s="70"/>
      <c r="K20" s="71"/>
      <c r="L20" s="70"/>
      <c r="M20" s="71"/>
      <c r="N20" s="70"/>
      <c r="O20" s="71"/>
      <c r="P20" s="70"/>
      <c r="Q20" s="70"/>
      <c r="R20" s="70"/>
      <c r="S20" s="70"/>
    </row>
    <row r="21" spans="1:19">
      <c r="Q21" s="74"/>
      <c r="R21" s="74"/>
    </row>
    <row r="22" spans="1:19">
      <c r="Q22" s="74"/>
    </row>
    <row r="23" spans="1:19">
      <c r="Q23" s="61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39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>
    <tabColor rgb="FF92D050"/>
  </sheetPr>
  <dimension ref="A1:G21"/>
  <sheetViews>
    <sheetView rightToLeft="1" view="pageBreakPreview" topLeftCell="A4" zoomScaleNormal="100" zoomScaleSheetLayoutView="100" workbookViewId="0">
      <selection activeCell="A14" sqref="A14"/>
    </sheetView>
  </sheetViews>
  <sheetFormatPr defaultRowHeight="14.25"/>
  <cols>
    <col min="1" max="1" width="25.875" style="31" bestFit="1" customWidth="1"/>
    <col min="2" max="4" width="12.875" style="31" bestFit="1" customWidth="1"/>
    <col min="5" max="5" width="7.25" style="31" bestFit="1" customWidth="1"/>
    <col min="6" max="6" width="20.875" style="31" bestFit="1" customWidth="1"/>
    <col min="7" max="7" width="9.125" style="31" customWidth="1"/>
  </cols>
  <sheetData>
    <row r="1" spans="1:7" ht="21">
      <c r="A1" s="138" t="s">
        <v>0</v>
      </c>
      <c r="B1" s="138"/>
      <c r="C1" s="138"/>
      <c r="D1" s="138"/>
      <c r="E1" s="138"/>
      <c r="F1" s="138"/>
      <c r="G1" s="138"/>
    </row>
    <row r="2" spans="1:7" ht="21">
      <c r="A2" s="138" t="s">
        <v>2</v>
      </c>
      <c r="B2" s="138"/>
      <c r="C2" s="138"/>
      <c r="D2" s="138"/>
      <c r="E2" s="138"/>
      <c r="F2" s="138"/>
      <c r="G2" s="138"/>
    </row>
    <row r="3" spans="1:7" ht="21">
      <c r="A3" s="138" t="s">
        <v>3</v>
      </c>
      <c r="B3" s="138"/>
      <c r="C3" s="138"/>
      <c r="D3" s="138"/>
      <c r="E3" s="138"/>
      <c r="F3" s="138"/>
      <c r="G3" s="138"/>
    </row>
    <row r="4" spans="1:7" ht="20.25">
      <c r="A4" s="139" t="s">
        <v>139</v>
      </c>
      <c r="B4" s="139"/>
      <c r="C4" s="139"/>
      <c r="D4" s="139"/>
      <c r="E4" s="139"/>
      <c r="F4" s="139"/>
      <c r="G4" s="139"/>
    </row>
    <row r="5" spans="1:7" ht="20.25">
      <c r="A5" s="139" t="s">
        <v>140</v>
      </c>
      <c r="B5" s="139"/>
      <c r="C5" s="139"/>
      <c r="D5" s="139"/>
      <c r="E5" s="139"/>
      <c r="F5" s="139"/>
      <c r="G5" s="139"/>
    </row>
    <row r="6" spans="1:7" ht="16.5" thickBot="1">
      <c r="A6" s="32"/>
      <c r="B6" s="132" t="s">
        <v>141</v>
      </c>
      <c r="C6" s="132"/>
      <c r="D6" s="132"/>
      <c r="E6" s="132"/>
      <c r="F6" s="132"/>
      <c r="G6" s="133"/>
    </row>
    <row r="7" spans="1:7" ht="14.45" customHeight="1">
      <c r="A7" s="134" t="s">
        <v>142</v>
      </c>
      <c r="B7" s="136" t="s">
        <v>10</v>
      </c>
      <c r="C7" s="129" t="s">
        <v>143</v>
      </c>
      <c r="D7" s="129" t="s">
        <v>144</v>
      </c>
      <c r="E7" s="129" t="s">
        <v>145</v>
      </c>
      <c r="F7" s="131" t="s">
        <v>146</v>
      </c>
      <c r="G7" s="131" t="s">
        <v>147</v>
      </c>
    </row>
    <row r="8" spans="1:7" ht="27" customHeight="1" thickBot="1">
      <c r="A8" s="135"/>
      <c r="B8" s="137"/>
      <c r="C8" s="130"/>
      <c r="D8" s="130"/>
      <c r="E8" s="130"/>
      <c r="F8" s="130"/>
      <c r="G8" s="130"/>
    </row>
    <row r="9" spans="1:7" ht="23.1" customHeight="1">
      <c r="A9" s="78" t="s">
        <v>148</v>
      </c>
      <c r="B9" s="67">
        <v>1513300</v>
      </c>
      <c r="C9" s="67">
        <v>1000000</v>
      </c>
      <c r="D9" s="67">
        <v>1000000</v>
      </c>
      <c r="E9" s="75">
        <v>0</v>
      </c>
      <c r="F9" s="67">
        <v>1513025714375</v>
      </c>
      <c r="G9" s="28"/>
    </row>
    <row r="10" spans="1:7" ht="23.1" customHeight="1">
      <c r="A10" s="78" t="s">
        <v>149</v>
      </c>
      <c r="B10" s="67">
        <v>100000</v>
      </c>
      <c r="C10" s="67">
        <v>1000000</v>
      </c>
      <c r="D10" s="67">
        <v>1000000</v>
      </c>
      <c r="E10" s="75">
        <v>0</v>
      </c>
      <c r="F10" s="67">
        <v>99981875000</v>
      </c>
      <c r="G10" s="28"/>
    </row>
    <row r="11" spans="1:7" ht="23.1" customHeight="1">
      <c r="A11" s="78" t="s">
        <v>150</v>
      </c>
      <c r="B11" s="67">
        <v>500000</v>
      </c>
      <c r="C11" s="67">
        <v>1000000</v>
      </c>
      <c r="D11" s="67">
        <v>1000000</v>
      </c>
      <c r="E11" s="75">
        <v>0</v>
      </c>
      <c r="F11" s="67">
        <v>499909375000</v>
      </c>
      <c r="G11" s="28"/>
    </row>
    <row r="12" spans="1:7" ht="23.1" customHeight="1">
      <c r="A12" s="78" t="s">
        <v>151</v>
      </c>
      <c r="B12" s="67">
        <v>525000</v>
      </c>
      <c r="C12" s="67">
        <v>1000000</v>
      </c>
      <c r="D12" s="67">
        <v>1000000</v>
      </c>
      <c r="E12" s="75">
        <v>0</v>
      </c>
      <c r="F12" s="67">
        <v>524904843750</v>
      </c>
      <c r="G12" s="28"/>
    </row>
    <row r="13" spans="1:7" ht="23.1" customHeight="1">
      <c r="A13" s="78" t="s">
        <v>152</v>
      </c>
      <c r="B13" s="67">
        <v>250000</v>
      </c>
      <c r="C13" s="67">
        <v>1000000</v>
      </c>
      <c r="D13" s="67">
        <v>1000000</v>
      </c>
      <c r="E13" s="75">
        <v>0</v>
      </c>
      <c r="F13" s="67">
        <v>249954687500</v>
      </c>
      <c r="G13" s="28"/>
    </row>
    <row r="14" spans="1:7" ht="23.1" customHeight="1">
      <c r="A14" s="78" t="s">
        <v>153</v>
      </c>
      <c r="B14" s="67">
        <v>679000</v>
      </c>
      <c r="C14" s="67">
        <v>1000000</v>
      </c>
      <c r="D14" s="67">
        <v>1000000</v>
      </c>
      <c r="E14" s="75">
        <v>0</v>
      </c>
      <c r="F14" s="67">
        <v>678876931250</v>
      </c>
      <c r="G14" s="28"/>
    </row>
    <row r="15" spans="1:7" ht="23.1" customHeight="1">
      <c r="A15" s="78" t="s">
        <v>154</v>
      </c>
      <c r="B15" s="67">
        <v>370000</v>
      </c>
      <c r="C15" s="67">
        <v>1000000</v>
      </c>
      <c r="D15" s="67">
        <v>1000000</v>
      </c>
      <c r="E15" s="75">
        <v>0</v>
      </c>
      <c r="F15" s="67">
        <v>369932937500</v>
      </c>
      <c r="G15" s="28"/>
    </row>
    <row r="16" spans="1:7" ht="23.1" customHeight="1">
      <c r="A16" s="78" t="s">
        <v>155</v>
      </c>
      <c r="B16" s="67">
        <v>4500000</v>
      </c>
      <c r="C16" s="67">
        <v>1000000</v>
      </c>
      <c r="D16" s="67">
        <v>1000000</v>
      </c>
      <c r="E16" s="75">
        <v>0</v>
      </c>
      <c r="F16" s="67">
        <v>4499184375000</v>
      </c>
      <c r="G16" s="28"/>
    </row>
    <row r="17" spans="1:7" ht="23.1" customHeight="1">
      <c r="A17" s="78" t="s">
        <v>156</v>
      </c>
      <c r="B17" s="67">
        <v>1214000</v>
      </c>
      <c r="C17" s="67">
        <v>1000000</v>
      </c>
      <c r="D17" s="67">
        <v>1000000</v>
      </c>
      <c r="E17" s="75">
        <v>0</v>
      </c>
      <c r="F17" s="67">
        <v>1213779962500</v>
      </c>
      <c r="G17" s="28"/>
    </row>
    <row r="18" spans="1:7" ht="23.1" customHeight="1">
      <c r="A18" s="78" t="s">
        <v>157</v>
      </c>
      <c r="B18" s="67">
        <v>350000</v>
      </c>
      <c r="C18" s="67">
        <v>1000000</v>
      </c>
      <c r="D18" s="67">
        <v>1000000</v>
      </c>
      <c r="E18" s="75">
        <v>0</v>
      </c>
      <c r="F18" s="67">
        <v>349936562500</v>
      </c>
      <c r="G18" s="28"/>
    </row>
    <row r="19" spans="1:7" ht="23.1" customHeight="1" thickBot="1">
      <c r="A19" s="181" t="s">
        <v>52</v>
      </c>
      <c r="B19" s="72">
        <v>10001300</v>
      </c>
      <c r="C19" s="67"/>
      <c r="D19" s="67"/>
      <c r="E19" s="67"/>
      <c r="F19" s="72">
        <v>9999487264375</v>
      </c>
      <c r="G19" s="28"/>
    </row>
    <row r="20" spans="1:7" ht="23.1" customHeight="1" thickTop="1">
      <c r="A20" s="27" t="s">
        <v>53</v>
      </c>
      <c r="B20" s="16"/>
      <c r="C20" s="29"/>
      <c r="D20" s="29"/>
      <c r="E20" s="30"/>
      <c r="F20" s="29"/>
      <c r="G20" s="54"/>
    </row>
    <row r="21" spans="1:7" ht="15.75">
      <c r="A21" s="32"/>
      <c r="B21" s="32"/>
      <c r="C21" s="12"/>
      <c r="D21" s="32"/>
      <c r="E21" s="33"/>
      <c r="F21" s="13"/>
      <c r="G21" s="13"/>
    </row>
  </sheetData>
  <mergeCells count="13">
    <mergeCell ref="A1:G1"/>
    <mergeCell ref="A2:G2"/>
    <mergeCell ref="A3:G3"/>
    <mergeCell ref="A4:G4"/>
    <mergeCell ref="A5:G5"/>
    <mergeCell ref="E7:E8"/>
    <mergeCell ref="F7:F8"/>
    <mergeCell ref="G7:G8"/>
    <mergeCell ref="B6:G6"/>
    <mergeCell ref="A7:A8"/>
    <mergeCell ref="B7:B8"/>
    <mergeCell ref="C7:C8"/>
    <mergeCell ref="D7:D8"/>
  </mergeCells>
  <pageMargins left="0.7" right="0.7" top="0.75" bottom="0.75" header="0.3" footer="0.3"/>
  <pageSetup paperSize="9" scale="79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22"/>
  <sheetViews>
    <sheetView rightToLeft="1" view="pageBreakPreview" zoomScale="106" zoomScaleNormal="100" zoomScaleSheetLayoutView="106" workbookViewId="0">
      <selection activeCell="E21" sqref="E21"/>
    </sheetView>
  </sheetViews>
  <sheetFormatPr defaultColWidth="9" defaultRowHeight="15.75"/>
  <cols>
    <col min="1" max="1" width="35.25" style="6" bestFit="1" customWidth="1"/>
    <col min="2" max="2" width="19" style="6" bestFit="1" customWidth="1"/>
    <col min="3" max="3" width="13.375" style="6" bestFit="1" customWidth="1"/>
    <col min="4" max="4" width="13.5" style="6" customWidth="1"/>
    <col min="5" max="5" width="15.75" style="6" customWidth="1"/>
    <col min="6" max="6" width="16.5" style="6" bestFit="1" customWidth="1"/>
    <col min="7" max="8" width="18" style="6" bestFit="1" customWidth="1"/>
    <col min="9" max="9" width="17.875" style="6" bestFit="1" customWidth="1"/>
    <col min="10" max="10" width="13" style="6" customWidth="1"/>
    <col min="11" max="11" width="9" style="2" customWidth="1"/>
    <col min="12" max="16384" width="9" style="2"/>
  </cols>
  <sheetData>
    <row r="1" spans="1:10" ht="2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21">
      <c r="A2" s="138" t="s">
        <v>2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21">
      <c r="A3" s="138" t="s">
        <v>3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8.75">
      <c r="A4" s="143" t="s">
        <v>160</v>
      </c>
      <c r="B4" s="121"/>
      <c r="C4" s="121"/>
      <c r="D4" s="121"/>
      <c r="E4" s="121"/>
      <c r="F4" s="121"/>
      <c r="G4" s="121"/>
      <c r="H4" s="121"/>
      <c r="I4" s="121"/>
    </row>
    <row r="5" spans="1:10" ht="16.5" thickBot="1">
      <c r="B5" s="35"/>
      <c r="C5" s="35"/>
      <c r="D5" s="35"/>
      <c r="E5" s="35"/>
      <c r="F5" s="35"/>
      <c r="G5" s="35"/>
      <c r="H5" s="35"/>
    </row>
    <row r="6" spans="1:10" ht="18.75" customHeight="1" thickBot="1">
      <c r="A6" s="18"/>
      <c r="B6" s="135" t="s">
        <v>161</v>
      </c>
      <c r="C6" s="141"/>
      <c r="D6" s="141"/>
      <c r="E6" s="141"/>
      <c r="F6" s="53" t="s">
        <v>6</v>
      </c>
      <c r="G6" s="137" t="s">
        <v>7</v>
      </c>
      <c r="H6" s="142"/>
      <c r="I6" s="144" t="s">
        <v>8</v>
      </c>
      <c r="J6" s="145"/>
    </row>
    <row r="7" spans="1:10" ht="31.9" customHeight="1">
      <c r="A7" s="34" t="s">
        <v>162</v>
      </c>
      <c r="B7" s="36" t="s">
        <v>163</v>
      </c>
      <c r="C7" s="36" t="s">
        <v>164</v>
      </c>
      <c r="D7" s="36" t="s">
        <v>165</v>
      </c>
      <c r="E7" s="36" t="s">
        <v>158</v>
      </c>
      <c r="F7" s="37" t="s">
        <v>166</v>
      </c>
      <c r="G7" s="36" t="s">
        <v>167</v>
      </c>
      <c r="H7" s="36" t="s">
        <v>168</v>
      </c>
      <c r="I7" s="34" t="s">
        <v>166</v>
      </c>
      <c r="J7" s="34" t="s">
        <v>159</v>
      </c>
    </row>
    <row r="8" spans="1:10" ht="23.1" customHeight="1">
      <c r="A8" s="78" t="s">
        <v>174</v>
      </c>
      <c r="B8" s="78" t="s">
        <v>175</v>
      </c>
      <c r="C8" s="78" t="s">
        <v>170</v>
      </c>
      <c r="D8" s="77" t="s">
        <v>775</v>
      </c>
      <c r="E8" s="78">
        <v>22.5</v>
      </c>
      <c r="F8" s="77">
        <v>390000000000</v>
      </c>
      <c r="G8" s="77">
        <v>0</v>
      </c>
      <c r="H8" s="77">
        <v>250000000000</v>
      </c>
      <c r="I8" s="77">
        <v>140000000000</v>
      </c>
      <c r="J8" s="76">
        <f>Table6[[#This Row],[Column9]]/16047447443304*100</f>
        <v>0.87241288992921284</v>
      </c>
    </row>
    <row r="9" spans="1:10" ht="23.1" customHeight="1">
      <c r="A9" s="78" t="s">
        <v>176</v>
      </c>
      <c r="B9" s="78" t="s">
        <v>177</v>
      </c>
      <c r="C9" s="78" t="s">
        <v>178</v>
      </c>
      <c r="D9" s="77" t="s">
        <v>775</v>
      </c>
      <c r="E9" s="78">
        <v>0</v>
      </c>
      <c r="F9" s="77">
        <v>6686300</v>
      </c>
      <c r="G9" s="77">
        <v>750115068491</v>
      </c>
      <c r="H9" s="77">
        <v>750000310000</v>
      </c>
      <c r="I9" s="77">
        <v>121444791</v>
      </c>
      <c r="J9" s="76">
        <f>Table6[[#This Row],[Column9]]/16047447443304*100</f>
        <v>7.5678572202256614E-4</v>
      </c>
    </row>
    <row r="10" spans="1:10" ht="23.1" customHeight="1">
      <c r="A10" s="78" t="s">
        <v>179</v>
      </c>
      <c r="B10" s="78" t="s">
        <v>180</v>
      </c>
      <c r="C10" s="78" t="s">
        <v>181</v>
      </c>
      <c r="D10" s="77" t="s">
        <v>772</v>
      </c>
      <c r="E10" s="78">
        <v>10</v>
      </c>
      <c r="F10" s="77">
        <v>13245131653</v>
      </c>
      <c r="G10" s="77">
        <v>3241152832705</v>
      </c>
      <c r="H10" s="77">
        <v>3247837873427</v>
      </c>
      <c r="I10" s="77">
        <v>6560090931</v>
      </c>
      <c r="J10" s="76">
        <f>Table6[[#This Row],[Column9]]/16047447443304*100</f>
        <v>4.0879342052229498E-2</v>
      </c>
    </row>
    <row r="11" spans="1:10" ht="23.1" customHeight="1">
      <c r="A11" s="78" t="s">
        <v>182</v>
      </c>
      <c r="B11" s="78" t="s">
        <v>183</v>
      </c>
      <c r="C11" s="78" t="s">
        <v>170</v>
      </c>
      <c r="D11" s="77" t="s">
        <v>113</v>
      </c>
      <c r="E11" s="78">
        <v>22.5</v>
      </c>
      <c r="F11" s="77">
        <v>380000000000</v>
      </c>
      <c r="G11" s="77">
        <v>0</v>
      </c>
      <c r="H11" s="77">
        <v>0</v>
      </c>
      <c r="I11" s="77">
        <v>380000000000</v>
      </c>
      <c r="J11" s="76">
        <f>Table6[[#This Row],[Column9]]/16047447443304*100</f>
        <v>2.3679778440935775</v>
      </c>
    </row>
    <row r="12" spans="1:10" ht="23.1" customHeight="1">
      <c r="A12" s="78" t="s">
        <v>184</v>
      </c>
      <c r="B12" s="78" t="s">
        <v>185</v>
      </c>
      <c r="C12" s="78" t="s">
        <v>170</v>
      </c>
      <c r="D12" s="77" t="s">
        <v>776</v>
      </c>
      <c r="E12" s="78">
        <v>22.5</v>
      </c>
      <c r="F12" s="77">
        <v>0</v>
      </c>
      <c r="G12" s="77">
        <v>0</v>
      </c>
      <c r="H12" s="77">
        <v>0</v>
      </c>
      <c r="I12" s="77">
        <v>0</v>
      </c>
      <c r="J12" s="76">
        <f>Table6[[#This Row],[Column9]]/16047447443304*100</f>
        <v>0</v>
      </c>
    </row>
    <row r="13" spans="1:10" ht="23.1" customHeight="1">
      <c r="A13" s="78" t="s">
        <v>186</v>
      </c>
      <c r="B13" s="78">
        <v>9094326565</v>
      </c>
      <c r="C13" s="78" t="s">
        <v>181</v>
      </c>
      <c r="D13" s="77" t="s">
        <v>773</v>
      </c>
      <c r="E13" s="78">
        <v>10</v>
      </c>
      <c r="F13" s="77">
        <v>2093933898</v>
      </c>
      <c r="G13" s="77">
        <v>15316526469</v>
      </c>
      <c r="H13" s="77">
        <v>4444713364</v>
      </c>
      <c r="I13" s="77">
        <v>12965747003</v>
      </c>
      <c r="J13" s="76">
        <f>Table6[[#This Row],[Column9]]/16047447443304*100</f>
        <v>8.0796320092701865E-2</v>
      </c>
    </row>
    <row r="14" spans="1:10" ht="23.1" customHeight="1">
      <c r="A14" s="78" t="s">
        <v>187</v>
      </c>
      <c r="B14" s="78" t="s">
        <v>188</v>
      </c>
      <c r="C14" s="78" t="s">
        <v>181</v>
      </c>
      <c r="D14" s="77" t="s">
        <v>777</v>
      </c>
      <c r="E14" s="78">
        <v>10</v>
      </c>
      <c r="F14" s="77">
        <v>0</v>
      </c>
      <c r="G14" s="77">
        <v>10000000</v>
      </c>
      <c r="H14" s="77">
        <v>0</v>
      </c>
      <c r="I14" s="77">
        <v>10000000</v>
      </c>
      <c r="J14" s="76">
        <f>Table6[[#This Row],[Column9]]/16047447443304*100</f>
        <v>6.2315206423515205E-5</v>
      </c>
    </row>
    <row r="15" spans="1:10" ht="23.1" customHeight="1">
      <c r="A15" s="78" t="s">
        <v>189</v>
      </c>
      <c r="B15" s="78">
        <v>2277668626</v>
      </c>
      <c r="C15" s="78" t="s">
        <v>181</v>
      </c>
      <c r="D15" s="77" t="s">
        <v>252</v>
      </c>
      <c r="E15" s="78">
        <v>10</v>
      </c>
      <c r="F15" s="77">
        <v>0</v>
      </c>
      <c r="G15" s="77">
        <v>1599280</v>
      </c>
      <c r="H15" s="77">
        <v>0</v>
      </c>
      <c r="I15" s="77">
        <v>1599280</v>
      </c>
      <c r="J15" s="76">
        <f>Table6[[#This Row],[Column9]]/16047447443304*100</f>
        <v>9.96594633289994E-6</v>
      </c>
    </row>
    <row r="16" spans="1:10" ht="23.1" customHeight="1">
      <c r="A16" s="78" t="s">
        <v>190</v>
      </c>
      <c r="B16" s="78" t="s">
        <v>191</v>
      </c>
      <c r="C16" s="78" t="s">
        <v>170</v>
      </c>
      <c r="D16" s="77" t="s">
        <v>774</v>
      </c>
      <c r="E16" s="78">
        <v>22.5</v>
      </c>
      <c r="F16" s="77">
        <v>0</v>
      </c>
      <c r="G16" s="77">
        <v>500000000000</v>
      </c>
      <c r="H16" s="77">
        <v>0</v>
      </c>
      <c r="I16" s="77">
        <v>500000000000</v>
      </c>
      <c r="J16" s="76">
        <f>Table6[[#This Row],[Column9]]/16047447443304*100</f>
        <v>3.1157603211757601</v>
      </c>
    </row>
    <row r="17" spans="1:10" ht="23.1" customHeight="1" thickBot="1">
      <c r="A17" s="78" t="s">
        <v>52</v>
      </c>
      <c r="B17" s="78"/>
      <c r="C17" s="78"/>
      <c r="D17" s="77"/>
      <c r="E17" s="78"/>
      <c r="F17" s="79">
        <f>SUM(F8:F16)</f>
        <v>785345751851</v>
      </c>
      <c r="G17" s="79">
        <f>SUM(G8:G16)</f>
        <v>4506596026945</v>
      </c>
      <c r="H17" s="79">
        <f>SUM(H8:H16)</f>
        <v>4252282896791</v>
      </c>
      <c r="I17" s="79">
        <f>SUM(I8:I16)</f>
        <v>1039658882005</v>
      </c>
      <c r="J17" s="80">
        <f>SUM(J8:J16)</f>
        <v>6.4786557842182608</v>
      </c>
    </row>
    <row r="18" spans="1:10" ht="23.1" customHeight="1" thickTop="1">
      <c r="A18" s="27" t="s">
        <v>53</v>
      </c>
      <c r="B18" s="27"/>
      <c r="C18" s="27"/>
      <c r="D18" s="27"/>
      <c r="E18" s="27"/>
      <c r="F18" s="21"/>
      <c r="G18" s="140"/>
      <c r="H18" s="140"/>
      <c r="I18" s="21"/>
      <c r="J18" s="17"/>
    </row>
    <row r="22" spans="1:10">
      <c r="C22" s="6" t="s">
        <v>192</v>
      </c>
    </row>
  </sheetData>
  <mergeCells count="8">
    <mergeCell ref="A3:J3"/>
    <mergeCell ref="A2:J2"/>
    <mergeCell ref="A1:J1"/>
    <mergeCell ref="G18:H18"/>
    <mergeCell ref="B6:E6"/>
    <mergeCell ref="G6:H6"/>
    <mergeCell ref="A4:I4"/>
    <mergeCell ref="I6:J6"/>
  </mergeCells>
  <pageMargins left="0.7" right="0.7" top="0.75" bottom="0.75" header="0.3" footer="0.3"/>
  <pageSetup paperSize="9" scale="63" orientation="landscape" horizontalDpi="4294967295" verticalDpi="4294967295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R13"/>
  <sheetViews>
    <sheetView rightToLeft="1" view="pageBreakPreview" zoomScaleNormal="106" zoomScaleSheetLayoutView="100" workbookViewId="0">
      <selection activeCell="D11" sqref="D11"/>
    </sheetView>
  </sheetViews>
  <sheetFormatPr defaultColWidth="13" defaultRowHeight="18"/>
  <cols>
    <col min="1" max="1" width="53.875" style="41" bestFit="1" customWidth="1"/>
    <col min="2" max="2" width="13" style="43" customWidth="1"/>
    <col min="3" max="3" width="20.125" style="43" bestFit="1" customWidth="1"/>
    <col min="4" max="4" width="16.25" style="43" customWidth="1"/>
    <col min="5" max="5" width="17.625" style="43" customWidth="1"/>
    <col min="6" max="19" width="13" style="1" customWidth="1"/>
    <col min="20" max="16384" width="13" style="1"/>
  </cols>
  <sheetData>
    <row r="1" spans="1:18" ht="21">
      <c r="A1" s="138" t="s">
        <v>0</v>
      </c>
      <c r="B1" s="138"/>
      <c r="C1" s="138"/>
      <c r="D1" s="138"/>
      <c r="E1" s="138"/>
    </row>
    <row r="2" spans="1:18" ht="21">
      <c r="A2" s="138" t="s">
        <v>193</v>
      </c>
      <c r="B2" s="138"/>
      <c r="C2" s="138"/>
      <c r="D2" s="138"/>
      <c r="E2" s="138"/>
    </row>
    <row r="3" spans="1:18" ht="21">
      <c r="A3" s="138" t="s">
        <v>194</v>
      </c>
      <c r="B3" s="138"/>
      <c r="C3" s="138"/>
      <c r="D3" s="138"/>
      <c r="E3" s="138"/>
    </row>
    <row r="4" spans="1:18" ht="18.75">
      <c r="A4" s="143" t="s">
        <v>195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18" ht="19.5" thickBot="1">
      <c r="A5" s="58" t="s">
        <v>196</v>
      </c>
      <c r="B5" s="58" t="s">
        <v>197</v>
      </c>
      <c r="C5" s="58" t="s">
        <v>166</v>
      </c>
      <c r="D5" s="58" t="s">
        <v>198</v>
      </c>
      <c r="E5" s="58" t="s">
        <v>199</v>
      </c>
    </row>
    <row r="6" spans="1:18" ht="23.1" customHeight="1">
      <c r="A6" s="59" t="s">
        <v>200</v>
      </c>
      <c r="B6" s="59" t="s">
        <v>201</v>
      </c>
      <c r="C6" s="61">
        <f>'درآمد سرمایه گذاری در سهام و ص '!J554</f>
        <v>813244014761</v>
      </c>
      <c r="D6" s="62">
        <f>Table7[[#This Row],[802950841230.0000]]/$C$10*100</f>
        <v>36.500985518259213</v>
      </c>
      <c r="E6" s="62">
        <f>Table7[[#This Row],[802950841230.0000]]/16047447443304*100</f>
        <v>5.0677468652519959</v>
      </c>
    </row>
    <row r="7" spans="1:18" ht="23.1" customHeight="1">
      <c r="A7" s="59" t="s">
        <v>202</v>
      </c>
      <c r="B7" s="59" t="s">
        <v>203</v>
      </c>
      <c r="C7" s="61">
        <f>'درآمد سرمایه گذاری در اوراق بها'!I22</f>
        <v>1187962200683</v>
      </c>
      <c r="D7" s="62">
        <f>Table7[[#This Row],[802950841230.0000]]/$C$10*100</f>
        <v>53.319533001559073</v>
      </c>
      <c r="E7" s="62">
        <f>Table7[[#This Row],[802950841230.0000]]/16047447443304*100</f>
        <v>7.4028109758894542</v>
      </c>
    </row>
    <row r="8" spans="1:18" ht="23.1" customHeight="1">
      <c r="A8" s="59" t="s">
        <v>204</v>
      </c>
      <c r="B8" s="59" t="s">
        <v>205</v>
      </c>
      <c r="C8" s="61">
        <f>'درآمد سپرده بانکی'!D19</f>
        <v>160547856275</v>
      </c>
      <c r="D8" s="62">
        <f>Table7[[#This Row],[802950841230.0000]]/$C$10*100</f>
        <v>7.2058999150501544</v>
      </c>
      <c r="E8" s="62">
        <f>Table7[[#This Row],[802950841230.0000]]/16047447443304*100</f>
        <v>1.0004572804629475</v>
      </c>
    </row>
    <row r="9" spans="1:18" ht="23.1" customHeight="1">
      <c r="A9" s="59" t="s">
        <v>206</v>
      </c>
      <c r="B9" s="59" t="s">
        <v>207</v>
      </c>
      <c r="C9" s="61">
        <f>'سایر درآمدها'!C12</f>
        <v>66251564880</v>
      </c>
      <c r="D9" s="62">
        <f>Table7[[#This Row],[802950841230.0000]]/$C$10*100</f>
        <v>2.9735815651315636</v>
      </c>
      <c r="E9" s="62">
        <f>Table7[[#This Row],[802950841230.0000]]/16047447443304*100</f>
        <v>0.41284799413781098</v>
      </c>
    </row>
    <row r="10" spans="1:18" ht="23.1" customHeight="1" thickBot="1">
      <c r="A10" s="59" t="s">
        <v>52</v>
      </c>
      <c r="B10" s="59"/>
      <c r="C10" s="63">
        <f>SUBTOTAL(109,C6:C9)</f>
        <v>2228005636599</v>
      </c>
      <c r="D10" s="72">
        <f>SUM(D6:D9)</f>
        <v>100</v>
      </c>
      <c r="E10" s="73">
        <f>SUBTOTAL(109,E6:E9)</f>
        <v>13.883863115742209</v>
      </c>
    </row>
    <row r="11" spans="1:18" ht="23.1" customHeight="1" thickTop="1">
      <c r="A11" s="38" t="s">
        <v>53</v>
      </c>
      <c r="B11" s="39"/>
      <c r="C11" s="21"/>
      <c r="D11" s="2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3" spans="1:18">
      <c r="E13" s="40"/>
    </row>
  </sheetData>
  <mergeCells count="4">
    <mergeCell ref="A4:R4"/>
    <mergeCell ref="A3:E3"/>
    <mergeCell ref="A2:E2"/>
    <mergeCell ref="A1:E1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32"/>
  <sheetViews>
    <sheetView rightToLeft="1" view="pageBreakPreview" topLeftCell="A16" zoomScale="80" zoomScaleNormal="106" zoomScaleSheetLayoutView="80" workbookViewId="0">
      <selection activeCell="H46" sqref="H46"/>
    </sheetView>
  </sheetViews>
  <sheetFormatPr defaultColWidth="13" defaultRowHeight="15.75"/>
  <cols>
    <col min="1" max="1" width="27.625" style="6" bestFit="1" customWidth="1"/>
    <col min="2" max="2" width="13.25" style="6" customWidth="1"/>
    <col min="3" max="3" width="22.125" style="6" customWidth="1"/>
    <col min="4" max="4" width="15.375" style="6" customWidth="1"/>
    <col min="5" max="5" width="14.875" style="6" customWidth="1"/>
    <col min="6" max="6" width="14.125" style="6" bestFit="1" customWidth="1"/>
    <col min="7" max="7" width="16.25" style="6" customWidth="1"/>
    <col min="8" max="8" width="16.625" style="6" bestFit="1" customWidth="1"/>
    <col min="9" max="9" width="14.25" style="6" bestFit="1" customWidth="1"/>
    <col min="10" max="10" width="16.25" style="6" customWidth="1"/>
    <col min="11" max="14" width="13" style="6" customWidth="1"/>
    <col min="15" max="16384" width="13" style="6"/>
  </cols>
  <sheetData>
    <row r="1" spans="1:13" ht="2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3" ht="21">
      <c r="A2" s="138" t="s">
        <v>193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3" ht="21">
      <c r="A3" s="138" t="s">
        <v>3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3" ht="18.75">
      <c r="A4" s="143" t="s">
        <v>208</v>
      </c>
      <c r="B4" s="143"/>
      <c r="C4" s="143"/>
      <c r="D4" s="143"/>
      <c r="E4" s="143"/>
      <c r="F4" s="143"/>
      <c r="G4" s="143"/>
      <c r="H4" s="143"/>
      <c r="I4" s="143"/>
      <c r="J4" s="143"/>
      <c r="K4" s="4"/>
      <c r="L4" s="4"/>
      <c r="M4" s="4"/>
    </row>
    <row r="5" spans="1:13" ht="16.5" customHeight="1">
      <c r="A5" s="56"/>
      <c r="B5" s="122" t="s">
        <v>209</v>
      </c>
      <c r="C5" s="122"/>
      <c r="D5" s="122"/>
      <c r="E5" s="146" t="s">
        <v>210</v>
      </c>
      <c r="F5" s="146"/>
      <c r="G5" s="146"/>
      <c r="H5" s="146" t="s">
        <v>211</v>
      </c>
      <c r="I5" s="146"/>
      <c r="J5" s="146"/>
      <c r="K5" s="5"/>
      <c r="L5" s="5"/>
      <c r="M5" s="5"/>
    </row>
    <row r="6" spans="1:13" s="3" customFormat="1" ht="47.25" customHeight="1">
      <c r="A6" s="58" t="s">
        <v>55</v>
      </c>
      <c r="B6" s="58" t="s">
        <v>212</v>
      </c>
      <c r="C6" s="58" t="s">
        <v>213</v>
      </c>
      <c r="D6" s="58" t="s">
        <v>214</v>
      </c>
      <c r="E6" s="58" t="s">
        <v>215</v>
      </c>
      <c r="F6" s="58" t="s">
        <v>216</v>
      </c>
      <c r="G6" s="58" t="s">
        <v>217</v>
      </c>
      <c r="H6" s="58" t="s">
        <v>215</v>
      </c>
      <c r="I6" s="58" t="s">
        <v>216</v>
      </c>
      <c r="J6" s="58" t="s">
        <v>217</v>
      </c>
    </row>
    <row r="7" spans="1:13" ht="23.1" customHeight="1">
      <c r="A7" s="60" t="s">
        <v>38</v>
      </c>
      <c r="B7" s="59" t="s">
        <v>218</v>
      </c>
      <c r="C7" s="61">
        <v>1400000</v>
      </c>
      <c r="D7" s="61">
        <v>774</v>
      </c>
      <c r="E7" s="61">
        <v>0</v>
      </c>
      <c r="F7" s="61">
        <v>0</v>
      </c>
      <c r="G7" s="61">
        <v>0</v>
      </c>
      <c r="H7" s="61">
        <v>1083600000</v>
      </c>
      <c r="I7" s="61">
        <v>0</v>
      </c>
      <c r="J7" s="61">
        <v>1083600000</v>
      </c>
    </row>
    <row r="8" spans="1:13" ht="23.1" customHeight="1">
      <c r="A8" s="60" t="s">
        <v>49</v>
      </c>
      <c r="B8" s="59" t="s">
        <v>219</v>
      </c>
      <c r="C8" s="61">
        <v>5657000</v>
      </c>
      <c r="D8" s="61">
        <v>2</v>
      </c>
      <c r="E8" s="61">
        <v>0</v>
      </c>
      <c r="F8" s="61">
        <v>0</v>
      </c>
      <c r="G8" s="61">
        <v>0</v>
      </c>
      <c r="H8" s="61">
        <v>11314000</v>
      </c>
      <c r="I8" s="61">
        <v>0</v>
      </c>
      <c r="J8" s="61">
        <v>11314000</v>
      </c>
    </row>
    <row r="9" spans="1:13" ht="23.1" customHeight="1">
      <c r="A9" s="60" t="s">
        <v>20</v>
      </c>
      <c r="B9" s="59" t="s">
        <v>220</v>
      </c>
      <c r="C9" s="61">
        <v>9101000</v>
      </c>
      <c r="D9" s="61">
        <v>700</v>
      </c>
      <c r="E9" s="61">
        <v>0</v>
      </c>
      <c r="F9" s="61">
        <v>0</v>
      </c>
      <c r="G9" s="61">
        <v>0</v>
      </c>
      <c r="H9" s="61">
        <v>6370700000</v>
      </c>
      <c r="I9" s="61">
        <v>0</v>
      </c>
      <c r="J9" s="61">
        <v>6370700000</v>
      </c>
    </row>
    <row r="10" spans="1:13" ht="23.1" customHeight="1">
      <c r="A10" s="60" t="s">
        <v>24</v>
      </c>
      <c r="B10" s="59" t="s">
        <v>221</v>
      </c>
      <c r="C10" s="61">
        <v>64432</v>
      </c>
      <c r="D10" s="61">
        <v>1920</v>
      </c>
      <c r="E10" s="61">
        <v>0</v>
      </c>
      <c r="F10" s="61">
        <v>0</v>
      </c>
      <c r="G10" s="61">
        <v>0</v>
      </c>
      <c r="H10" s="61">
        <v>123709440</v>
      </c>
      <c r="I10" s="61">
        <v>-2572094</v>
      </c>
      <c r="J10" s="61">
        <v>121137346</v>
      </c>
    </row>
    <row r="11" spans="1:13" ht="23.1" customHeight="1">
      <c r="A11" s="60" t="s">
        <v>34</v>
      </c>
      <c r="B11" s="59" t="s">
        <v>222</v>
      </c>
      <c r="C11" s="61">
        <v>14634155</v>
      </c>
      <c r="D11" s="61">
        <v>82</v>
      </c>
      <c r="E11" s="61">
        <v>0</v>
      </c>
      <c r="F11" s="61">
        <v>0</v>
      </c>
      <c r="G11" s="61">
        <v>0</v>
      </c>
      <c r="H11" s="61">
        <v>1200000710</v>
      </c>
      <c r="I11" s="61">
        <v>0</v>
      </c>
      <c r="J11" s="61">
        <v>1200000710</v>
      </c>
    </row>
    <row r="12" spans="1:13" ht="23.1" customHeight="1">
      <c r="A12" s="60" t="s">
        <v>44</v>
      </c>
      <c r="B12" s="59" t="s">
        <v>222</v>
      </c>
      <c r="C12" s="61">
        <v>77611598</v>
      </c>
      <c r="D12" s="61">
        <v>17</v>
      </c>
      <c r="E12" s="61">
        <v>0</v>
      </c>
      <c r="F12" s="61">
        <v>0</v>
      </c>
      <c r="G12" s="61">
        <v>0</v>
      </c>
      <c r="H12" s="61">
        <v>1319397166</v>
      </c>
      <c r="I12" s="61">
        <v>0</v>
      </c>
      <c r="J12" s="61">
        <v>1319397166</v>
      </c>
    </row>
    <row r="13" spans="1:13" ht="23.1" customHeight="1">
      <c r="A13" s="60" t="s">
        <v>25</v>
      </c>
      <c r="B13" s="59" t="s">
        <v>223</v>
      </c>
      <c r="C13" s="61">
        <v>150340503</v>
      </c>
      <c r="D13" s="61">
        <v>66</v>
      </c>
      <c r="E13" s="61">
        <v>0</v>
      </c>
      <c r="F13" s="61">
        <v>0</v>
      </c>
      <c r="G13" s="61">
        <v>0</v>
      </c>
      <c r="H13" s="61">
        <v>9922473198</v>
      </c>
      <c r="I13" s="61">
        <v>0</v>
      </c>
      <c r="J13" s="61">
        <v>9922473198</v>
      </c>
    </row>
    <row r="14" spans="1:13" ht="23.1" customHeight="1">
      <c r="A14" s="60" t="s">
        <v>26</v>
      </c>
      <c r="B14" s="59" t="s">
        <v>224</v>
      </c>
      <c r="C14" s="61">
        <v>22579</v>
      </c>
      <c r="D14" s="61">
        <v>105</v>
      </c>
      <c r="E14" s="61">
        <v>0</v>
      </c>
      <c r="F14" s="61">
        <v>0</v>
      </c>
      <c r="G14" s="61">
        <v>0</v>
      </c>
      <c r="H14" s="61">
        <v>2370795</v>
      </c>
      <c r="I14" s="61">
        <v>-228864</v>
      </c>
      <c r="J14" s="61">
        <v>2141931</v>
      </c>
    </row>
    <row r="15" spans="1:13" ht="23.1" customHeight="1">
      <c r="A15" s="60" t="s">
        <v>48</v>
      </c>
      <c r="B15" s="59" t="s">
        <v>225</v>
      </c>
      <c r="C15" s="61">
        <v>33586</v>
      </c>
      <c r="D15" s="61">
        <v>4200</v>
      </c>
      <c r="E15" s="61">
        <v>0</v>
      </c>
      <c r="F15" s="61">
        <v>0</v>
      </c>
      <c r="G15" s="61">
        <v>0</v>
      </c>
      <c r="H15" s="61">
        <v>141061200</v>
      </c>
      <c r="I15" s="61">
        <v>-3578321</v>
      </c>
      <c r="J15" s="61">
        <v>137482879</v>
      </c>
    </row>
    <row r="16" spans="1:13" ht="23.1" customHeight="1">
      <c r="A16" s="60" t="s">
        <v>19</v>
      </c>
      <c r="B16" s="59" t="s">
        <v>226</v>
      </c>
      <c r="C16" s="61">
        <v>1563000</v>
      </c>
      <c r="D16" s="61">
        <v>320</v>
      </c>
      <c r="E16" s="61">
        <v>0</v>
      </c>
      <c r="F16" s="61">
        <v>0</v>
      </c>
      <c r="G16" s="61">
        <v>0</v>
      </c>
      <c r="H16" s="61">
        <v>500160000</v>
      </c>
      <c r="I16" s="61">
        <v>0</v>
      </c>
      <c r="J16" s="61">
        <v>500160000</v>
      </c>
    </row>
    <row r="17" spans="1:10" ht="23.1" customHeight="1">
      <c r="A17" s="60" t="s">
        <v>37</v>
      </c>
      <c r="B17" s="59" t="s">
        <v>226</v>
      </c>
      <c r="C17" s="61">
        <v>2855</v>
      </c>
      <c r="D17" s="61">
        <v>103</v>
      </c>
      <c r="E17" s="61">
        <v>0</v>
      </c>
      <c r="F17" s="61">
        <v>0</v>
      </c>
      <c r="G17" s="61">
        <v>0</v>
      </c>
      <c r="H17" s="61">
        <v>294065</v>
      </c>
      <c r="I17" s="61">
        <v>0</v>
      </c>
      <c r="J17" s="61">
        <v>294065</v>
      </c>
    </row>
    <row r="18" spans="1:10" ht="23.1" customHeight="1">
      <c r="A18" s="60" t="s">
        <v>21</v>
      </c>
      <c r="B18" s="59" t="s">
        <v>227</v>
      </c>
      <c r="C18" s="61">
        <v>486656</v>
      </c>
      <c r="D18" s="61">
        <v>1500</v>
      </c>
      <c r="E18" s="61">
        <v>0</v>
      </c>
      <c r="F18" s="61">
        <v>0</v>
      </c>
      <c r="G18" s="61">
        <v>0</v>
      </c>
      <c r="H18" s="61">
        <v>729984000</v>
      </c>
      <c r="I18" s="61">
        <v>-24171656</v>
      </c>
      <c r="J18" s="61">
        <v>705812344</v>
      </c>
    </row>
    <row r="19" spans="1:10" ht="23.1" customHeight="1">
      <c r="A19" s="60" t="s">
        <v>46</v>
      </c>
      <c r="B19" s="59" t="s">
        <v>228</v>
      </c>
      <c r="C19" s="61">
        <v>530429</v>
      </c>
      <c r="D19" s="61">
        <v>630</v>
      </c>
      <c r="E19" s="61">
        <v>0</v>
      </c>
      <c r="F19" s="61">
        <v>0</v>
      </c>
      <c r="G19" s="61">
        <v>0</v>
      </c>
      <c r="H19" s="61">
        <v>334170270</v>
      </c>
      <c r="I19" s="61">
        <v>-12768034</v>
      </c>
      <c r="J19" s="61">
        <v>321402236</v>
      </c>
    </row>
    <row r="20" spans="1:10" ht="23.1" customHeight="1">
      <c r="A20" s="60" t="s">
        <v>28</v>
      </c>
      <c r="B20" s="59" t="s">
        <v>229</v>
      </c>
      <c r="C20" s="61">
        <v>603872</v>
      </c>
      <c r="D20" s="61">
        <v>610</v>
      </c>
      <c r="E20" s="61">
        <v>0</v>
      </c>
      <c r="F20" s="61">
        <v>0</v>
      </c>
      <c r="G20" s="61">
        <v>0</v>
      </c>
      <c r="H20" s="61">
        <v>368361920</v>
      </c>
      <c r="I20" s="61">
        <v>0</v>
      </c>
      <c r="J20" s="61">
        <v>368361920</v>
      </c>
    </row>
    <row r="21" spans="1:10" ht="23.1" customHeight="1">
      <c r="A21" s="60" t="s">
        <v>31</v>
      </c>
      <c r="B21" s="59" t="s">
        <v>228</v>
      </c>
      <c r="C21" s="61">
        <v>4130750</v>
      </c>
      <c r="D21" s="61">
        <v>400</v>
      </c>
      <c r="E21" s="61">
        <v>0</v>
      </c>
      <c r="F21" s="61">
        <v>0</v>
      </c>
      <c r="G21" s="61">
        <v>0</v>
      </c>
      <c r="H21" s="61">
        <v>1652300000</v>
      </c>
      <c r="I21" s="61">
        <v>-11240136</v>
      </c>
      <c r="J21" s="61">
        <v>1641059864</v>
      </c>
    </row>
    <row r="22" spans="1:10" ht="23.1" customHeight="1">
      <c r="A22" s="60" t="s">
        <v>39</v>
      </c>
      <c r="B22" s="59" t="s">
        <v>228</v>
      </c>
      <c r="C22" s="61">
        <v>8000000</v>
      </c>
      <c r="D22" s="61">
        <v>255</v>
      </c>
      <c r="E22" s="61">
        <v>0</v>
      </c>
      <c r="F22" s="61">
        <v>0</v>
      </c>
      <c r="G22" s="61">
        <v>0</v>
      </c>
      <c r="H22" s="61">
        <v>2040000000</v>
      </c>
      <c r="I22" s="61">
        <v>-32991914</v>
      </c>
      <c r="J22" s="61">
        <v>2007008086</v>
      </c>
    </row>
    <row r="23" spans="1:10" ht="23.1" customHeight="1">
      <c r="A23" s="60" t="s">
        <v>35</v>
      </c>
      <c r="B23" s="59" t="s">
        <v>67</v>
      </c>
      <c r="C23" s="61">
        <v>1115597</v>
      </c>
      <c r="D23" s="61">
        <v>388</v>
      </c>
      <c r="E23" s="61">
        <v>0</v>
      </c>
      <c r="F23" s="61">
        <v>0</v>
      </c>
      <c r="G23" s="61">
        <v>0</v>
      </c>
      <c r="H23" s="61">
        <v>432851636</v>
      </c>
      <c r="I23" s="61">
        <v>0</v>
      </c>
      <c r="J23" s="61">
        <v>432851636</v>
      </c>
    </row>
    <row r="24" spans="1:10" ht="23.1" customHeight="1">
      <c r="A24" s="60" t="s">
        <v>32</v>
      </c>
      <c r="B24" s="59" t="s">
        <v>67</v>
      </c>
      <c r="C24" s="61">
        <v>9115000</v>
      </c>
      <c r="D24" s="61">
        <v>22</v>
      </c>
      <c r="E24" s="61">
        <v>0</v>
      </c>
      <c r="F24" s="61">
        <v>0</v>
      </c>
      <c r="G24" s="61">
        <v>0</v>
      </c>
      <c r="H24" s="61">
        <v>200530000</v>
      </c>
      <c r="I24" s="61">
        <v>-7407441</v>
      </c>
      <c r="J24" s="61">
        <v>193122559</v>
      </c>
    </row>
    <row r="25" spans="1:10" ht="23.1" customHeight="1">
      <c r="A25" s="60" t="s">
        <v>45</v>
      </c>
      <c r="B25" s="59" t="s">
        <v>67</v>
      </c>
      <c r="C25" s="61">
        <v>200000</v>
      </c>
      <c r="D25" s="61">
        <v>1000</v>
      </c>
      <c r="E25" s="61">
        <v>0</v>
      </c>
      <c r="F25" s="61">
        <v>0</v>
      </c>
      <c r="G25" s="61">
        <v>0</v>
      </c>
      <c r="H25" s="61">
        <v>200000000</v>
      </c>
      <c r="I25" s="61">
        <v>0</v>
      </c>
      <c r="J25" s="61">
        <v>200000000</v>
      </c>
    </row>
    <row r="26" spans="1:10" ht="23.1" customHeight="1">
      <c r="A26" s="60" t="s">
        <v>30</v>
      </c>
      <c r="B26" s="59" t="s">
        <v>67</v>
      </c>
      <c r="C26" s="61">
        <v>45000</v>
      </c>
      <c r="D26" s="61">
        <v>370</v>
      </c>
      <c r="E26" s="61">
        <v>0</v>
      </c>
      <c r="F26" s="61">
        <v>0</v>
      </c>
      <c r="G26" s="61">
        <v>0</v>
      </c>
      <c r="H26" s="61">
        <v>16650000</v>
      </c>
      <c r="I26" s="61">
        <v>0</v>
      </c>
      <c r="J26" s="61">
        <v>16650000</v>
      </c>
    </row>
    <row r="27" spans="1:10" ht="23.1" customHeight="1">
      <c r="A27" s="60" t="s">
        <v>42</v>
      </c>
      <c r="B27" s="59" t="s">
        <v>67</v>
      </c>
      <c r="C27" s="61">
        <v>679017</v>
      </c>
      <c r="D27" s="61">
        <v>260</v>
      </c>
      <c r="E27" s="61">
        <v>0</v>
      </c>
      <c r="F27" s="61">
        <v>0</v>
      </c>
      <c r="G27" s="61">
        <v>0</v>
      </c>
      <c r="H27" s="61">
        <v>176544420</v>
      </c>
      <c r="I27" s="61">
        <v>0</v>
      </c>
      <c r="J27" s="61">
        <v>176544420</v>
      </c>
    </row>
    <row r="28" spans="1:10" ht="23.1" customHeight="1">
      <c r="A28" s="60" t="s">
        <v>47</v>
      </c>
      <c r="B28" s="59" t="s">
        <v>230</v>
      </c>
      <c r="C28" s="61">
        <v>700000</v>
      </c>
      <c r="D28" s="61">
        <v>950</v>
      </c>
      <c r="E28" s="61">
        <v>0</v>
      </c>
      <c r="F28" s="61">
        <v>0</v>
      </c>
      <c r="G28" s="61">
        <v>0</v>
      </c>
      <c r="H28" s="61">
        <v>665000000</v>
      </c>
      <c r="I28" s="61">
        <v>-13389262</v>
      </c>
      <c r="J28" s="61">
        <v>651610738</v>
      </c>
    </row>
    <row r="29" spans="1:10" ht="23.1" customHeight="1" thickBot="1">
      <c r="A29" s="60" t="s">
        <v>52</v>
      </c>
      <c r="B29" s="59"/>
      <c r="C29" s="62"/>
      <c r="D29" s="62"/>
      <c r="E29" s="63">
        <v>0</v>
      </c>
      <c r="F29" s="63">
        <f>SUBTOTAL(109,F7:F28)</f>
        <v>0</v>
      </c>
      <c r="G29" s="63">
        <f>SUBTOTAL(109,G7:G28)</f>
        <v>0</v>
      </c>
      <c r="H29" s="63">
        <f>SUBTOTAL(109,H7:H28)</f>
        <v>27491472820</v>
      </c>
      <c r="I29" s="63">
        <f>SUBTOTAL(109,I7:I28)</f>
        <v>-108347722</v>
      </c>
      <c r="J29" s="63">
        <f>SUBTOTAL(109,J7:J28)</f>
        <v>27383125098</v>
      </c>
    </row>
    <row r="30" spans="1:10" ht="23.1" customHeight="1" thickTop="1">
      <c r="A30" s="15" t="s">
        <v>53</v>
      </c>
      <c r="B30" s="26"/>
      <c r="C30" s="44"/>
      <c r="D30" s="44"/>
      <c r="E30" s="44"/>
      <c r="F30" s="44"/>
      <c r="G30" s="44"/>
      <c r="H30" s="44"/>
      <c r="I30" s="44"/>
      <c r="J30" s="44"/>
    </row>
    <row r="32" spans="1:10" ht="18.75">
      <c r="E32" s="56"/>
      <c r="F32" s="82"/>
      <c r="G32" s="56"/>
      <c r="H32" s="82"/>
      <c r="I32" s="82"/>
      <c r="J32" s="82"/>
    </row>
  </sheetData>
  <mergeCells count="7">
    <mergeCell ref="B5:D5"/>
    <mergeCell ref="E5:G5"/>
    <mergeCell ref="H5:J5"/>
    <mergeCell ref="A1:J1"/>
    <mergeCell ref="A2:J2"/>
    <mergeCell ref="A3:J3"/>
    <mergeCell ref="A4:J4"/>
  </mergeCells>
  <pageMargins left="0.7" right="0.7" top="0.75" bottom="0.75" header="0.3" footer="0.3"/>
  <pageSetup paperSize="9" scale="70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35"/>
  <sheetViews>
    <sheetView rightToLeft="1" view="pageBreakPreview" zoomScale="60" zoomScaleNormal="106" workbookViewId="0">
      <selection activeCell="M30" sqref="M30"/>
    </sheetView>
  </sheetViews>
  <sheetFormatPr defaultColWidth="9" defaultRowHeight="18"/>
  <cols>
    <col min="1" max="1" width="35.25" style="43" bestFit="1" customWidth="1"/>
    <col min="2" max="2" width="11.875" style="43" bestFit="1" customWidth="1"/>
    <col min="3" max="3" width="9.625" style="43" bestFit="1" customWidth="1"/>
    <col min="4" max="4" width="14.375" style="43" bestFit="1" customWidth="1"/>
    <col min="5" max="5" width="26.125" style="43" customWidth="1"/>
    <col min="6" max="6" width="14.125" style="43" bestFit="1" customWidth="1"/>
    <col min="7" max="7" width="18.5" style="43" bestFit="1" customWidth="1"/>
    <col min="8" max="8" width="26.125" style="43" customWidth="1"/>
    <col min="9" max="9" width="14.625" style="43" customWidth="1"/>
    <col min="10" max="10" width="20.125" style="43" customWidth="1"/>
    <col min="11" max="16384" width="9" style="1"/>
  </cols>
  <sheetData>
    <row r="1" spans="1:10" ht="19.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19.5">
      <c r="A2" s="147" t="s">
        <v>193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9.5">
      <c r="A3" s="147" t="s">
        <v>3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8.75">
      <c r="A4" s="143" t="s">
        <v>231</v>
      </c>
      <c r="B4" s="121"/>
      <c r="C4" s="121"/>
      <c r="D4" s="121"/>
      <c r="E4" s="121"/>
    </row>
    <row r="5" spans="1:10" ht="16.5" customHeight="1" thickBot="1">
      <c r="A5" s="59"/>
      <c r="B5" s="122"/>
      <c r="C5" s="122"/>
      <c r="D5" s="122"/>
      <c r="E5" s="146" t="s">
        <v>210</v>
      </c>
      <c r="F5" s="146"/>
      <c r="G5" s="146"/>
      <c r="H5" s="146" t="s">
        <v>211</v>
      </c>
      <c r="I5" s="146"/>
      <c r="J5" s="146"/>
    </row>
    <row r="6" spans="1:10" ht="38.25" customHeight="1" thickBot="1">
      <c r="A6" s="59" t="s">
        <v>196</v>
      </c>
      <c r="B6" s="83" t="s">
        <v>232</v>
      </c>
      <c r="C6" s="83" t="s">
        <v>84</v>
      </c>
      <c r="D6" s="83" t="s">
        <v>158</v>
      </c>
      <c r="E6" s="83" t="s">
        <v>233</v>
      </c>
      <c r="F6" s="83" t="s">
        <v>216</v>
      </c>
      <c r="G6" s="83" t="s">
        <v>234</v>
      </c>
      <c r="H6" s="83" t="s">
        <v>233</v>
      </c>
      <c r="I6" s="83" t="s">
        <v>216</v>
      </c>
      <c r="J6" s="83" t="s">
        <v>234</v>
      </c>
    </row>
    <row r="7" spans="1:10" ht="23.1" customHeight="1">
      <c r="A7" s="59" t="s">
        <v>89</v>
      </c>
      <c r="B7" s="59" t="s">
        <v>235</v>
      </c>
      <c r="C7" s="59" t="s">
        <v>92</v>
      </c>
      <c r="D7" s="59">
        <v>23</v>
      </c>
      <c r="E7" s="107">
        <v>5524047235</v>
      </c>
      <c r="F7" s="107">
        <v>0</v>
      </c>
      <c r="G7" s="107">
        <v>5524047235</v>
      </c>
      <c r="H7" s="107">
        <v>10216320285</v>
      </c>
      <c r="I7" s="107">
        <v>0</v>
      </c>
      <c r="J7" s="107">
        <v>10216320285</v>
      </c>
    </row>
    <row r="8" spans="1:10" ht="23.1" customHeight="1">
      <c r="A8" s="59" t="s">
        <v>108</v>
      </c>
      <c r="B8" s="59" t="s">
        <v>236</v>
      </c>
      <c r="C8" s="59" t="s">
        <v>110</v>
      </c>
      <c r="D8" s="59">
        <v>23</v>
      </c>
      <c r="E8" s="107">
        <v>19426672163</v>
      </c>
      <c r="F8" s="107">
        <v>0</v>
      </c>
      <c r="G8" s="107">
        <v>19426672163</v>
      </c>
      <c r="H8" s="107">
        <v>43438126385</v>
      </c>
      <c r="I8" s="107">
        <v>0</v>
      </c>
      <c r="J8" s="107">
        <v>43438126385</v>
      </c>
    </row>
    <row r="9" spans="1:10" ht="23.1" customHeight="1">
      <c r="A9" s="59" t="s">
        <v>111</v>
      </c>
      <c r="B9" s="59" t="s">
        <v>236</v>
      </c>
      <c r="C9" s="59" t="s">
        <v>110</v>
      </c>
      <c r="D9" s="59">
        <v>23</v>
      </c>
      <c r="E9" s="107">
        <f>89088473361+33001491564</f>
        <v>122089964925</v>
      </c>
      <c r="F9" s="107">
        <v>0</v>
      </c>
      <c r="G9" s="107">
        <v>122089964925</v>
      </c>
      <c r="H9" s="107">
        <v>287980518768</v>
      </c>
      <c r="I9" s="107">
        <v>0</v>
      </c>
      <c r="J9" s="107">
        <f>Table9[[#This Row],[10216320285.0000]]</f>
        <v>287980518768</v>
      </c>
    </row>
    <row r="10" spans="1:10" ht="23.1" customHeight="1">
      <c r="A10" s="59" t="s">
        <v>93</v>
      </c>
      <c r="B10" s="59" t="s">
        <v>237</v>
      </c>
      <c r="C10" s="59" t="s">
        <v>95</v>
      </c>
      <c r="D10" s="59">
        <v>23</v>
      </c>
      <c r="E10" s="107">
        <v>9486375106</v>
      </c>
      <c r="F10" s="107">
        <v>0</v>
      </c>
      <c r="G10" s="107">
        <v>9486375106</v>
      </c>
      <c r="H10" s="107">
        <v>48255124820</v>
      </c>
      <c r="I10" s="107">
        <v>0</v>
      </c>
      <c r="J10" s="107">
        <v>48255124820</v>
      </c>
    </row>
    <row r="11" spans="1:10" ht="23.1" customHeight="1">
      <c r="A11" s="59" t="s">
        <v>112</v>
      </c>
      <c r="B11" s="59" t="s">
        <v>238</v>
      </c>
      <c r="C11" s="59" t="s">
        <v>114</v>
      </c>
      <c r="D11" s="59">
        <v>23</v>
      </c>
      <c r="E11" s="107">
        <v>14632291811</v>
      </c>
      <c r="F11" s="107">
        <v>0</v>
      </c>
      <c r="G11" s="107">
        <v>14632291811</v>
      </c>
      <c r="H11" s="107">
        <v>21564342839</v>
      </c>
      <c r="I11" s="107">
        <v>0</v>
      </c>
      <c r="J11" s="107">
        <v>21564342839</v>
      </c>
    </row>
    <row r="12" spans="1:10" ht="23.1" customHeight="1">
      <c r="A12" s="59" t="s">
        <v>115</v>
      </c>
      <c r="B12" s="59" t="s">
        <v>239</v>
      </c>
      <c r="C12" s="59" t="s">
        <v>117</v>
      </c>
      <c r="D12" s="59">
        <v>23</v>
      </c>
      <c r="E12" s="107">
        <v>8490098447</v>
      </c>
      <c r="F12" s="107">
        <v>0</v>
      </c>
      <c r="G12" s="107">
        <v>8490098447</v>
      </c>
      <c r="H12" s="107">
        <v>8490098447</v>
      </c>
      <c r="I12" s="107">
        <v>0</v>
      </c>
      <c r="J12" s="107">
        <v>8490098447</v>
      </c>
    </row>
    <row r="13" spans="1:10" ht="23.1" customHeight="1">
      <c r="A13" s="59" t="s">
        <v>102</v>
      </c>
      <c r="B13" s="59" t="s">
        <v>240</v>
      </c>
      <c r="C13" s="59" t="s">
        <v>104</v>
      </c>
      <c r="D13" s="59">
        <v>23</v>
      </c>
      <c r="E13" s="107">
        <v>70027690152</v>
      </c>
      <c r="F13" s="107">
        <v>0</v>
      </c>
      <c r="G13" s="107">
        <v>70027690152</v>
      </c>
      <c r="H13" s="107">
        <v>422397692610</v>
      </c>
      <c r="I13" s="107">
        <v>0</v>
      </c>
      <c r="J13" s="107">
        <v>422397692610</v>
      </c>
    </row>
    <row r="14" spans="1:10" ht="23.1" customHeight="1">
      <c r="A14" s="59" t="s">
        <v>105</v>
      </c>
      <c r="B14" s="59" t="s">
        <v>238</v>
      </c>
      <c r="C14" s="59" t="s">
        <v>107</v>
      </c>
      <c r="D14" s="59">
        <v>23</v>
      </c>
      <c r="E14" s="107">
        <v>13860430589</v>
      </c>
      <c r="F14" s="107">
        <v>0</v>
      </c>
      <c r="G14" s="107">
        <v>13860430589</v>
      </c>
      <c r="H14" s="107">
        <v>65147149336</v>
      </c>
      <c r="I14" s="107">
        <v>0</v>
      </c>
      <c r="J14" s="107">
        <v>65147149336</v>
      </c>
    </row>
    <row r="15" spans="1:10" ht="23.1" customHeight="1">
      <c r="A15" s="59" t="s">
        <v>96</v>
      </c>
      <c r="B15" s="59" t="s">
        <v>241</v>
      </c>
      <c r="C15" s="59" t="s">
        <v>98</v>
      </c>
      <c r="D15" s="59">
        <v>23</v>
      </c>
      <c r="E15" s="107">
        <v>2465910822</v>
      </c>
      <c r="F15" s="107">
        <v>0</v>
      </c>
      <c r="G15" s="107">
        <v>2465910822</v>
      </c>
      <c r="H15" s="107">
        <v>10669018765</v>
      </c>
      <c r="I15" s="107">
        <v>0</v>
      </c>
      <c r="J15" s="107">
        <v>10669018765</v>
      </c>
    </row>
    <row r="16" spans="1:10" ht="23.1" customHeight="1">
      <c r="A16" s="59" t="s">
        <v>242</v>
      </c>
      <c r="B16" s="59" t="s">
        <v>243</v>
      </c>
      <c r="C16" s="59" t="s">
        <v>244</v>
      </c>
      <c r="D16" s="59">
        <v>23</v>
      </c>
      <c r="E16" s="107">
        <v>0</v>
      </c>
      <c r="F16" s="107">
        <v>0</v>
      </c>
      <c r="G16" s="107">
        <v>0</v>
      </c>
      <c r="H16" s="107">
        <v>2089759063</v>
      </c>
      <c r="I16" s="107">
        <v>0</v>
      </c>
      <c r="J16" s="107">
        <v>2089759063</v>
      </c>
    </row>
    <row r="17" spans="1:10" ht="23.1" customHeight="1">
      <c r="A17" s="59" t="s">
        <v>245</v>
      </c>
      <c r="B17" s="59" t="s">
        <v>246</v>
      </c>
      <c r="C17" s="59" t="s">
        <v>247</v>
      </c>
      <c r="D17" s="59">
        <v>23</v>
      </c>
      <c r="E17" s="107">
        <v>0</v>
      </c>
      <c r="F17" s="107">
        <v>0</v>
      </c>
      <c r="G17" s="107">
        <v>0</v>
      </c>
      <c r="H17" s="107">
        <v>50319580078</v>
      </c>
      <c r="I17" s="107">
        <v>0</v>
      </c>
      <c r="J17" s="107">
        <v>50319580078</v>
      </c>
    </row>
    <row r="18" spans="1:10" ht="23.1" customHeight="1">
      <c r="A18" s="59" t="s">
        <v>99</v>
      </c>
      <c r="B18" s="59" t="s">
        <v>248</v>
      </c>
      <c r="C18" s="59" t="s">
        <v>101</v>
      </c>
      <c r="D18" s="59">
        <v>23</v>
      </c>
      <c r="E18" s="107">
        <v>29964766260</v>
      </c>
      <c r="F18" s="107">
        <v>0</v>
      </c>
      <c r="G18" s="107">
        <v>29964766260</v>
      </c>
      <c r="H18" s="107">
        <v>219449532864</v>
      </c>
      <c r="I18" s="107">
        <v>0</v>
      </c>
      <c r="J18" s="107">
        <v>219449532864</v>
      </c>
    </row>
    <row r="19" spans="1:10" ht="23.1" customHeight="1">
      <c r="A19" s="59" t="s">
        <v>186</v>
      </c>
      <c r="B19" s="59" t="s">
        <v>249</v>
      </c>
      <c r="C19" s="59" t="s">
        <v>119</v>
      </c>
      <c r="D19" s="59" t="s">
        <v>119</v>
      </c>
      <c r="E19" s="107">
        <v>426469</v>
      </c>
      <c r="F19" s="107">
        <v>0</v>
      </c>
      <c r="G19" s="107">
        <v>426469</v>
      </c>
      <c r="H19" s="107">
        <v>1985064</v>
      </c>
      <c r="I19" s="107">
        <v>0</v>
      </c>
      <c r="J19" s="107">
        <v>1985064</v>
      </c>
    </row>
    <row r="20" spans="1:10" ht="23.1" customHeight="1">
      <c r="A20" s="59" t="s">
        <v>184</v>
      </c>
      <c r="B20" s="59" t="s">
        <v>250</v>
      </c>
      <c r="C20" s="59" t="s">
        <v>119</v>
      </c>
      <c r="D20" s="59" t="s">
        <v>119</v>
      </c>
      <c r="E20" s="107">
        <v>0</v>
      </c>
      <c r="F20" s="107">
        <v>0</v>
      </c>
      <c r="G20" s="107">
        <v>0</v>
      </c>
      <c r="H20" s="107">
        <v>979452054</v>
      </c>
      <c r="I20" s="107">
        <v>0</v>
      </c>
      <c r="J20" s="107">
        <v>979452054</v>
      </c>
    </row>
    <row r="21" spans="1:10" ht="23.1" customHeight="1">
      <c r="A21" s="59" t="s">
        <v>182</v>
      </c>
      <c r="B21" s="59" t="s">
        <v>251</v>
      </c>
      <c r="C21" s="59" t="s">
        <v>119</v>
      </c>
      <c r="D21" s="59" t="s">
        <v>119</v>
      </c>
      <c r="E21" s="107">
        <v>9682191780</v>
      </c>
      <c r="F21" s="107">
        <v>0</v>
      </c>
      <c r="G21" s="107">
        <v>9682191780</v>
      </c>
      <c r="H21" s="107">
        <v>14367123285</v>
      </c>
      <c r="I21" s="107">
        <v>-60810360</v>
      </c>
      <c r="J21" s="107">
        <v>14306312925</v>
      </c>
    </row>
    <row r="22" spans="1:10" ht="23.1" customHeight="1">
      <c r="A22" s="59" t="s">
        <v>179</v>
      </c>
      <c r="B22" s="59" t="s">
        <v>71</v>
      </c>
      <c r="C22" s="59" t="s">
        <v>119</v>
      </c>
      <c r="D22" s="59" t="s">
        <v>119</v>
      </c>
      <c r="E22" s="107">
        <v>11891087</v>
      </c>
      <c r="F22" s="107">
        <v>0</v>
      </c>
      <c r="G22" s="107">
        <v>11891087</v>
      </c>
      <c r="H22" s="107">
        <v>62868745</v>
      </c>
      <c r="I22" s="107">
        <v>0</v>
      </c>
      <c r="J22" s="107">
        <v>62868745</v>
      </c>
    </row>
    <row r="23" spans="1:10" ht="23.1" customHeight="1">
      <c r="A23" s="59" t="s">
        <v>190</v>
      </c>
      <c r="B23" s="59" t="s">
        <v>774</v>
      </c>
      <c r="C23" s="59" t="s">
        <v>119</v>
      </c>
      <c r="D23" s="59" t="s">
        <v>119</v>
      </c>
      <c r="E23" s="107">
        <v>4671232874</v>
      </c>
      <c r="F23" s="107">
        <v>-39339369</v>
      </c>
      <c r="G23" s="107">
        <v>4631893505</v>
      </c>
      <c r="H23" s="107">
        <v>4671232874</v>
      </c>
      <c r="I23" s="107">
        <v>-39339369</v>
      </c>
      <c r="J23" s="107">
        <v>4631893505</v>
      </c>
    </row>
    <row r="24" spans="1:10" ht="23.1" customHeight="1">
      <c r="A24" s="59" t="s">
        <v>174</v>
      </c>
      <c r="B24" s="59" t="s">
        <v>252</v>
      </c>
      <c r="C24" s="59" t="s">
        <v>119</v>
      </c>
      <c r="D24" s="59" t="s">
        <v>119</v>
      </c>
      <c r="E24" s="107">
        <v>4915068497</v>
      </c>
      <c r="F24" s="107">
        <v>34239130</v>
      </c>
      <c r="G24" s="107">
        <f>Table9[[#This Row],[0]]+Table9[[#This Row],[5524047235.0000]]</f>
        <v>4949307627</v>
      </c>
      <c r="H24" s="107">
        <v>21583561637</v>
      </c>
      <c r="I24" s="107">
        <v>-20637284</v>
      </c>
      <c r="J24" s="107">
        <v>21562924353</v>
      </c>
    </row>
    <row r="25" spans="1:10" ht="23.1" customHeight="1">
      <c r="A25" s="59" t="s">
        <v>173</v>
      </c>
      <c r="B25" s="59" t="s">
        <v>253</v>
      </c>
      <c r="C25" s="59" t="s">
        <v>119</v>
      </c>
      <c r="D25" s="59" t="s">
        <v>119</v>
      </c>
      <c r="E25" s="107">
        <v>0</v>
      </c>
      <c r="F25" s="107">
        <v>0</v>
      </c>
      <c r="G25" s="107">
        <v>0</v>
      </c>
      <c r="H25" s="107">
        <v>11301369863</v>
      </c>
      <c r="I25" s="107">
        <v>0</v>
      </c>
      <c r="J25" s="107">
        <v>11301369863</v>
      </c>
    </row>
    <row r="26" spans="1:10" ht="23.1" customHeight="1">
      <c r="A26" s="59" t="s">
        <v>172</v>
      </c>
      <c r="B26" s="59" t="s">
        <v>254</v>
      </c>
      <c r="C26" s="59" t="s">
        <v>119</v>
      </c>
      <c r="D26" s="59" t="s">
        <v>119</v>
      </c>
      <c r="E26" s="107">
        <v>0</v>
      </c>
      <c r="F26" s="107">
        <v>0</v>
      </c>
      <c r="G26" s="107">
        <v>0</v>
      </c>
      <c r="H26" s="107">
        <v>19397260273</v>
      </c>
      <c r="I26" s="107">
        <v>0</v>
      </c>
      <c r="J26" s="107">
        <v>19397260273</v>
      </c>
    </row>
    <row r="27" spans="1:10" ht="23.1" customHeight="1">
      <c r="A27" s="59" t="s">
        <v>171</v>
      </c>
      <c r="B27" s="59" t="s">
        <v>250</v>
      </c>
      <c r="C27" s="59" t="s">
        <v>119</v>
      </c>
      <c r="D27" s="59" t="s">
        <v>119</v>
      </c>
      <c r="E27" s="107">
        <v>0</v>
      </c>
      <c r="F27" s="107">
        <v>0</v>
      </c>
      <c r="G27" s="107">
        <v>0</v>
      </c>
      <c r="H27" s="107">
        <v>86419726049</v>
      </c>
      <c r="I27" s="107">
        <v>135022348</v>
      </c>
      <c r="J27" s="107">
        <f>Table9[[#This Row],[10216320285.0000]]+Table9[[#This Row],[Column9]]</f>
        <v>86554748397</v>
      </c>
    </row>
    <row r="28" spans="1:10" ht="23.1" customHeight="1">
      <c r="A28" s="59" t="s">
        <v>169</v>
      </c>
      <c r="B28" s="59" t="s">
        <v>250</v>
      </c>
      <c r="C28" s="59" t="s">
        <v>119</v>
      </c>
      <c r="D28" s="59" t="s">
        <v>119</v>
      </c>
      <c r="E28" s="107">
        <v>0</v>
      </c>
      <c r="F28" s="107">
        <v>0</v>
      </c>
      <c r="G28" s="107">
        <v>0</v>
      </c>
      <c r="H28" s="107">
        <v>1749041096</v>
      </c>
      <c r="I28" s="107">
        <v>0</v>
      </c>
      <c r="J28" s="107">
        <v>1749041096</v>
      </c>
    </row>
    <row r="29" spans="1:10" ht="23.1" customHeight="1" thickBot="1">
      <c r="A29" s="59" t="s">
        <v>52</v>
      </c>
      <c r="B29" s="59"/>
      <c r="C29" s="59"/>
      <c r="D29" s="59"/>
      <c r="E29" s="108">
        <f>SUM(E7:E28)</f>
        <v>315249058217</v>
      </c>
      <c r="F29" s="108">
        <f>SUM(F7:F28)</f>
        <v>-5100239</v>
      </c>
      <c r="G29" s="108">
        <f t="shared" ref="G29:J29" si="0">SUM(G7:G28)</f>
        <v>315243957978</v>
      </c>
      <c r="H29" s="108">
        <f t="shared" si="0"/>
        <v>1350550885200</v>
      </c>
      <c r="I29" s="108">
        <f>SUM(I7:I28)</f>
        <v>14235335</v>
      </c>
      <c r="J29" s="108">
        <f t="shared" si="0"/>
        <v>1350565120535</v>
      </c>
    </row>
    <row r="30" spans="1:10" ht="23.1" customHeight="1" thickTop="1">
      <c r="A30" s="15" t="s">
        <v>53</v>
      </c>
      <c r="B30" s="15"/>
      <c r="C30" s="15"/>
      <c r="D30" s="15"/>
      <c r="E30" s="17"/>
      <c r="F30" s="17"/>
      <c r="G30" s="17"/>
      <c r="H30" s="17"/>
      <c r="I30" s="17"/>
      <c r="J30" s="17"/>
    </row>
    <row r="31" spans="1:10">
      <c r="E31" s="81"/>
      <c r="H31" s="81"/>
    </row>
    <row r="32" spans="1:10">
      <c r="E32" s="81"/>
      <c r="H32" s="81"/>
    </row>
    <row r="33" spans="5:10">
      <c r="E33" s="81"/>
      <c r="H33" s="81"/>
    </row>
    <row r="34" spans="5:10">
      <c r="H34" s="55"/>
      <c r="J34" s="113"/>
    </row>
    <row r="35" spans="5:10">
      <c r="E35" s="55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60" orientation="landscape" horizontalDpi="4294967295" verticalDpi="4294967295" r:id="rId1"/>
  <headerFooter differentOddEven="1"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I I 3 W V N T N G 2 l A A A A 9 g A A A B I A H A B D b 2 5 m a W c v U G F j a 2 F n Z S 5 4 b W w g o h g A K K A U A A A A A A A A A A A A A A A A A A A A A A A A A A A A h Y + x D o I w G I R f h X S n L W U h 5 K c M T i a S G E 2 M a 1 M K N E I x t F j e z c F H 8 h X E K O r m e H f f J X f 3 6 w 3 y q W u D i x q s 7 k 2 G I k x R o I z s S 2 3 q D I 2 u C h O U c 9 g K e R K 1 C m b Y 2 H S y O k O N c + e U E O 8 9 9 j H u h 5 o w S i N y L D Z 7 2 a h O h N p Y J 4 x U 6 N M q / 7 c Q h 8 N r D G c 4 i h m O W Y I p k M W E Q p s v w O a 9 z / T H h N X Y u n F Q v B L h e g d k k U D e H / g D U E s D B B Q A A g A I A H y C N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8 g j d Z K I p H u A 4 A A A A R A A A A E w A c A E Z v c m 1 1 b G F z L 1 N l Y 3 R p b 2 4 x L m 0 g o h g A K K A U A A A A A A A A A A A A A A A A A A A A A A A A A A A A K 0 5 N L s n M z 1 M I h t C G 1 g B Q S w E C L Q A U A A I A C A B 8 g j d Z U 1 M 0 b a U A A A D 2 A A A A E g A A A A A A A A A A A A A A A A A A A A A A Q 2 9 u Z m l n L 1 B h Y 2 t h Z 2 U u e G 1 s U E s B A i 0 A F A A C A A g A f I I 3 W Q / K 6 a u k A A A A 6 Q A A A B M A A A A A A A A A A A A A A A A A 8 Q A A A F t D b 2 5 0 Z W 5 0 X 1 R 5 c G V z X S 5 4 b W x Q S w E C L Q A U A A I A C A B 8 g j d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/ 0 2 k V v n V E O u m F + + 3 e Q f z g A A A A A C A A A A A A A D Z g A A w A A A A B A A A A B z 3 E a t + r J N e G k y L m L 3 O y P 6 A A A A A A S A A A C g A A A A E A A A A D X E t C X F U e 7 U p 9 N + c 2 j w j j x Q A A A A X X 9 e + m 3 Y b I O 6 U i C c E Y Z O 1 C 9 u v S S 1 X R C 6 U s b 9 L g p w 5 z U D g h g Y v l w x V f 4 Z V D X 3 T 8 M 9 T v K z k n N z 1 P x s r T c 4 u T d Y Q L B x f b Q k o t t 7 6 N o X 5 m 5 E N 6 c U A A A A 4 f w t B k x 2 T R b H m w P j E / b k a z v x V + E = < / D a t a M a s h u p > 
</file>

<file path=customXml/itemProps1.xml><?xml version="1.0" encoding="utf-8"?>
<ds:datastoreItem xmlns:ds="http://schemas.openxmlformats.org/officeDocument/2006/customXml" ds:itemID="{0180D7EA-6C5D-4A67-8EDC-1A19AB710D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0</vt:lpstr>
      <vt:lpstr> سهام و صندوق‌های سرمایه‌گذاری</vt:lpstr>
      <vt:lpstr>اوراق تبعی</vt:lpstr>
      <vt:lpstr>اوراق</vt:lpstr>
      <vt:lpstr>تعدیل قیمت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'0'!Print_Area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2024-10-01T07:58:35Z</cp:lastPrinted>
  <dcterms:created xsi:type="dcterms:W3CDTF">2017-11-22T14:26:20Z</dcterms:created>
  <dcterms:modified xsi:type="dcterms:W3CDTF">2024-10-01T08:29:25Z</dcterms:modified>
</cp:coreProperties>
</file>