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AF\حسابداری صندوق\9-گیتی\عملیات حسابداری\گزارش پرتفوی\1403\4\"/>
    </mc:Choice>
  </mc:AlternateContent>
  <xr:revisionPtr revIDLastSave="0" documentId="13_ncr:1_{01CB6DFF-4BF8-4517-9D73-110B45F76C07}" xr6:coauthVersionLast="47" xr6:coauthVersionMax="47" xr10:uidLastSave="{00000000-0000-0000-0000-000000000000}"/>
  <bookViews>
    <workbookView xWindow="-120" yWindow="-120" windowWidth="29040" windowHeight="15840" tabRatio="688" activeTab="1" xr2:uid="{00000000-000D-0000-FFFF-FFFF00000000}"/>
  </bookViews>
  <sheets>
    <sheet name="0" sheetId="21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سپرده" sheetId="2" r:id="rId6"/>
    <sheet name="درآمدها" sheetId="11" r:id="rId7"/>
    <sheet name="درآمد سود سهام" sheetId="12" r:id="rId8"/>
    <sheet name="سود اوراق بهادار و سپرده بانکی" sheetId="13" r:id="rId9"/>
    <sheet name="درآمد ناشی ازفروش" sheetId="15" r:id="rId10"/>
    <sheet name="درآمد ناشی از تغییر قیمت اوراق " sheetId="14" r:id="rId11"/>
    <sheet name="درآمد سرمایه گذاری در اوراق بها" sheetId="6" r:id="rId12"/>
    <sheet name="درآمد سرمایه گذاری در سهام و ص " sheetId="5" r:id="rId13"/>
    <sheet name="درآمد سپرده بانکی" sheetId="7" r:id="rId14"/>
    <sheet name="سایر درآمدها" sheetId="8" r:id="rId15"/>
  </sheets>
  <definedNames>
    <definedName name="_xlnm.Print_Area" localSheetId="1">' سهام و صندوق‌های سرمایه‌گذاری'!$A$1:$M$69</definedName>
    <definedName name="_xlnm.Print_Area" localSheetId="0">'0'!$A$1:$J$44</definedName>
    <definedName name="_xlnm.Print_Area" localSheetId="3">اوراق!$A$1:$S$18</definedName>
    <definedName name="_xlnm.Print_Area" localSheetId="2">'اوراق تبعی'!$A$1:$I$18</definedName>
    <definedName name="_xlnm.Print_Area" localSheetId="4">'تعدیل قیمت'!$A$1:$G$18</definedName>
    <definedName name="_xlnm.Print_Area" localSheetId="13">'درآمد سپرده بانکی'!$A$1:$E$18</definedName>
    <definedName name="_xlnm.Print_Area" localSheetId="11">'درآمد سرمایه گذاری در اوراق بها'!$A$1:$I$21</definedName>
    <definedName name="_xlnm.Print_Area" localSheetId="12">'درآمد سرمایه گذاری در سهام و ص '!$A$1:$K$497</definedName>
    <definedName name="_xlnm.Print_Area" localSheetId="7">'درآمد سود سهام'!$A$1:$J$28</definedName>
    <definedName name="_xlnm.Print_Area" localSheetId="10">'درآمد ناشی از تغییر قیمت اوراق '!$A$1:$I$177</definedName>
    <definedName name="_xlnm.Print_Area" localSheetId="9">'درآمد ناشی ازفروش'!$A$1:$I$481</definedName>
    <definedName name="_xlnm.Print_Area" localSheetId="6">درآمدها!$A$1:$E$11</definedName>
    <definedName name="_xlnm.Print_Area" localSheetId="14">'سایر درآمدها'!$A$1:$C$12</definedName>
    <definedName name="_xlnm.Print_Area" localSheetId="5">سپرده!$A$1:$J$22</definedName>
    <definedName name="_xlnm.Print_Area" localSheetId="8">'سود اوراق بهادار و سپرده بانکی'!$A$1:$J$25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1" l="1"/>
  <c r="C7" i="11"/>
  <c r="C6" i="11"/>
  <c r="E7" i="11"/>
  <c r="E8" i="11"/>
  <c r="E9" i="11"/>
  <c r="E6" i="11"/>
  <c r="E10" i="11" s="1"/>
  <c r="D7" i="11"/>
  <c r="D8" i="11"/>
  <c r="D9" i="11"/>
  <c r="D6" i="11"/>
  <c r="D10" i="11" s="1"/>
  <c r="B11" i="8"/>
  <c r="C11" i="8"/>
  <c r="C10" i="7"/>
  <c r="C11" i="7"/>
  <c r="C12" i="7"/>
  <c r="C13" i="7"/>
  <c r="C14" i="7"/>
  <c r="C15" i="7"/>
  <c r="C16" i="7"/>
  <c r="C9" i="7"/>
  <c r="C17" i="7" s="1"/>
  <c r="E10" i="7"/>
  <c r="E11" i="7"/>
  <c r="E12" i="7"/>
  <c r="E13" i="7"/>
  <c r="E14" i="7"/>
  <c r="E15" i="7"/>
  <c r="E16" i="7"/>
  <c r="E9" i="7"/>
  <c r="E17" i="7" s="1"/>
  <c r="B496" i="5"/>
  <c r="C496" i="5"/>
  <c r="D496" i="5"/>
  <c r="E496" i="5"/>
  <c r="F496" i="5"/>
  <c r="J496" i="5"/>
  <c r="I496" i="5"/>
  <c r="H496" i="5"/>
  <c r="G496" i="5"/>
  <c r="K496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11" i="5"/>
  <c r="B20" i="6"/>
  <c r="C20" i="6"/>
  <c r="D20" i="6"/>
  <c r="E20" i="6"/>
  <c r="F20" i="6"/>
  <c r="I20" i="6"/>
  <c r="H20" i="6"/>
  <c r="G20" i="6"/>
  <c r="I19" i="6"/>
  <c r="E19" i="6"/>
  <c r="I478" i="15"/>
  <c r="H478" i="15"/>
  <c r="G478" i="15"/>
  <c r="E478" i="15"/>
  <c r="D478" i="15"/>
  <c r="C478" i="15"/>
  <c r="J24" i="13"/>
  <c r="I24" i="13"/>
  <c r="H24" i="13"/>
  <c r="G24" i="13"/>
  <c r="F24" i="13"/>
  <c r="E24" i="13"/>
  <c r="J27" i="12"/>
  <c r="I27" i="12"/>
  <c r="H27" i="12"/>
  <c r="G27" i="12"/>
  <c r="F27" i="12"/>
  <c r="E27" i="12"/>
  <c r="I17" i="2"/>
  <c r="H17" i="2"/>
  <c r="G17" i="2"/>
  <c r="F17" i="2"/>
  <c r="J17" i="2"/>
  <c r="J9" i="2"/>
  <c r="J10" i="2"/>
  <c r="J11" i="2"/>
  <c r="J12" i="2"/>
  <c r="J13" i="2"/>
  <c r="J14" i="2"/>
  <c r="J15" i="2"/>
  <c r="J16" i="2"/>
  <c r="J8" i="2"/>
  <c r="Q17" i="3"/>
  <c r="P17" i="3"/>
  <c r="N17" i="3"/>
  <c r="L17" i="3"/>
  <c r="J17" i="3"/>
  <c r="I17" i="3"/>
  <c r="R17" i="3"/>
  <c r="S9" i="3"/>
  <c r="S10" i="3"/>
  <c r="S11" i="3"/>
  <c r="S12" i="3"/>
  <c r="S13" i="3"/>
  <c r="S14" i="3"/>
  <c r="S15" i="3"/>
  <c r="S16" i="3"/>
  <c r="S17" i="3"/>
  <c r="M68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K68" i="1"/>
  <c r="J68" i="1"/>
  <c r="H68" i="1"/>
  <c r="F68" i="1"/>
  <c r="D68" i="1"/>
  <c r="C68" i="1"/>
  <c r="L68" i="1"/>
  <c r="M11" i="1"/>
  <c r="M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<sst xmlns="http://schemas.openxmlformats.org/spreadsheetml/2006/main" count="1697" uniqueCount="698">
  <si>
    <t xml:space="preserve"> صندوق سرمایه گذاری مختلط با تضمین اصل سرمایه گیتی دماوند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</si>
  <si>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</si>
  <si>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</si>
  <si>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1403/04/31</t>
  </si>
  <si>
    <t>1- سرمایه گذاری ها</t>
  </si>
  <si>
    <t>1-1-سرمایه‌گذاری در سهام و حق تقدم سهام وصندوق‌های سرمایه‌گذاری</t>
  </si>
  <si>
    <t>1403/04/01</t>
  </si>
  <si>
    <t>تغییرات طی دوره</t>
  </si>
  <si>
    <t>1403/04/31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</si>
  <si>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</si>
  <si>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</si>
  <si>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</si>
  <si>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</si>
  <si>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</si>
  <si>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</si>
  <si>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</si>
  <si>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</si>
  <si>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</si>
  <si>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</si>
  <si>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دارویی برکت (برکت)</t>
  </si>
  <si>
    <t>تکميلی پتروشیمی خلیج فارس (پترول)</t>
  </si>
  <si>
    <t>پالایش نفت اصفهان (شپنا)</t>
  </si>
  <si>
    <t>بانک تجارت (وتجارت)</t>
  </si>
  <si>
    <t>ایران خودرو (خودرو)</t>
  </si>
  <si>
    <t>سر. توسعه و عمران استان کرمان (کرمان)</t>
  </si>
  <si>
    <t>بیمه کوثر (کوثر)</t>
  </si>
  <si>
    <t>بین المللی توسعه صنایع و معادن غدیر (وکغدیر)</t>
  </si>
  <si>
    <t>آنتی بیوتیک سازی ایران (بیوتیک)</t>
  </si>
  <si>
    <t>سر. صدر تامین (تاصیکو)</t>
  </si>
  <si>
    <t>فولاد خوزستان (فخوز)</t>
  </si>
  <si>
    <t>آما (فاما)</t>
  </si>
  <si>
    <t>بانک دی (دی)</t>
  </si>
  <si>
    <t>بانک صادرات ایران (وبصادر)</t>
  </si>
  <si>
    <t>بانک ملت (وبملت)</t>
  </si>
  <si>
    <t>نور ایستا پلاستیک (خنور)</t>
  </si>
  <si>
    <t>صبا فولاد خلیج فارس (فصبا)</t>
  </si>
  <si>
    <t>پالایش نفت بندر عباس (شبندر)</t>
  </si>
  <si>
    <t>سر. تامین اجتماعی (شستا)</t>
  </si>
  <si>
    <t>داده گستر عصر نوین - های وب (های وب)</t>
  </si>
  <si>
    <t>توسعه سرمایه و صنعت غدیر (سغدیر)</t>
  </si>
  <si>
    <t>پالایش نفت تهران (شتران)</t>
  </si>
  <si>
    <t>تامین سرمایه دماوند (تماوند)</t>
  </si>
  <si>
    <t>ذوب آهن اصفهان (ذوب)</t>
  </si>
  <si>
    <t>پتروشیمی زاگرس (زاگرس)</t>
  </si>
  <si>
    <t>پارس خودرو (خپارس)</t>
  </si>
  <si>
    <t>سایپا (خساپا)</t>
  </si>
  <si>
    <t>آهن و فولاد غدیر ایرانیان (فغدیر)</t>
  </si>
  <si>
    <t>بیمه اتکایی ایران معین (معین)</t>
  </si>
  <si>
    <t>زامیاد (خزامیا)</t>
  </si>
  <si>
    <t>ملی صنایع مس ایران (فملی)</t>
  </si>
  <si>
    <t>فولاد مبارکه اصفهان (فولاد)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</si>
  <si>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</si>
  <si>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</si>
  <si>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</si>
  <si>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</si>
  <si>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</si>
  <si>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</si>
  <si>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</si>
  <si>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</si>
  <si>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اختیارف ت وبملت-5625-03/02/01 (هملت302)</t>
  </si>
  <si>
    <t>1403/02/01</t>
  </si>
  <si>
    <t>اختیارف ت خساپا-3407-03/05/03 (هساپا305)</t>
  </si>
  <si>
    <t>1403/05/03</t>
  </si>
  <si>
    <t>اختیارف ت شبندر-3407-03/02/03 (هبندر302)</t>
  </si>
  <si>
    <t>1403/02/03</t>
  </si>
  <si>
    <t>اختیارف ت خودرو-3660-03/04/31 (هخود304)</t>
  </si>
  <si>
    <t>اختیارف ت شپنا-10080-03/02/02 (هشپنا302)</t>
  </si>
  <si>
    <t>1403/02/02</t>
  </si>
  <si>
    <t>اختیارف ت وبصادر-2592-21/06/03 (هصادر306)</t>
  </si>
  <si>
    <t>1403/06/21</t>
  </si>
  <si>
    <t>اختیارف ت وتجارت-2922-25/06/03 (هتجار306)</t>
  </si>
  <si>
    <t>1403/06/25</t>
  </si>
  <si>
    <t>اختیارف ت شستا-1506-03/06/27 (هشستا306)</t>
  </si>
  <si>
    <t>1403/06/27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</si>
  <si>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</si>
  <si>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</si>
  <si>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</si>
  <si>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</si>
  <si>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</si>
  <si>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</si>
  <si>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</si>
  <si>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</si>
  <si>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</si>
  <si>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</si>
  <si>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</si>
  <si>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صکوک مرابحه اندیمشک07-6ماهه23% (صزاگرس07)</t>
  </si>
  <si>
    <t>بلی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</si>
  <si>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</si>
  <si>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</si>
  <si>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</si>
  <si>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</si>
  <si>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</si>
  <si>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</si>
  <si>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</si>
  <si>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</si>
  <si>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</si>
  <si>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</si>
  <si>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</si>
  <si>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اجاره توان آفرین ساز 14070216 (وامین07)</t>
  </si>
  <si>
    <t>1403/02/16</t>
  </si>
  <si>
    <t>1407/02/16</t>
  </si>
  <si>
    <t>صکوک اجاره گل گهر504-3ماهه23% (صگل504)</t>
  </si>
  <si>
    <t>1403/04/18</t>
  </si>
  <si>
    <t>1405/04/18</t>
  </si>
  <si>
    <t>صکوک اجاره گل گهر054-3ماهه23% (صگل054)</t>
  </si>
  <si>
    <t>اختیارخ هم وزن-12000-14030604 (ضهم وزن603)</t>
  </si>
  <si>
    <t>-</t>
  </si>
  <si>
    <t>اختیارخ هم وزن-10000-14030604 (ضهم وزن602)</t>
  </si>
  <si>
    <t>اختیارخ موج-12500-14030403 (ضموج406)</t>
  </si>
  <si>
    <t>اختیارخ خودرو-2600-1403/04/06 (ضخود4040)</t>
  </si>
  <si>
    <t>اختیارخ خودرو-2800-1403/04/06 (ضخود4041)</t>
  </si>
  <si>
    <t>اختیارخ شتاب-8000-1403/04/20 (ضتاب4003)</t>
  </si>
  <si>
    <t>اختیارخ شتاب-10000-1403/04/20 (ضتاب4005)</t>
  </si>
  <si>
    <t>اختیارخ شتاب-11000-1403/04/20 (ضتاب4006)</t>
  </si>
  <si>
    <t>اختیارخ وتجارت-1134-1403/04/13 (ضجار4002)</t>
  </si>
  <si>
    <t>اختیارخ اهرم-20000-1403/04/27 (ضهرم4004)</t>
  </si>
  <si>
    <t>اختیارخ اهرم-22000-1403/04/27 (ضهرم4005)</t>
  </si>
  <si>
    <t>اختیارخ کرمان-950-14030417 (ضکرمان402)</t>
  </si>
  <si>
    <t>اختیارخ شستا-1100-1403/05/03 (ضستا5017)</t>
  </si>
  <si>
    <t>اختیارخ وبملت-1718-1403/05/24 (ضملت5001)</t>
  </si>
  <si>
    <t>اختیارخ شتاب-7500-1403/06/07 (ضتاب6000)</t>
  </si>
  <si>
    <t>اختیارخ شتاب-8000-1403/06/07 (ضتاب6001)</t>
  </si>
  <si>
    <t>اختیارخ شتاب-10000-1403/06/07 (ضتاب6003)</t>
  </si>
  <si>
    <t>اختیارخ شتاب-11000-1403/06/07 (ضتاب6004)</t>
  </si>
  <si>
    <t>اختیارخ فصبا-3200-14030715 (ضفصبا701)</t>
  </si>
  <si>
    <t>اختیارخ فصبا-3600-14030715 (ضفصبا703)</t>
  </si>
  <si>
    <t>اختیارخ فصبا-3400-14030521 (ضفصبا502)</t>
  </si>
  <si>
    <t>اختیارخ اهرم-18000-1403/07/25 (ضهرم7026)</t>
  </si>
  <si>
    <t>اختیارخ آساس-34000-14030618 (ضاساس601)</t>
  </si>
  <si>
    <t>اختیارخ آساس-36000-14030618 (ضاساس602)</t>
  </si>
  <si>
    <t>اختیارخ آساس-38000-14030618 (ضاساس603)</t>
  </si>
  <si>
    <t>اختیارخ آساس-40000-14030618 (ضاساس604)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</si>
  <si>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</si>
  <si>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</si>
  <si>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1403/04/01 تا تاریخ 1403/04/31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</si>
  <si>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</si>
  <si>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</si>
  <si>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</si>
  <si>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</si>
  <si>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</si>
  <si>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</si>
  <si>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صکوک اجاره گل گهر054-3ماهه23%</t>
  </si>
  <si>
    <t>صکوک اجاره گل گهر504-3ماهه23%</t>
  </si>
  <si>
    <t>صکوک مرابحه اندیمشک07-6ماهه23%</t>
  </si>
  <si>
    <t>مرابحه اتومبیل سازی فردا061023</t>
  </si>
  <si>
    <t>صکوک اجاره اخابر61-3ماهه23%</t>
  </si>
  <si>
    <t>صکوک مرابحه فولاژ612-بدون ضامن</t>
  </si>
  <si>
    <t>اجاره توان آفرین ساز 14070216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</si>
  <si>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</si>
  <si>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</si>
  <si>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</si>
  <si>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</si>
  <si>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</si>
  <si>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</si>
  <si>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</si>
  <si>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</si>
  <si>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</si>
  <si>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</si>
  <si>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</si>
  <si>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پاسارگاد - بلند مدت - 290.307.15703888.6</t>
  </si>
  <si>
    <t>290.307.15703888.6</t>
  </si>
  <si>
    <t>سپرده سرمایه‌گذاری</t>
  </si>
  <si>
    <t xml:space="preserve">پاسارگاد - کوتاه مدت - 290.8100.15703888.1 </t>
  </si>
  <si>
    <t>290.8100.15703888.1</t>
  </si>
  <si>
    <t>کوتاه مدت</t>
  </si>
  <si>
    <t xml:space="preserve">پاسارگاد - بلند مدت - 290.307.15703888.1 </t>
  </si>
  <si>
    <t>290.307.15703888.1</t>
  </si>
  <si>
    <t>پاسارگاد - بلند مدت - 290.307.15703888.5</t>
  </si>
  <si>
    <t>290.307.15703888.5</t>
  </si>
  <si>
    <t>پاسارگاد - بلند مدت - 290.307.15703888.3</t>
  </si>
  <si>
    <t>290.307.15703888.3</t>
  </si>
  <si>
    <t>ملت- کوتاه مدت- (9094326565)</t>
  </si>
  <si>
    <t>9094326565</t>
  </si>
  <si>
    <t>پاسارگاد - بلند مدت - 290.307.15703888.4</t>
  </si>
  <si>
    <t>290.307.15703888.4</t>
  </si>
  <si>
    <t>بانک گردشگری- بلند مدت- 110.333.1681546.1</t>
  </si>
  <si>
    <t>110.333.1681546.1</t>
  </si>
  <si>
    <t>بانک گردشگری- کوتاه مدت- 110.71.1681546.1</t>
  </si>
  <si>
    <t>110.71.1681546.1</t>
  </si>
  <si>
    <t>جاری</t>
  </si>
  <si>
    <t xml:space="preserve"> </t>
  </si>
  <si>
    <t xml:space="preserve">صورت وضعیت درآمدها </t>
  </si>
  <si>
    <t>برای ماه منتهی به  1403/04/31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</si>
  <si>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</si>
  <si>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</si>
  <si>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</si>
  <si>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</si>
  <si>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</si>
  <si>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</si>
  <si>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</si>
  <si>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</si>
  <si>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</si>
  <si>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</si>
  <si>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</si>
  <si>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</si>
  <si>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</si>
  <si>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</si>
  <si>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</si>
  <si>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1403/04/01 تا  1403/04/31</t>
  </si>
  <si>
    <t>از ابتدای سال مالی تا 1403/04/31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</si>
  <si>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</si>
  <si>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</si>
  <si>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</si>
  <si>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</si>
  <si>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</si>
  <si>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</si>
  <si>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1402/09/07</t>
  </si>
  <si>
    <t>1402/09/29</t>
  </si>
  <si>
    <t>1403/01/29</t>
  </si>
  <si>
    <t>1403/02/24</t>
  </si>
  <si>
    <t>1403/03/30</t>
  </si>
  <si>
    <t>1403/03/31</t>
  </si>
  <si>
    <t>1403/04/13</t>
  </si>
  <si>
    <t>1403/04/14</t>
  </si>
  <si>
    <t>1403/04/23</t>
  </si>
  <si>
    <t>1403/04/24</t>
  </si>
  <si>
    <t>1403/04/30</t>
  </si>
  <si>
    <t>1403/04/28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</si>
  <si>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</si>
  <si>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</si>
  <si>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</si>
  <si>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</si>
  <si>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1403/07/18</t>
  </si>
  <si>
    <t>23.00</t>
  </si>
  <si>
    <t>1403/08/16</t>
  </si>
  <si>
    <t>مرابحه ماموت تریلرمانا 080210 (ماناتریل08)</t>
  </si>
  <si>
    <t>1404/02/10</t>
  </si>
  <si>
    <t>1408/02/10</t>
  </si>
  <si>
    <t>1403/05/14</t>
  </si>
  <si>
    <t>1403/07/23</t>
  </si>
  <si>
    <t>مرابحه سمگا-دماوند060907 (سمگا061)</t>
  </si>
  <si>
    <t>1403/03/07</t>
  </si>
  <si>
    <t>1406/09/07</t>
  </si>
  <si>
    <t>1403/06/22</t>
  </si>
  <si>
    <t>1403/10/06</t>
  </si>
  <si>
    <t>1402/11/18</t>
  </si>
  <si>
    <t>1403/04/08</t>
  </si>
  <si>
    <t>1403/04/20</t>
  </si>
  <si>
    <t>1403/04/21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</si>
  <si>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</si>
  <si>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</si>
  <si>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</si>
  <si>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</si>
  <si>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توسعه معادن کرومیت کاوندگان (کرومیت)</t>
  </si>
  <si>
    <t>گسترش سوخت سبز زاگرس (شگستر)</t>
  </si>
  <si>
    <t>گروه مالی داتام (داتام)</t>
  </si>
  <si>
    <t>پرتو بار فرابر خلیج فارس (حپرتو)</t>
  </si>
  <si>
    <t>نخریسی و نساجی خسروی خراسان (نخریس)</t>
  </si>
  <si>
    <t>ایران خودرو دیزل (خاور)</t>
  </si>
  <si>
    <t>اهرمی کاریزما (اهرم)</t>
  </si>
  <si>
    <t>اختیارخ خودرو-2400-1402/09/08 (ضخود9014)</t>
  </si>
  <si>
    <t>اختیارخ خودرو-2400-1402/08/03 (ضخود8030)</t>
  </si>
  <si>
    <t>اختیارخ خودرو-2200-1402/08/03 (ضخود8029)</t>
  </si>
  <si>
    <t>اختیارخ خودرو-2800-1402/09/08 (ضخود9016)</t>
  </si>
  <si>
    <t>اختیارخ فولاد-5000-1402/09/29 (ضفلا9004)</t>
  </si>
  <si>
    <t>اختیارخ شستا-1012-1402/12/09 (ضستا1214)</t>
  </si>
  <si>
    <t>اختیارخ خساپا-1900-1402/10/20 (ضسپا1012)</t>
  </si>
  <si>
    <t>اختیارخ شستا-1112-1402/12/09 (ضستا1215)</t>
  </si>
  <si>
    <t>اختیارف خودرو-2600-1402/08/03 (طخود8018)</t>
  </si>
  <si>
    <t>اختیارخ خودرو-2000-1402/12/02 (ضخود1215)</t>
  </si>
  <si>
    <t>اختیارخ شستا-612-1402/12/09 (ضستا1210)</t>
  </si>
  <si>
    <t>اختیارخ وتجارت-1200-1402/12/16 (ضجار1202)</t>
  </si>
  <si>
    <t>اختیارخ خودرو-2600-1402/08/03 (ضخود8018)</t>
  </si>
  <si>
    <t>اختیارخ شستا-1112-1402/08/03 (ضستا8016)</t>
  </si>
  <si>
    <t>اختیارخ شستا-1012-1402/08/03 (ضستا8015)</t>
  </si>
  <si>
    <t>اختیارخ وبملت-1740-1402/11/25 (ضملت1154)</t>
  </si>
  <si>
    <t>اختیارف خودرو-2400-1402/09/08 (طخود9014)</t>
  </si>
  <si>
    <t>اختیارخ خودرو-2200-1402/09/08 (ضخود9013)</t>
  </si>
  <si>
    <t>اختیارخ کرمان-898-14021214 (ضکرمان1200)</t>
  </si>
  <si>
    <t>اختیارخ وبملت-4370-1402/07/26 (ضملت7003)</t>
  </si>
  <si>
    <t>اختیارخ وبملت-4500-1402/09/29 (ضملت9005)</t>
  </si>
  <si>
    <t>اختیارخ خودرو-3000-1402/10/06 (ضخود1076)</t>
  </si>
  <si>
    <t>اختیارخ شستا-812-1402/12/09 (ضستا1212)</t>
  </si>
  <si>
    <t>اختیارخ شستا-1612-1402/12/09 (ضستا1220)</t>
  </si>
  <si>
    <t>اختیارخ خساپا-2600-1402/10/20 (ضسپا1002)</t>
  </si>
  <si>
    <t>اختیارخ خودرو-2600-1402/09/08 (ضخود9015)</t>
  </si>
  <si>
    <t>اختیارخ خساپا-3000-1402/10/20 (ضسپا1004)</t>
  </si>
  <si>
    <t>اختیارخ خودرو-3000-1402/11/11 (ضخود1122)</t>
  </si>
  <si>
    <t>اختیارخ شستا-912-1402/12/09 (ضستا1213)</t>
  </si>
  <si>
    <t>اختیارخ شستا-1212-1402/12/09 (ضستا1216)</t>
  </si>
  <si>
    <t>اختیارخ وبملت-5000-1402/09/29 (ضملت9006)</t>
  </si>
  <si>
    <t>اختیارخ شستا-512-1402/12/09 (ضستا1209)</t>
  </si>
  <si>
    <t>اختیارخ خودرو-2600-1402/10/06 (ضخود1074)</t>
  </si>
  <si>
    <t>اختیارخ خودرو-2000-1402/09/08 (ضخود9012)</t>
  </si>
  <si>
    <t>اختیِارخ شستا-1212-1402/09/15 (ضستا9016)</t>
  </si>
  <si>
    <t>اختیارخ خساپا-2800-1402/10/20 (ضسپا1003)</t>
  </si>
  <si>
    <t>اختیارخ اهرم-24000-1402/12/23 (ضهرم1226)</t>
  </si>
  <si>
    <t>اختیارخ فولاد-6125-1402/07/26 (ضفلا7033)</t>
  </si>
  <si>
    <t>اختیارخ شستا-1700-1402/07/12 (ضستا7018)</t>
  </si>
  <si>
    <t>اختیارخ وبصادر-2597-1402/07/12 (ضصاد7007)</t>
  </si>
  <si>
    <t>اختیارخ اهرم-30000-1402/07/23 (ضهرم7018)</t>
  </si>
  <si>
    <t>اختیارخ خودرو-5500-1402/07/05 (ضخود7101)</t>
  </si>
  <si>
    <t>اختیارخ اهرم-28000-1402/07/23 (ضهرم7017)</t>
  </si>
  <si>
    <t>اختیارخ شستا-1600-1402/07/12 (ضستا7017)</t>
  </si>
  <si>
    <t>اختیارخ وبصادر-2797-1402/07/12 (ضصاد7008)</t>
  </si>
  <si>
    <t>اختیارخ وبصادر-2997-1402/07/12 (ضصاد7009)</t>
  </si>
  <si>
    <t>اختیارخ اهرم-26000-1402/07/23 (ضهرم7016)</t>
  </si>
  <si>
    <t>اختیارخ وبصادر-3247-1402/07/12 (ضصاد7010)</t>
  </si>
  <si>
    <t>اختیارخ خودرو-4000-1402/07/05 (ضخود7098)</t>
  </si>
  <si>
    <t>اختیارخ وبصادر-2397-1402/07/12 (ضصاد7006)</t>
  </si>
  <si>
    <t>اختیارخ اهرم-24000-1402/07/23 (ضهرم7015)</t>
  </si>
  <si>
    <t>اختیارخ شستا-1400-1402/07/12 (ضستا7015)</t>
  </si>
  <si>
    <t>اختیارخ خودرو-3500-1402/07/05 (ضخود7096)</t>
  </si>
  <si>
    <t>اختیارخ شستا-1500-1402/07/12 (ضستا7016)</t>
  </si>
  <si>
    <t>اختیارخ شستا-1300-1402/07/12 (ضستا7014)</t>
  </si>
  <si>
    <t>اختیارخ خودرو-3250-1402/07/05 (ضخود7095)</t>
  </si>
  <si>
    <t>اختیارخ خودرو-3000-1402/07/05 (ضخود7094)</t>
  </si>
  <si>
    <t>اختیارخ خودرو-4500-1402/08/03 (ضخود8025)</t>
  </si>
  <si>
    <t>اختیارخ خودرو-3750-1402/08/03 (ضخود8023)</t>
  </si>
  <si>
    <t>اختیارخ خودرو-6000-1402/08/03 (ضخود8028)</t>
  </si>
  <si>
    <t>اختیارخ خودرو-3250-1402/08/03 (ضخود8021)</t>
  </si>
  <si>
    <t>اختیارخ خودرو-3500-1402/08/03 (ضخود8022)</t>
  </si>
  <si>
    <t>اختیارخ خودرو-2800-1402/08/03 (ضخود8019)</t>
  </si>
  <si>
    <t>اختیارخ خودرو-4000-1402/08/03 (ضخود8024)</t>
  </si>
  <si>
    <t>اختیارخ خساپا-3750-1402/06/14 (ضسپا6013)</t>
  </si>
  <si>
    <t>اختیارخ خساپا-3500-1402/06/14 (ضسپا6012)</t>
  </si>
  <si>
    <t>اختیارخ فولاد-4500-1402/09/29 (ضفلا9003)</t>
  </si>
  <si>
    <t>اختیارخ هم وزن-14000-14030604 (ضهم وزن604)</t>
  </si>
  <si>
    <t>اختیارخ هم وزن-16000-14030604 (ضهم وزن605)</t>
  </si>
  <si>
    <t>اختیِارخ شستا-1112-1402/09/15 (ضستا9015)</t>
  </si>
  <si>
    <t>اختیارخ هم وزن-16000-14021129 (ضهم وزن1105)</t>
  </si>
  <si>
    <t>اختیارف شستا-812-1402/12/09 (طستا1212)</t>
  </si>
  <si>
    <t>اختیارف شستا-1112-1402/12/09 (طستا1215)</t>
  </si>
  <si>
    <t>اختیارف خودرو-2200-1402/09/08 (طخود9013)</t>
  </si>
  <si>
    <t>اختیارخ خودرو-3500-1403/01/08 (ضخود0123)</t>
  </si>
  <si>
    <t>اختیارخ خساپا-2200-1402/10/20 (ضسپا1000)</t>
  </si>
  <si>
    <t>اختیارخ خودرو-4000-1403/01/08 (ضخود0125)</t>
  </si>
  <si>
    <t>اختیارخ شستا-1412-1402/12/09 (ضستا1218)</t>
  </si>
  <si>
    <t>اختیارخ شستا-1512-1402/12/09 (ضستا1219)</t>
  </si>
  <si>
    <t>اختیارخ شستا-1312-1402/12/09 (ضستا1217)</t>
  </si>
  <si>
    <t>اختیارخ ذوب-3750-1402/09/12 (ضذوب9006)</t>
  </si>
  <si>
    <t>اختیارخ دی-1100-14020817 (ضدی805)</t>
  </si>
  <si>
    <t>اختیارخ دی-850-14020817 (ضدی801)</t>
  </si>
  <si>
    <t>اختیارخ دی-800-14020817 (ضدی800)</t>
  </si>
  <si>
    <t>اختیارخ دی-1000-14020817 (ضدی804)</t>
  </si>
  <si>
    <t>اختیارخ خودرو-4500-1402/11/11 (ضخود1127)</t>
  </si>
  <si>
    <t>اختیارخ خودرو-4500-1402/12/02 (ضخود1225)</t>
  </si>
  <si>
    <t>اختیارخ خساپا-4000-1402/12/23 (ضسپا1227)</t>
  </si>
  <si>
    <t>اختیارخ وبصادر-3617-1402/11/11 (ضصاد1145)</t>
  </si>
  <si>
    <t>اختیارخ خودرو-4000-1402/10/06 (ضخود1080)</t>
  </si>
  <si>
    <t>اختیارخ وبصادر-3165-1402/11/11 (ضصاد1143)</t>
  </si>
  <si>
    <t>اختیارخ خودرو-4000-1402/11/11 (ضخود1126)</t>
  </si>
  <si>
    <t>اختیارخ خودرو-3750-1402/11/11 (ضخود1125)</t>
  </si>
  <si>
    <t>اختیارخ خساپا-3250-1402/12/23 (ضسپا1224)</t>
  </si>
  <si>
    <t>اختیارخ خساپا-3500-1402/10/20 (ضسپا1006)</t>
  </si>
  <si>
    <t>اختیارخ خودرو-3750-1403/01/08 (ضخود0124)</t>
  </si>
  <si>
    <t>اختیارخ شستا-712-1402/12/09 (ضستا1211)</t>
  </si>
  <si>
    <t>اختیارخ خودرو-3250-1403/01/08 (ضخود0122)</t>
  </si>
  <si>
    <t>اختیارخ خودرو-3000-1403/01/08 (ضخود0121)</t>
  </si>
  <si>
    <t>اختیارخ خودرو-3000-1402/12/02 (ضخود1220)</t>
  </si>
  <si>
    <t>اختیارخ خودرو-2800-1402/10/06 (ضخود1075)</t>
  </si>
  <si>
    <t>اختیارخ خساپا-3000-1402/12/23 (ضسپا1223)</t>
  </si>
  <si>
    <t>اختیارخ های وب-2200-1402/09/19 (ضهای9004)</t>
  </si>
  <si>
    <t>اختیارخ شستا-1212-1402/10/13 (ضستا1025)</t>
  </si>
  <si>
    <t>اختیارخ خودرو-1900-1402/10/06 (ضخود1070)</t>
  </si>
  <si>
    <t>اختیارف خودرو-2000-1402/09/08 (طخود9012)</t>
  </si>
  <si>
    <t>اختیارخ خودرو-1800-1402/10/06 (ضخود1069)</t>
  </si>
  <si>
    <t>اختیارخ خودرو-2400-1402/12/02 (ضخود1217)</t>
  </si>
  <si>
    <t>اختیارخ خودرو-2400-1402/10/06 (ضخود1073)</t>
  </si>
  <si>
    <t>اختیارخ شپنا-13000-1402/08/07 (ضشنا8029)</t>
  </si>
  <si>
    <t>اختیارخ شپنا-10000-1402/08/07 (ضشنا8026)</t>
  </si>
  <si>
    <t>اختیارخ خودرو-3500-1402/11/11 (ضخود1124)</t>
  </si>
  <si>
    <t>اختیارخ هم وزن-14000-14021129 (ضهم وزن1104)</t>
  </si>
  <si>
    <t>اختیارخ فولاد-3750-1402/11/25 (ضفلا1180)</t>
  </si>
  <si>
    <t>اختیارخ خزامیا-4500-02/11/25 (ضمیا1100)</t>
  </si>
  <si>
    <t>اختیارخ خاور-2383-14030115 (ضخاور118)</t>
  </si>
  <si>
    <t>اختیارخ خساپا-3250-1402/10/20 (ضسپا1005)</t>
  </si>
  <si>
    <t>اختیارخ خساپا-5500-1402/10/20 (ضسپا1011)</t>
  </si>
  <si>
    <t>اختیارخ خودرو-3250-1402/09/08 (ضخود9018)</t>
  </si>
  <si>
    <t>اختیارخ خودرو-3500-1402/09/08 (ضخود9019)</t>
  </si>
  <si>
    <t>اختیارخ خودرو-5000-1402/09/08 (ضخود9023)</t>
  </si>
  <si>
    <t>اختیارخ خودرو-3000-1402/09/08 (ضخود9017)</t>
  </si>
  <si>
    <t>اختیارخ خودرو-2600-1402/12/02 (ضخود1218)</t>
  </si>
  <si>
    <t>اختیارخ خودرو-2800-1402/12/02 (ضخود1219)</t>
  </si>
  <si>
    <t>اختیارخ خساپا-2400-1402/10/20 (ضسپا1001)</t>
  </si>
  <si>
    <t>اختیارخ خساپا-2400-1402/12/23 (ضسپا1220)</t>
  </si>
  <si>
    <t>اختیارخ وتجارت-3692-1402/10/13 (ضجار1051)</t>
  </si>
  <si>
    <t>اختیارخ شپنا-13000-1402/12/02 (ضشنا1210)</t>
  </si>
  <si>
    <t>اختیارخ وبملت-2983-1402/11/25 (ضملت1160)</t>
  </si>
  <si>
    <t>اختیارخ وبصادر-2531-1402/11/11 (ضصاد1140)</t>
  </si>
  <si>
    <t>اختیارخ وبصادر-2350-1402/11/11 (ضصاد1139)</t>
  </si>
  <si>
    <t>اختیارخ خودرو-3250-1402/10/06 (ضخود1077)</t>
  </si>
  <si>
    <t>اختیارخ ذوب-4000-1402/11/02 (ضذوب1122)</t>
  </si>
  <si>
    <t>اختیارخ خساپا-5000-1402/10/20 (ضسپا1010)</t>
  </si>
  <si>
    <t>اختیارخ خساپا-4000-1402/10/20 (ضسپا1008)</t>
  </si>
  <si>
    <t>اختیارخ خودرو-3250-1402/12/02 (ضخود1221)</t>
  </si>
  <si>
    <t>اختیارخ های وب-2600-1402/09/19 (ضهای9006)</t>
  </si>
  <si>
    <t>اختیارخ وتجارت-2742-1402/10/13 (ضجار1047)</t>
  </si>
  <si>
    <t>اختیارخ خساپا-2800-1402/12/23 (ضسپا1222)</t>
  </si>
  <si>
    <t>اختیارخ خودرو-3500-1402/12/02 (ضخود1222)</t>
  </si>
  <si>
    <t>اختیارخ وتجارت-1842-1402/10/13 (ضجار1042)</t>
  </si>
  <si>
    <t>اختیارخ های وب-1900-1402/09/19 (ضهای9002)</t>
  </si>
  <si>
    <t>اختیارخ های وب-2000-1402/11/15 (ضهای1104)</t>
  </si>
  <si>
    <t>اختیارخ ذوب-3750-1402/11/02 (ضذوب1121)</t>
  </si>
  <si>
    <t>اختیارخ خودرو-4000-1402/12/02 (ضخود1224)</t>
  </si>
  <si>
    <t>اختیارخ خساپا-3500-1402/12/23 (ضسپا1225)</t>
  </si>
  <si>
    <t>اختیارخ خودرو-2600-1402/11/11 (ضخود1120)</t>
  </si>
  <si>
    <t>اختیارخ خودرو-1900-1402/11/11 (ضخود1116)</t>
  </si>
  <si>
    <t>اختیارخ وبملت-1492-1402/11/25 (ضملت1152)</t>
  </si>
  <si>
    <t>اختیارخ خساپا-3750-1402/10/20 (ضسپا1007)</t>
  </si>
  <si>
    <t>اختیارخ خودرو-3500-1402/10/06 (ضخود1078)</t>
  </si>
  <si>
    <t>اختیارخ خودرو-3250-1402/11/11 (ضخود1123)</t>
  </si>
  <si>
    <t>اختیارخ خساپا-2600-1402/12/23 (ضسپا1221)</t>
  </si>
  <si>
    <t>اختیارخ خودرو-2800-1402/11/11 (ضخود1121)</t>
  </si>
  <si>
    <t>اختیارخ خساپا-4500-1402/10/20 (ضسپا1009)</t>
  </si>
  <si>
    <t>اختیارخ وتجارت-3442-1402/10/13 (ضجار1050)</t>
  </si>
  <si>
    <t>اختیارخ شتران-4000-1402/11/23 (ضترا1155)</t>
  </si>
  <si>
    <t>اختیارخ برکت-7000-1402/10/17 (ضبرک1004)</t>
  </si>
  <si>
    <t>اختیارخ وبملت-3500-1402/09/29 (ضملت9002)</t>
  </si>
  <si>
    <t>اختیارخ شپنا-11000-1402/12/02 (ضشنا1208)</t>
  </si>
  <si>
    <t>اختیارخ وبملت-1616-1402/11/25 (ضملت1153)</t>
  </si>
  <si>
    <t>اختیارخ شبندر-12000-1402/10/10 (ضبدر1008)</t>
  </si>
  <si>
    <t>اختیارخ وبملت-3750-1402/09/29 (ضملت9003)</t>
  </si>
  <si>
    <t>اختیارخ وبملت-4000-1402/09/29 (ضملت9004)</t>
  </si>
  <si>
    <t>اختیارخ وبملت-5500-1402/09/29 (ضملت9007)</t>
  </si>
  <si>
    <t>اختیارخ فخوز-4500-1402/12/07 (ضخوز1210)</t>
  </si>
  <si>
    <t>اختیارخ وتجارت-2167-1402/12/16 (ضجار1210)</t>
  </si>
  <si>
    <t>اختیارخ وبملت-3232-1403/01/29 (ضملت0109)</t>
  </si>
  <si>
    <t>اختیارخ وبملت-2983-1403/01/29 (ضملت0108)</t>
  </si>
  <si>
    <t>اختیارخ وبملت-3480-1403/01/29 (ضملت0110)</t>
  </si>
  <si>
    <t>اختیارخ خودرو-2400-1403/01/08 (ضخود0118)</t>
  </si>
  <si>
    <t>اختیارخ دی-1000-14021118 (ضدی1104)</t>
  </si>
  <si>
    <t>اختیارخ شپنا-7000-1402/10/03 (ضشنا1057)</t>
  </si>
  <si>
    <t>اختیارخ شپنا-6000-1402/10/03 (ضشنا1055)</t>
  </si>
  <si>
    <t>اختیارخ شپنا-12000-1402/10/03 (ضشنا1063)</t>
  </si>
  <si>
    <t>اختیارخ شپنا-13000-1402/10/03 (ضشنا1064)</t>
  </si>
  <si>
    <t>اختیارخ خودرو-2600-1403/01/08 (ضخود0119)</t>
  </si>
  <si>
    <t>اختیارخ خودرو-3750-1402/10/06 (ضخود1079)</t>
  </si>
  <si>
    <t>اختیارخ شپنا-7342-1403/02/09 (ضشنا2042)</t>
  </si>
  <si>
    <t>اختیارخ کرمان-1298-14021214 (ضکرمان1205)</t>
  </si>
  <si>
    <t>اختیارخ شستا-900-1403/01/08 (ضستا0109)</t>
  </si>
  <si>
    <t>اختیارخ خودرو-2400-1402/11/11 (ضخود1119)</t>
  </si>
  <si>
    <t>اختیارخ شبندر-11000-1402/10/10 (ضبدر1007)</t>
  </si>
  <si>
    <t>اختیارخ شبندر-14000-1402/10/10 (ضبدر1010)</t>
  </si>
  <si>
    <t>اختیارخ خودرو-2200-1402/12/02 (ضخود1216)</t>
  </si>
  <si>
    <t>اختیارخ خپارس-1050-14030410 (ضخپارس403)</t>
  </si>
  <si>
    <t>اختیارخ اهرم-20000-1402/12/23 (ضهرم1224)</t>
  </si>
  <si>
    <t>اختیارخ وتجارت-1442-1402/10/13 (ضجار1038)</t>
  </si>
  <si>
    <t>اختیارخ وتجارت-1542-1402/10/13 (ضجار1039)</t>
  </si>
  <si>
    <t>اختیارخ وتجارت-1642-1402/10/13 (ضجار1040)</t>
  </si>
  <si>
    <t>اختیارخ وتجارت-1942-1402/10/13 (ضجار1043)</t>
  </si>
  <si>
    <t>اختیارخ وتجارت-2142-1402/10/13 (ضجار1044)</t>
  </si>
  <si>
    <t>اختیارخ وتجارت-2542-1402/10/13 (ضجار1046)</t>
  </si>
  <si>
    <t>اختیارخ خساپا-2200-1402/12/23 (ضسپا1219)</t>
  </si>
  <si>
    <t>اختیارخ خساپا -1900-1402/12/23 (ضسپا1217)</t>
  </si>
  <si>
    <t>اختیارخ وبصادر-2169-1402/11/11 (ضصاد1138)</t>
  </si>
  <si>
    <t>اختیارخ برکت-5500-1402/10/17 (ضبرک1001)</t>
  </si>
  <si>
    <t>اختیارخ فخوز-4000-1402/10/17 (ضخوز1037)</t>
  </si>
  <si>
    <t>اختیارخ خساپا-1700-1402/12/23 (ضسپا1215)</t>
  </si>
  <si>
    <t>اختیارخ خساپا-2000-1402/10/20 (ضسپا1013)</t>
  </si>
  <si>
    <t>اختیارخ شستا-1100-1403/02/12 (ضستا2025)</t>
  </si>
  <si>
    <t>اختیارخ شستا-1200-1403/02/12 (ضستا2026)</t>
  </si>
  <si>
    <t>اختیارخ وبملت-2237-1402/11/25 (ضملت1157)</t>
  </si>
  <si>
    <t>اختیارخ وبملت-1492-1403/01/29 (ضملت0100)</t>
  </si>
  <si>
    <t>اختیارخ شستا-1200-1402/11/11 (ضستا1113)</t>
  </si>
  <si>
    <t>اختیارخ خساپا-2000-1403/02/26 (ضسپا2003)</t>
  </si>
  <si>
    <t>اختیارخ وبملت-2486-1402/11/25 (ضملت1158)</t>
  </si>
  <si>
    <t>اختیارخ خساپا-1800-1403/02/26 (ضسپا2001)</t>
  </si>
  <si>
    <t>اختیارخ وتجارت-1467-1402/12/16 (ضجار1205)</t>
  </si>
  <si>
    <t>اختیارخ خساپا-1700-1403/02/26 (ضسپا2000)</t>
  </si>
  <si>
    <t>اختیارخ خساپا-1800-1402/12/23 (ضسپا1216)</t>
  </si>
  <si>
    <t>اختیارخ پترول-1850-1402/10/24 (ضرول1005)</t>
  </si>
  <si>
    <t>اختیارخ فیروزه-34000-02/12/16 (ضروز1207)</t>
  </si>
  <si>
    <t>اختیارخ وبملت-1864-1403/01/29 (ضملت0103)</t>
  </si>
  <si>
    <t>اختیارخ شستا-1000-1403/02/12 (ضستا2024)</t>
  </si>
  <si>
    <t>اختیارخ شستا-900-1403/02/12 (ضستا2023)</t>
  </si>
  <si>
    <t>اختیارخ خساپا-2000-1402/12/23 (ضسپا1218)</t>
  </si>
  <si>
    <t>اختیارخ وتجارت-1333-1403/02/19 (ضجار2036)</t>
  </si>
  <si>
    <t>اختیارخ وتجارت-1333-1402/12/16 (ضجار1204)</t>
  </si>
  <si>
    <t>اختیارخ فصبا-4800-14021118 (ضفصبا1100)</t>
  </si>
  <si>
    <t>اختیارخ فصبا-4100-14030320 (ضفصبا300)</t>
  </si>
  <si>
    <t>اختیارخ فصبا-5800-14021118 (ضفصبا1102)</t>
  </si>
  <si>
    <t>اختیارخ خودرو-2000-1403/01/08 (ضخود0116)</t>
  </si>
  <si>
    <t>اختیارخ خودرو-2200-1403/01/08 (ضخود0117)</t>
  </si>
  <si>
    <t>اختیارخ خودرو-4000-1403/02/05 (ضخود2049)</t>
  </si>
  <si>
    <t>اختیارخ شستا-1900-1403/02/12 (ضستا2033)</t>
  </si>
  <si>
    <t>اختیارخ خودرو-3500-1403/02/05 (ضخود2047)</t>
  </si>
  <si>
    <t>اختیارخ شستا-1100-1403/01/08 (ضستا0111)</t>
  </si>
  <si>
    <t>اختیارخ وبصادر-2353-1403/01/26 (ضصاد0109)</t>
  </si>
  <si>
    <t>اختیارخ خودرو-3000-1403/02/05 (ضخود2045)</t>
  </si>
  <si>
    <t>اختیارخ وبصادر-2172-1403/01/26 (ضصاد0108)</t>
  </si>
  <si>
    <t>اختیارخ خودرو-2400-1403/02/05 (ضخود2042)</t>
  </si>
  <si>
    <t>اختیارخ خودرو-2600-1403/02/05 (ضخود2043)</t>
  </si>
  <si>
    <t>اختیارخ خودرو-2800-1403/02/05 (ضخود2044)</t>
  </si>
  <si>
    <t>اختیارخ خودرو-1800-1403/01/08 (ضخود0114)</t>
  </si>
  <si>
    <t>اختیارخ شتاب-12000-1403/02/05 (ضتاب0208)</t>
  </si>
  <si>
    <t>اختیارخ شتاب-13000-1403/02/05 (ضتاب0209)</t>
  </si>
  <si>
    <t>اختیارخ وبصادر-1445-1402/11/11 (ضصاد1132)</t>
  </si>
  <si>
    <t>اختیارخ وبصادر-1626-1402/11/11 (ضصاد1134)</t>
  </si>
  <si>
    <t>اختیارخ وبصادر-1807-1402/11/11 (ضصاد1136)</t>
  </si>
  <si>
    <t>اختیارخ وبصادر-3391-1402/11/11 (ضصاد1144)</t>
  </si>
  <si>
    <t>اختیارخ وبصادر-2715-1403/01/26 (ضصاد0111)</t>
  </si>
  <si>
    <t>اختیارخ خودرو-3750-1403/02/05 (ضخود2048)</t>
  </si>
  <si>
    <t>اختیارخ شستا-1800-1403/02/12 (ضستا2032)</t>
  </si>
  <si>
    <t>اختیارخ شستا-1400-1403/02/12 (ضستا2028)</t>
  </si>
  <si>
    <t>اختیارخ شستا-1300-1403/02/12 (ضستا2027)</t>
  </si>
  <si>
    <t>اختیارخ دی-800-14021118 (ضدی1100)</t>
  </si>
  <si>
    <t>اختیارخ دی-1100-14021118 (ضدی1105)</t>
  </si>
  <si>
    <t>اختیارخ شستا-1200-1403/03/09 (ضستا3017)</t>
  </si>
  <si>
    <t>اختیارخ فصبا-4600-14030320 (ضفصبا301)</t>
  </si>
  <si>
    <t>اختیارخ شستا-1100-1403/03/09 (ضستا3016)</t>
  </si>
  <si>
    <t>اختیارخ فصبا-5100-14030320 (ضفصبا302)</t>
  </si>
  <si>
    <t>اختیارخ شپنا-4895-1403/02/09 (ضشنا2038)</t>
  </si>
  <si>
    <t>اختیارخ شستا-1300-1403/03/09 (ضستا3018)</t>
  </si>
  <si>
    <t>اختیارخ وبصادر-2200-1403/03/23 (ضصاد3044)</t>
  </si>
  <si>
    <t>اختیارخ وبصادر-1810-1403/01/26 (ضصاد0106)</t>
  </si>
  <si>
    <t>اختیارخ وبصادر-1719-1403/01/26 (ضصاد0105)</t>
  </si>
  <si>
    <t>اختیارخ وبملت-2486-1403/01/29 (ضملت0106)</t>
  </si>
  <si>
    <t>اختیارخ شتاب-11000-1403/02/05 (ضتاب0207)</t>
  </si>
  <si>
    <t>اختیارخ خودرو-3750-1402/12/02 (ضخود1223)</t>
  </si>
  <si>
    <t>اختیارخ خودرو-2400-1403/03/09 (ضخود3081)</t>
  </si>
  <si>
    <t>اختیارخ شستا-1000-1403/03/09 (ضستا3015)</t>
  </si>
  <si>
    <t>اختیارخ خساپا-2800-1403/02/26 (ضسپا2007)</t>
  </si>
  <si>
    <t>اختیارخ خساپا-2400-1403/02/26 (ضسپا2005)</t>
  </si>
  <si>
    <t>اختیارخ خساپا-2600-1403/02/26 (ضسپا2006)</t>
  </si>
  <si>
    <t>اختیارخ خودرو-2800-1403/01/08 (ضخود0120)</t>
  </si>
  <si>
    <t>اختیارخ خودرو-2200-1403/03/09 (ضخود3080)</t>
  </si>
  <si>
    <t>اختیارخ خودرو-2000-1403/04/06 (ضخود4037)</t>
  </si>
  <si>
    <t>اختیارخ خودرو-2600-1403/03/09 (ضخود3082)</t>
  </si>
  <si>
    <t>اختیارخ خساپا-2200-1403/02/26 (ضسپا2004)</t>
  </si>
  <si>
    <t>اختیارخ شتاب-9000-1403/02/05 (ضتاب0205)</t>
  </si>
  <si>
    <t>اختیارخ خودرو-3250-1403/02/05 (ضخود2046)</t>
  </si>
  <si>
    <t>اختیارخ دی-1200-14030410 (ضدی407)</t>
  </si>
  <si>
    <t>اختیارخ خودرو-2200-1403/04/06 (ضخود4038)</t>
  </si>
  <si>
    <t>اختیارخ خساپا-3000-1403/02/26 (ضسپا2008)</t>
  </si>
  <si>
    <t>اختیارخ زاگرس-139000-14021214 (ضزاگرس1211)</t>
  </si>
  <si>
    <t>اختیارخ زاگرس-159000-14021214 (ضزاگرس1213)</t>
  </si>
  <si>
    <t>اختیارخ زاگرس-200000-14021214 (ضزاگرس1216)</t>
  </si>
  <si>
    <t>اختیارخ زاگرس-229000-14021214 (ضزاگرس1218)</t>
  </si>
  <si>
    <t>اختیارخ خودرو-4000-1403/04/06 (ضخود4046)</t>
  </si>
  <si>
    <t>اختیارخ خودرو-3250-1403/04/06 (ضخود4043)</t>
  </si>
  <si>
    <t>اختیارخ شستا-1500-1403/04/13 (ضستا4020)</t>
  </si>
  <si>
    <t>اختیارخ شتاب-8000-1403/02/05 (ضتاب0204)</t>
  </si>
  <si>
    <t>اختیارخ خپارس-1200-14021221 (ضخپارس1200)</t>
  </si>
  <si>
    <t>اختیارخ وبملت-1600-1403/03/23 (ضملت3032)</t>
  </si>
  <si>
    <t>اختیارخ خساپا-3750-1402/12/23 (ضسپا1226)</t>
  </si>
  <si>
    <t>اختیارخ خودرو-3000-1403/03/09 (ضخود3084)</t>
  </si>
  <si>
    <t>اختیارخ وتجارت-1467-1403/02/19 (ضجار2037)</t>
  </si>
  <si>
    <t>اختیارخ وتجارت-1234-1403/04/13 (ضجار4003)</t>
  </si>
  <si>
    <t>اختیارخ وتجارت-2167-1403/02/19 (ضجار2042)</t>
  </si>
  <si>
    <t>اختیارخ فخوز-5000-1403/04/06 (ضخوز4008)</t>
  </si>
  <si>
    <t>اختیارخ فخوز-5000-1403/02/09 (ضخوز2050)</t>
  </si>
  <si>
    <t>اختیارخ وبملت-2237-1403/01/29 (ضملت0105)</t>
  </si>
  <si>
    <t>اختیارخ خساپا-3250-1403/02/26 (ضسپا2009)</t>
  </si>
  <si>
    <t>اختیارخ شستا-1900-1403/01/08 (ضستا0119)</t>
  </si>
  <si>
    <t>اختیارخ وتجارت-2000-1403/02/19 (ضجار2041)</t>
  </si>
  <si>
    <t>اختیارخ شستا-1700-1403/04/13 (ضستا4022)</t>
  </si>
  <si>
    <t>اختیارخ وبصادر-2600-1403/03/23 (ضصاد3046)</t>
  </si>
  <si>
    <t>اختیارخ خساپا-4000-1403/04/20 (ضسپا4010)</t>
  </si>
  <si>
    <t>اختیارخ خساپا-3500-1403/02/26 (ضسپا2010)</t>
  </si>
  <si>
    <t>اختیارخ خودرو-3000-1403/04/06 (ضخود4042)</t>
  </si>
  <si>
    <t>اختیارخ خودرو-2800-1403/03/09 (ضخود3083)</t>
  </si>
  <si>
    <t>اختیارخ فصبا-3900-14030320 (ضفصبا310)</t>
  </si>
  <si>
    <t>اختیارخ خاور-2538-14030115 (ضخاور119)</t>
  </si>
  <si>
    <t>اختیارخ وبملت-2400-1403/03/23 (ضملت3038)</t>
  </si>
  <si>
    <t>اختیارخ وبملت-2200-1403/03/23 (ضملت3037)</t>
  </si>
  <si>
    <t>اختیارخ وبملت-2000-1403/03/23 (ضملت3036)</t>
  </si>
  <si>
    <t>اختیارخ شستا-1100-1403/04/13 (ضستا4016)</t>
  </si>
  <si>
    <t>اختیارخ وبملت-1900-1403/03/23 (ضملت3035)</t>
  </si>
  <si>
    <t>اختیارخ وبملت-1800-1403/03/23 (ضملت3034)</t>
  </si>
  <si>
    <t>اختیارخ ذوب-477-1403/03/23 (ضذوب3031)</t>
  </si>
  <si>
    <t>اختیارخ خساپا-2600-1403/04/20 (ضسپا4004)</t>
  </si>
  <si>
    <t>اختیارخ شپنا-5507-1403/02/09 (ضشنا2039)</t>
  </si>
  <si>
    <t>اختیارخ خساپا-1900-1403/04/20 (ضسپا4000)</t>
  </si>
  <si>
    <t>اختیارخ خودرو-3250-1403/03/09 (ضخود3085)</t>
  </si>
  <si>
    <t>اختیارخ فولاد-3500-1403/03/30 (ضفلا3031)</t>
  </si>
  <si>
    <t>اختیارخ خپارس-850-14030410 (ضخپارس400)</t>
  </si>
  <si>
    <t>اختیارخ خپارس-900-14030410 (ضخپارس401)</t>
  </si>
  <si>
    <t>اختیارخ خپارس-950-14030410 (ضخپارس402)</t>
  </si>
  <si>
    <t>اختیارخ شستا-1000-1403/05/03 (ضستا5016)</t>
  </si>
  <si>
    <t>اختیارخ دی-750-14030410 (ضدی400)</t>
  </si>
  <si>
    <t>اختیارخ وبملت-1618-1403/05/24 (ضملت5000)</t>
  </si>
  <si>
    <t>اختیارخ دی-800-14030410 (ضدی401)</t>
  </si>
  <si>
    <t>اختیارخ فولاد-5500-1403/03/30 (ضفلا3036)</t>
  </si>
  <si>
    <t>اختیارخ وبملت-1918-1403/05/24 (ضملت5003)</t>
  </si>
  <si>
    <t>اختیارخ شستا-1200-1403/04/13 (ضستا4017)</t>
  </si>
  <si>
    <t>اختیارخ شتاب-7000-1403/02/05 (ضتاب0202)</t>
  </si>
  <si>
    <t>اختیارخ شتاب-10000-1403/02/05 (ضتاب0206)</t>
  </si>
  <si>
    <t>اختیارخ وکغدیر-16000-03/05/10 (ضغدی5007)</t>
  </si>
  <si>
    <t>اختیارخ خساپا-3250-1403/04/20 (ضسپا4007)</t>
  </si>
  <si>
    <t>اختیارخ شتاب-14000-1403/04/20 (ضتاب4009)</t>
  </si>
  <si>
    <t>اختیارخ کرمان-1298-14030305 (ضکرمان303)</t>
  </si>
  <si>
    <t>اختیارخ وکغدیر-15000-03/05/10 (ضغدی5006)</t>
  </si>
  <si>
    <t>اختیارخ شستا-1000-1403/04/13 (ضستا4015)</t>
  </si>
  <si>
    <t>اختیارخ خساپا-2800-1403/04/20 (ضسپا4005)</t>
  </si>
  <si>
    <t>اختیارخ خساپا-2400-1403/04/20 (ضسپا4003)</t>
  </si>
  <si>
    <t>اختیارخ وکغدیر-18000-03/05/10 (ضغدی5008)</t>
  </si>
  <si>
    <t>اختیارخ شستا-800-1403/05/03 (ضستا5014)</t>
  </si>
  <si>
    <t>اختیارخ خودرو-3500-1403/04/06 (ضخود4044)</t>
  </si>
  <si>
    <t>اختیارخ شستا-900-1403/05/03 (ضستا5015)</t>
  </si>
  <si>
    <t>اختیارخ خساپا-3500-1403/04/20 (ضسپا4008)</t>
  </si>
  <si>
    <t>اختیارخ خساپا-3000-1403/04/20 (ضسپا4006)</t>
  </si>
  <si>
    <t>اختیارخ شستا-1200-1403/05/03 (ضستا5018)</t>
  </si>
  <si>
    <t>اختیارخ خساپا-3750-1403/04/20 (ضسپا4009)</t>
  </si>
  <si>
    <t>اختیارخ وتجارت-1434-1403/04/13 (ضجار4005)</t>
  </si>
  <si>
    <t>اختیارخ شبندر-11000-1403/04/06 (ضبدر4007)</t>
  </si>
  <si>
    <t>اختیارخ وبملت-2118-1403/05/24 (ضملت5004)</t>
  </si>
  <si>
    <t>اختیارخ وبملت-2318-1403/05/24 (ضملت5005)</t>
  </si>
  <si>
    <t>اختیارخ شستا-800-1403/06/11 (ضستا6016)</t>
  </si>
  <si>
    <t>اختیارخ وتجارت-1534-1403/04/13 (ضجار4006)</t>
  </si>
  <si>
    <t>اختیارخ خساپا-2200-1403/04/20 (ضسپا4002)</t>
  </si>
  <si>
    <t>اختیارخ فولاد-5000-1403/03/30 (ضفلا3035)</t>
  </si>
  <si>
    <t>اختیارخ وبملت-1700-1403/03/23 (ضملت3033)</t>
  </si>
  <si>
    <t>اختیارخ شستا-1200-1403/06/11 (ضستا6020)</t>
  </si>
  <si>
    <t>اختیارخ وتجارت-1034-1403/04/13 (ضجار4001)</t>
  </si>
  <si>
    <t>اختیارخ وبصادر-1783-1403/05/17 (ضصاد5004)</t>
  </si>
  <si>
    <t>اختیارخ کرمان-1200-14030417 (ضکرمان405)</t>
  </si>
  <si>
    <t>اختیارخ شستا-1100-1403/06/11 (ضستا6019)</t>
  </si>
  <si>
    <t>اختیارخ شپنا-5500-1403/04/13 (ضشنا4007)</t>
  </si>
  <si>
    <t>اختیارخ شپنا-6000-1403/04/13 (ضشنا4008)</t>
  </si>
  <si>
    <t>اختیارخ شپنا-6500-1403/04/13 (ضشنا4009)</t>
  </si>
  <si>
    <t>اختیارخ شبندر-12000-1403/04/06 (ضبدر4008)</t>
  </si>
  <si>
    <t>اختیارخ خودرو-1900-1403/04/06 (ضخود4036)</t>
  </si>
  <si>
    <t>اختیارخ شستا-1000-1403/06/11 (ضستا6018)</t>
  </si>
  <si>
    <t>اختیارخ خودرو-2400-1403/04/06 (ضخود4039)</t>
  </si>
  <si>
    <t>اختیارخ خودرو-1800-1403/04/06 (ضخود4035)</t>
  </si>
  <si>
    <t>اختیارخ فخوز-3500-1403/04/06 (ضخوز4004)</t>
  </si>
  <si>
    <t>اختیارخ ذوب-400-1403/05/24 (ضذوب5002)</t>
  </si>
  <si>
    <t>اختیارخ فصبا-4000-14030521 (ضفصبا505)</t>
  </si>
  <si>
    <t>اختیارخ شستا-1300-1403/04/13 (ضستا4018)</t>
  </si>
  <si>
    <t>اختیارخ ذوب-300-1403/05/24 (ضذوب5001)</t>
  </si>
  <si>
    <t>اختیارخ اهرم-18000-1403/03/23 (ضهرم3005)</t>
  </si>
  <si>
    <t>اختیارخ وبصادر-1900-1403/03/23 (ضصاد3042)</t>
  </si>
  <si>
    <t>اختیارخ های وب-700-1403/05/28 (ضهای5000)</t>
  </si>
  <si>
    <t>اختیارخ شستا-700-1403/04/13 (ضستا4012)</t>
  </si>
  <si>
    <t>اختیارخ شستا-800-1403/04/13 (ضستا4013)</t>
  </si>
  <si>
    <t>اختیارخ شستا-900-1403/04/13 (ضستا4014)</t>
  </si>
  <si>
    <t>اختیارخ خودرو-2800-1403/05/10 (ضخود5030)</t>
  </si>
  <si>
    <t>اختیارخ ذوب-400-1403/07/22 (ضذوب7017)</t>
  </si>
  <si>
    <t>اختیارخ فولاد-5000-1403/05/31 (ضفلا5004)</t>
  </si>
  <si>
    <t>اختیارخ ذوب-200-1403/05/24 (ضذوب5000)</t>
  </si>
  <si>
    <t>اختیارخ کرمان-1000-14030514 (ضکرمان504)</t>
  </si>
  <si>
    <t>اختیارخ کرمان-1000-14030417 (ضکرمان403)</t>
  </si>
  <si>
    <t>اختیارخ فملی-7000-1403/05/17 (ضملی5005)</t>
  </si>
  <si>
    <t>اختیارخ خودرو-3250-1403/05/10 (ضخود5032)</t>
  </si>
  <si>
    <t>اختیارخ خودرو-2600-1403/05/10 (ضخود5029)</t>
  </si>
  <si>
    <t>اختیارخ خودرو-2800-1403/06/07 (ضخود6030)</t>
  </si>
  <si>
    <t>اختیارخ خودرو-3000-1403/05/10 (ضخود5031)</t>
  </si>
  <si>
    <t>اختیارخ خساپا-2400-1403/05/24 (ضسپا5005)</t>
  </si>
  <si>
    <t>اختیارخ خودرو-2600-1403/06/07 (ضخود6029)</t>
  </si>
  <si>
    <t>اختیارخ خپارس-700-14030514 (ضخپارس500)</t>
  </si>
  <si>
    <t>اختیارخ شستا-700-1403/06/11 (ضستا6015)</t>
  </si>
  <si>
    <t>اختیارخ وتجارت-1434-1403/06/21 (ضجار6019)</t>
  </si>
  <si>
    <t>اختیارخ شستا-1000-1403/08/09 (ضستا8025)</t>
  </si>
  <si>
    <t>اختیارخ وبملت-2200-1403/07/25 (ضملت7017)</t>
  </si>
  <si>
    <t>اختیارخ خودرو-3250-1403/06/07 (ضخود6032)</t>
  </si>
  <si>
    <t>اختیارخ دی-700-14030507 (ضدی522)</t>
  </si>
  <si>
    <t>اختیارخ شستا-1300-1403/05/03 (ضستا5019)</t>
  </si>
  <si>
    <t>اختیارخ شستا-1200-1403/09/14 (ضستا9027)</t>
  </si>
  <si>
    <t>اختیارخ شستا-1100-1403/09/14 (ضستا9026)</t>
  </si>
  <si>
    <t>اختیارخ شستا-700-1403/07/11 (ضستا7022)</t>
  </si>
  <si>
    <t>اختیارخ خساپا-2600-1403/05/24 (ضسپا5006)</t>
  </si>
  <si>
    <t>اختیارخ شستا-1100-1403/07/11 (ضستا7026)</t>
  </si>
  <si>
    <t>اختیارخ شستا-1000-1403/07/11 (ضستا7025)</t>
  </si>
  <si>
    <t>اختیارخ ذوب-500-1403/05/24 (ضذوب5003)</t>
  </si>
  <si>
    <t>اختیارخ خساپا-2000-1403/08/30 (ضسپا8063)</t>
  </si>
  <si>
    <t>اختیارخ خساپا-1900-1403/06/28 (ضسپا6019)</t>
  </si>
  <si>
    <t>اختیارخ خودرو-2000-1403/08/02 (ضخود8032)</t>
  </si>
  <si>
    <t>اختیارخ شپنا-5500-1403/06/21 (ضشنا6016)</t>
  </si>
  <si>
    <t>اختیارخ فملی-8000-1403/05/17 (ضملی5007)</t>
  </si>
  <si>
    <t>اختیارخ فولاد-5500-1403/05/31 (ضفلا5005)</t>
  </si>
  <si>
    <t>اختیارخ شستا-1300-1403/06/11 (ضستا6021)</t>
  </si>
  <si>
    <t>اختیارخ خساپا-2200-1403/05/24 (ضسپا5004)</t>
  </si>
  <si>
    <t>اختیارخ وبملت-2400-1403/07/25 (ضملت7018)</t>
  </si>
  <si>
    <t>اختیارخ کوثر-2200-14030702 (ضکوثر705)</t>
  </si>
  <si>
    <t>اختیارخ شستا-1200-1403/07/11 (ضستا7027)</t>
  </si>
  <si>
    <t>اختیارخ شستا-1100-1403/08/09 (ضستا8026)</t>
  </si>
  <si>
    <t>اختیارخ شتاب-9000-1403/06/07 (ضتاب6002)</t>
  </si>
  <si>
    <t>گواهی شمش طلا (شمش طلا)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</si>
  <si>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</si>
  <si>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</si>
  <si>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</si>
  <si>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تامین سرمایه دماوند (حق تقدم) (تماوندح)</t>
  </si>
  <si>
    <t>گسترش سوخت سبز زاگرس (حق تقدم) (شگسترح)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</si>
  <si>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</si>
  <si>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</si>
  <si>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</si>
  <si>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</si>
  <si>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</si>
  <si>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</si>
  <si>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</si>
  <si>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</si>
  <si>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</si>
  <si>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</si>
  <si>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</si>
  <si>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</si>
  <si>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</si>
  <si>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</si>
  <si>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</si>
  <si>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</si>
  <si>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</si>
  <si>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کارمزد ابطال واحدهای سرمایه گذاری</t>
  </si>
  <si>
    <t>تعدیل کارمزد کارگزاری</t>
  </si>
  <si>
    <t xml:space="preserve"> گواهی سپرده شمش طلا (شمش طلا)	</t>
  </si>
  <si>
    <t>خیر</t>
  </si>
  <si>
    <t>1402/09/25</t>
  </si>
  <si>
    <t xml:space="preserve">1403/04/10	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</si>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</sst>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-_ر_ي_ا_ل_ ;_ * #,##0.00\-_ر_ي_ا_ل_ ;_ * &quot;-&quot;??_-_ر_ي_ا_ل_ ;_ @_ "/>
    <numFmt numFmtId="165" formatCode="#,##0;\(#,##0\);"/>
    <numFmt numFmtId="166" formatCode="#,##0.00;\(#,##0.00\);"/>
    <numFmt numFmtId="167" formatCode="#,##0.000;\(#,##0.000\);"/>
    <numFmt numFmtId="168" formatCode="0.000"/>
    <numFmt numFmtId="169" formatCode="_ * #,##0.000_-_ر_ي_ا_ل_ ;_ * #,##0.000\-_ر_ي_ا_ل_ ;_ * &quot;-&quot;??_-_ر_ي_ا_ل_ ;_ @_ "/>
  </numFmts>
  <fonts count="19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Nazanin"/>
      <family val="2"/>
      <scheme val="minor"/>
    </font>
    <font>
      <b/>
      <sz val="12"/>
      <color theme="1"/>
      <name val="B Nazanin"/>
      <charset val="178"/>
    </font>
    <font>
      <sz val="12"/>
      <color rgb="FF0062AC"/>
      <name val="B Nazanin"/>
      <charset val="178"/>
    </font>
    <font>
      <b/>
      <sz val="12"/>
      <color rgb="FF0062AC"/>
      <name val="B Nazanin"/>
      <charset val="178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i/>
      <sz val="12"/>
      <color theme="1"/>
      <name val="B Nazanin"/>
      <charset val="178"/>
    </font>
    <font>
      <sz val="12"/>
      <color theme="1"/>
      <name val="B Nazanin"/>
      <family val="2"/>
      <charset val="178"/>
    </font>
    <font>
      <sz val="11"/>
      <name val="Calibri"/>
      <family val="2"/>
    </font>
    <font>
      <b/>
      <u/>
      <sz val="14"/>
      <name val="B Nazanin"/>
      <charset val="178"/>
    </font>
    <font>
      <sz val="14"/>
      <color indexed="8"/>
      <name val="B Nazanin"/>
      <charset val="178"/>
    </font>
    <font>
      <sz val="11"/>
      <color indexed="8"/>
      <name val="B Nazanin"/>
      <charset val="178"/>
    </font>
    <font>
      <sz val="12"/>
      <color indexed="8"/>
      <name val="B Nazanin"/>
      <charset val="178"/>
    </font>
    <font>
      <b/>
      <sz val="12"/>
      <color indexed="8"/>
      <name val="B Nazanin"/>
      <charset val="178"/>
    </font>
    <font>
      <sz val="13"/>
      <color indexed="8"/>
      <name val="B Nazanin"/>
      <charset val="178"/>
    </font>
    <font>
      <sz val="11"/>
      <color theme="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1" fillId="0" borderId="0"/>
  </cellStyleXfs>
  <cellXfs count="9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readingOrder="2"/>
    </xf>
    <xf numFmtId="0" fontId="6" fillId="0" borderId="0" xfId="0" applyFont="1" applyAlignment="1">
      <alignment horizontal="center" vertical="center" readingOrder="2"/>
    </xf>
    <xf numFmtId="0" fontId="7" fillId="0" borderId="0" xfId="0" applyFont="1"/>
    <xf numFmtId="0" fontId="7" fillId="0" borderId="0" xfId="0" applyFont="1" applyAlignment="1">
      <alignment horizontal="center" vertical="center" readingOrder="2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 readingOrder="2"/>
    </xf>
    <xf numFmtId="0" fontId="8" fillId="0" borderId="1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 readingOrder="2"/>
    </xf>
    <xf numFmtId="0" fontId="7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 readingOrder="2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 readingOrder="2"/>
    </xf>
    <xf numFmtId="0" fontId="8" fillId="0" borderId="0" xfId="0" applyFont="1" applyAlignment="1">
      <alignment horizontal="center" vertical="center" readingOrder="2"/>
    </xf>
    <xf numFmtId="0" fontId="8" fillId="0" borderId="1" xfId="0" applyFont="1" applyBorder="1" applyAlignment="1">
      <alignment vertical="center" readingOrder="2"/>
    </xf>
    <xf numFmtId="0" fontId="8" fillId="0" borderId="0" xfId="0" applyFont="1" applyAlignment="1">
      <alignment horizontal="right" vertical="center" readingOrder="1"/>
    </xf>
    <xf numFmtId="166" fontId="8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166" fontId="8" fillId="0" borderId="2" xfId="0" applyNumberFormat="1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right" vertical="center"/>
    </xf>
    <xf numFmtId="165" fontId="8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1"/>
    </xf>
    <xf numFmtId="49" fontId="7" fillId="0" borderId="0" xfId="0" applyNumberFormat="1" applyFont="1" applyAlignment="1">
      <alignment horizontal="right" vertical="center" readingOrder="2"/>
    </xf>
    <xf numFmtId="166" fontId="7" fillId="0" borderId="0" xfId="0" applyNumberFormat="1" applyFont="1" applyAlignment="1">
      <alignment horizontal="center" vertical="center" readingOrder="2"/>
    </xf>
    <xf numFmtId="166" fontId="5" fillId="0" borderId="0" xfId="0" applyNumberFormat="1" applyFont="1" applyAlignment="1">
      <alignment horizontal="center" vertical="center" readingOrder="2"/>
    </xf>
    <xf numFmtId="0" fontId="7" fillId="0" borderId="1" xfId="0" applyFont="1" applyBorder="1" applyAlignment="1">
      <alignment vertical="center" readingOrder="2"/>
    </xf>
    <xf numFmtId="0" fontId="7" fillId="0" borderId="6" xfId="0" applyFont="1" applyBorder="1" applyAlignment="1">
      <alignment horizontal="center" vertical="center" readingOrder="2"/>
    </xf>
    <xf numFmtId="0" fontId="7" fillId="0" borderId="8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center" vertical="center" wrapText="1" readingOrder="2"/>
    </xf>
    <xf numFmtId="165" fontId="7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vertical="center" wrapText="1" readingOrder="2"/>
    </xf>
    <xf numFmtId="166" fontId="9" fillId="0" borderId="0" xfId="0" applyNumberFormat="1" applyFont="1" applyAlignment="1">
      <alignment horizontal="center" vertical="center" wrapText="1" readingOrder="2"/>
    </xf>
    <xf numFmtId="166" fontId="9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9" fontId="7" fillId="0" borderId="0" xfId="1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4" fillId="0" borderId="0" xfId="2" applyFont="1"/>
    <xf numFmtId="0" fontId="15" fillId="0" borderId="0" xfId="2" applyFont="1"/>
    <xf numFmtId="0" fontId="16" fillId="0" borderId="0" xfId="2" applyFont="1"/>
    <xf numFmtId="0" fontId="18" fillId="2" borderId="0" xfId="2" applyFont="1" applyFill="1"/>
    <xf numFmtId="0" fontId="13" fillId="0" borderId="0" xfId="2" applyFont="1"/>
    <xf numFmtId="0" fontId="17" fillId="0" borderId="0" xfId="2" applyFont="1"/>
    <xf numFmtId="37" fontId="12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2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166" fontId="7" fillId="0" borderId="0" xfId="0" applyNumberFormat="1" applyFont="1" applyAlignment="1">
      <alignment horizontal="center" vertical="center" readingOrder="2"/>
    </xf>
    <xf numFmtId="0" fontId="7" fillId="0" borderId="6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readingOrder="2"/>
    </xf>
    <xf numFmtId="0" fontId="7" fillId="0" borderId="1" xfId="0" applyFont="1" applyBorder="1" applyAlignment="1">
      <alignment vertical="center"/>
    </xf>
  </cellXfs>
  <cellStyles count="3">
    <cellStyle name="Comma" xfId="1" builtinId="3"/>
    <cellStyle name="Normal" xfId="0" builtinId="0"/>
    <cellStyle name="Normal 2 2" xfId="2" xr:uid="{292627D0-0277-4A48-8270-C3C48336933B}"/>
  </cellStyles>
  <dxfs count="171"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7" formatCode="#,##0.000;\(#,##0.00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EEAE51A7-BE01-441E-B7F1-765E42B66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270650" y="1143000"/>
          <a:ext cx="127635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232078</xdr:colOff>
      <xdr:row>44</xdr:row>
      <xdr:rowOff>15875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E91EFB5-2D33-3437-3528-10B5CF3E4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7069672" y="0"/>
          <a:ext cx="7518703" cy="10191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68" headerRowCount="0" headerRowDxfId="170" dataDxfId="169" totalsRowDxfId="168">
  <tableColumns count="13">
    <tableColumn id="1" xr3:uid="{00000000-0010-0000-0000-000001000000}" name="دارویی برکت (برکت)" dataDxfId="167"/>
    <tableColumn id="2" xr3:uid="{00000000-0010-0000-0000-000002000000}" name="22579" dataDxfId="166"/>
    <tableColumn id="3" xr3:uid="{00000000-0010-0000-0000-000003000000}" name="138995233.0000" dataDxfId="165"/>
    <tableColumn id="4" xr3:uid="{00000000-0010-0000-0000-000004000000}" name="92494426.0000" dataDxfId="164"/>
    <tableColumn id="5" xr3:uid="{00000000-0010-0000-0000-000005000000}" name="0" dataDxfId="163"/>
    <tableColumn id="6" xr3:uid="{00000000-0010-0000-0000-000006000000}" name="0.0000" dataDxfId="162"/>
    <tableColumn id="7" xr3:uid="{00000000-0010-0000-0000-000007000000}" name="Column7" dataDxfId="161"/>
    <tableColumn id="8" xr3:uid="{00000000-0010-0000-0000-000008000000}" name="Column8" dataDxfId="160"/>
    <tableColumn id="9" xr3:uid="{00000000-0010-0000-0000-000009000000}" name="Column9" dataDxfId="159"/>
    <tableColumn id="10" xr3:uid="{00000000-0010-0000-0000-00000A000000}" name="4046.0000" dataDxfId="158"/>
    <tableColumn id="11" xr3:uid="{00000000-0010-0000-0000-00000B000000}" name="Column11" dataDxfId="157"/>
    <tableColumn id="12" xr3:uid="{00000000-0010-0000-0000-00000C000000}" name="90811077.0000" dataDxfId="156"/>
    <tableColumn id="13" xr3:uid="{00000000-0010-0000-0000-00000D000000}" name="0.00" dataDxfId="155">
      <calculatedColumnFormula>Table1[[#This Row],[90811077.0000]]/15916576828928*100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I173" headerRowCount="0" headerRowDxfId="51" dataDxfId="50" totalsRowDxfId="49">
  <tableColumns count="9">
    <tableColumn id="1" xr3:uid="{00000000-0010-0000-0A00-000001000000}" name="زامیاد (خزامیا)" dataDxfId="48"/>
    <tableColumn id="2" xr3:uid="{00000000-0010-0000-0A00-000002000000}" name="2855" dataDxfId="47"/>
    <tableColumn id="3" xr3:uid="{00000000-0010-0000-0A00-000003000000}" name="11579096" dataDxfId="46"/>
    <tableColumn id="4" xr3:uid="{00000000-0010-0000-0A00-000004000000}" name="-11317998" dataDxfId="45"/>
    <tableColumn id="5" xr3:uid="{00000000-0010-0000-0A00-000005000000}" name="261098" dataDxfId="44"/>
    <tableColumn id="6" xr3:uid="{00000000-0010-0000-0A00-000006000000}" name="Column6" dataDxfId="43"/>
    <tableColumn id="7" xr3:uid="{00000000-0010-0000-0A00-000007000000}" name="Column7" dataDxfId="42"/>
    <tableColumn id="8" xr3:uid="{00000000-0010-0000-0A00-000008000000}" name="-5017733" dataDxfId="41"/>
    <tableColumn id="9" xr3:uid="{00000000-0010-0000-0A00-000009000000}" name="6561363" dataDxfId="40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I20" headerRowCount="0" headerRowDxfId="39" dataDxfId="38" totalsRowDxfId="37">
  <tableColumns count="9">
    <tableColumn id="1" xr3:uid="{00000000-0010-0000-0B00-000001000000}" name="مرابحه اتومبیل سازی فردا061023 (فرداموتور06)" dataDxfId="36"/>
    <tableColumn id="2" xr3:uid="{00000000-0010-0000-0B00-000002000000}" name="2841951121.0000" dataDxfId="35"/>
    <tableColumn id="3" xr3:uid="{00000000-0010-0000-0B00-000003000000}" name="0" dataDxfId="34"/>
    <tableColumn id="4" xr3:uid="{00000000-0010-0000-0B00-000004000000}" name="Column4" dataDxfId="33"/>
    <tableColumn id="5" xr3:uid="{00000000-0010-0000-0B00-000005000000}" name="Column5" dataDxfId="32"/>
    <tableColumn id="6" xr3:uid="{00000000-0010-0000-0B00-000006000000}" name="5794662267.0000" dataDxfId="31"/>
    <tableColumn id="7" xr3:uid="{00000000-0010-0000-0B00-000007000000}" name="-33750000" dataDxfId="30"/>
    <tableColumn id="8" xr3:uid="{00000000-0010-0000-0B00-000008000000}" name="Column8" dataDxfId="29"/>
    <tableColumn id="9" xr3:uid="{00000000-0010-0000-0B00-000009000000}" name="5760912267.0000" dataDxfId="28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K496" headerRowCount="0" headerRowDxfId="27" dataDxfId="26" totalsRowDxfId="25">
  <tableColumns count="11">
    <tableColumn id="1" xr3:uid="{00000000-0010-0000-0C00-000001000000}" name="زامیاد (خزامیا)" dataDxfId="24"/>
    <tableColumn id="2" xr3:uid="{00000000-0010-0000-0C00-000002000000}" name="290877" dataDxfId="23"/>
    <tableColumn id="3" xr3:uid="{00000000-0010-0000-0C00-000003000000}" name="261098" dataDxfId="22"/>
    <tableColumn id="4" xr3:uid="{00000000-0010-0000-0C00-000004000000}" name="0" dataDxfId="21"/>
    <tableColumn id="5" xr3:uid="{00000000-0010-0000-0C00-000005000000}" name="551975" dataDxfId="20"/>
    <tableColumn id="6" xr3:uid="{00000000-0010-0000-0C00-000006000000}" name="0.00" dataDxfId="19">
      <calculatedColumnFormula>Table13[[#This Row],[551975]]/درآمدها!$C$10*100</calculatedColumnFormula>
    </tableColumn>
    <tableColumn id="7" xr3:uid="{00000000-0010-0000-0C00-000007000000}" name="Column7" dataDxfId="18"/>
    <tableColumn id="8" xr3:uid="{00000000-0010-0000-0C00-000008000000}" name="6561363" dataDxfId="17"/>
    <tableColumn id="9" xr3:uid="{00000000-0010-0000-0C00-000009000000}" name="-6012492.0000" dataDxfId="16"/>
    <tableColumn id="10" xr3:uid="{00000000-0010-0000-0C00-00000A000000}" name="839748.0000" dataDxfId="15"/>
    <tableColumn id="11" xr3:uid="{00000000-0010-0000-0C00-00000B000000}" name="Column11" dataDxfId="14">
      <calculatedColumnFormula>Table13[[#This Row],[839748.0000]]/درآمدها!$C$10*100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9:E17" headerRowCount="0" headerRowDxfId="13" dataDxfId="12" totalsRowDxfId="11">
  <tableColumns count="5">
    <tableColumn id="1" xr3:uid="{00000000-0010-0000-0D00-000001000000}" name="پاسارگاد - کوتاه مدت - 290.8100.15703888.1 " dataDxfId="10"/>
    <tableColumn id="2" xr3:uid="{00000000-0010-0000-0D00-000002000000}" name="1483170.0000" dataDxfId="9"/>
    <tableColumn id="3" xr3:uid="{00000000-0010-0000-0D00-000003000000}" name="0.03" dataDxfId="8"/>
    <tableColumn id="4" xr3:uid="{00000000-0010-0000-0D00-000004000000}" name="50972705.0000" dataDxfId="7"/>
    <tableColumn id="5" xr3:uid="{00000000-0010-0000-0D00-000005000000}" name="1.09" dataDxfId="6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C11" headerRowCount="0" headerRowDxfId="5" dataDxfId="4" totalsRowDxfId="3">
  <tableColumns count="3">
    <tableColumn id="1" xr3:uid="{00000000-0010-0000-0E00-000001000000}" name="سایر درآمدها" dataDxfId="2"/>
    <tableColumn id="2" xr3:uid="{00000000-0010-0000-0E00-000002000000}" name="0.0000" dataDxfId="1"/>
    <tableColumn id="3" xr3:uid="{00000000-0010-0000-0E00-000003000000}" name="7157119106.0000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8:I16" headerRowCount="0" headerRowDxfId="154" dataDxfId="153" totalsRowDxfId="152">
  <tableColumns count="9">
    <tableColumn id="1" xr3:uid="{00000000-0010-0000-0100-000001000000}" name="اختیارف ت وبملت-5625-03/02/01 (هملت302)" dataDxfId="151"/>
    <tableColumn id="2" xr3:uid="{00000000-0010-0000-0100-000002000000}" name="0" dataDxfId="150"/>
    <tableColumn id="3" xr3:uid="{00000000-0010-0000-0100-000003000000}" name="5625.0000" dataDxfId="149"/>
    <tableColumn id="4" xr3:uid="{00000000-0010-0000-0100-000004000000}" name="1403/02/01" dataDxfId="148"/>
    <tableColumn id="5" xr3:uid="{00000000-0010-0000-0100-000005000000}" name="Column5" dataDxfId="147"/>
    <tableColumn id="6" xr3:uid="{00000000-0010-0000-0100-000006000000}" name="Column6" dataDxfId="146"/>
    <tableColumn id="7" xr3:uid="{00000000-0010-0000-0100-000007000000}" name="Column7" dataDxfId="145"/>
    <tableColumn id="8" xr3:uid="{00000000-0010-0000-0100-000008000000}" name="Column8" dataDxfId="144"/>
    <tableColumn id="9" xr3:uid="{00000000-0010-0000-0100-000009000000}" name="Column9" dataDxfId="14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S17" headerRowCount="0" headerRowDxfId="142" dataDxfId="141" totalsRowDxfId="140">
  <tableColumns count="19">
    <tableColumn id="1" xr3:uid="{00000000-0010-0000-0200-000001000000}" name="صکوک مرابحه اندیمشک07-6ماهه23% (صزاگرس07)" dataDxfId="139"/>
    <tableColumn id="2" xr3:uid="{00000000-0010-0000-0200-000002000000}" name="بلی" dataDxfId="138"/>
    <tableColumn id="3" xr3:uid="{00000000-0010-0000-0200-000003000000}" name="Column3" dataDxfId="137"/>
    <tableColumn id="4" xr3:uid="{00000000-0010-0000-0200-000004000000}" name="1402/10/06" dataDxfId="136"/>
    <tableColumn id="5" xr3:uid="{00000000-0010-0000-0200-000005000000}" name="1407/10/06" dataDxfId="135"/>
    <tableColumn id="6" xr3:uid="{00000000-0010-0000-0200-000006000000}" name="1000000.0000" dataDxfId="134"/>
    <tableColumn id="7" xr3:uid="{00000000-0010-0000-0200-000007000000}" name="0.23000000000000" dataDxfId="133"/>
    <tableColumn id="8" xr3:uid="{00000000-0010-0000-0200-000008000000}" name="370000" dataDxfId="132"/>
    <tableColumn id="9" xr3:uid="{00000000-0010-0000-0200-000009000000}" name="370048937500" dataDxfId="131"/>
    <tableColumn id="10" xr3:uid="{00000000-0010-0000-0200-00000A000000}" name="369932937500" dataDxfId="130"/>
    <tableColumn id="11" xr3:uid="{00000000-0010-0000-0200-00000B000000}" name="0" dataDxfId="129"/>
    <tableColumn id="12" xr3:uid="{00000000-0010-0000-0200-00000C000000}" name="Column12" dataDxfId="128"/>
    <tableColumn id="13" xr3:uid="{00000000-0010-0000-0200-00000D000000}" name="Column13" dataDxfId="127"/>
    <tableColumn id="14" xr3:uid="{00000000-0010-0000-0200-00000E000000}" name="Column14" dataDxfId="126"/>
    <tableColumn id="15" xr3:uid="{00000000-0010-0000-0200-00000F000000}" name="Column15" dataDxfId="125"/>
    <tableColumn id="16" xr3:uid="{00000000-0010-0000-0200-000010000000}" name="1000000" dataDxfId="124"/>
    <tableColumn id="17" xr3:uid="{00000000-0010-0000-0200-000011000000}" name="Column17" dataDxfId="123"/>
    <tableColumn id="18" xr3:uid="{00000000-0010-0000-0200-000012000000}" name="Column18" dataDxfId="122"/>
    <tableColumn id="19" xr3:uid="{00000000-0010-0000-0200-000013000000}" name="2.32" dataDxfId="121">
      <calculatedColumnFormula>Table3[[#This Row],[Column18]]/15916576828928*100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9:G16" headerRowCount="0" headerRowDxfId="120" dataDxfId="119" totalsRowDxfId="118">
  <tableColumns count="7">
    <tableColumn id="1" xr3:uid="{00000000-0010-0000-0300-000001000000}" name="صکوک اجاره گل گهر054-3ماهه23%" dataDxfId="117"/>
    <tableColumn id="2" xr3:uid="{00000000-0010-0000-0300-000002000000}" name="4500000" dataDxfId="116"/>
    <tableColumn id="3" xr3:uid="{00000000-0010-0000-0300-000003000000}" name="1000000.0000" dataDxfId="115"/>
    <tableColumn id="4" xr3:uid="{00000000-0010-0000-0300-000004000000}" name="Column4" dataDxfId="114"/>
    <tableColumn id="5" xr3:uid="{00000000-0010-0000-0300-000005000000}" name="0" dataDxfId="113"/>
    <tableColumn id="6" xr3:uid="{00000000-0010-0000-0300-000006000000}" name="4499184375000" dataDxfId="112"/>
    <tableColumn id="7" xr3:uid="{00000000-0010-0000-0300-000007000000}" name="Column7" dataDxfId="111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J17" headerRowCount="0" headerRowDxfId="110" dataDxfId="109" totalsRowDxfId="108">
  <tableColumns count="10">
    <tableColumn id="1" xr3:uid="{00000000-0010-0000-0500-000001000000}" name="پاسارگاد - بلند مدت - 290.307.15703888.6" dataDxfId="107"/>
    <tableColumn id="2" xr3:uid="{00000000-0010-0000-0500-000002000000}" name="290.307.15703888.6" dataDxfId="106"/>
    <tableColumn id="3" xr3:uid="{00000000-0010-0000-0500-000003000000}" name="سپرده سرمایه‌گذاری" dataDxfId="105"/>
    <tableColumn id="4" xr3:uid="{00000000-0010-0000-0500-000004000000}" name="-" dataDxfId="104"/>
    <tableColumn id="5" xr3:uid="{00000000-0010-0000-0500-000005000000}" name="Column5" dataDxfId="103"/>
    <tableColumn id="6" xr3:uid="{00000000-0010-0000-0500-000006000000}" name="250000000000" dataDxfId="102"/>
    <tableColumn id="7" xr3:uid="{00000000-0010-0000-0500-000007000000}" name="0" dataDxfId="101"/>
    <tableColumn id="8" xr3:uid="{00000000-0010-0000-0500-000008000000}" name="Column8" dataDxfId="100"/>
    <tableColumn id="9" xr3:uid="{00000000-0010-0000-0500-000009000000}" name="Column9" dataDxfId="99"/>
    <tableColumn id="10" xr3:uid="{00000000-0010-0000-0500-00000A000000}" name="0.00" dataDxfId="9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E10" headerRowCount="0" headerRowDxfId="97" dataDxfId="96" totalsRowDxfId="95">
  <tableColumns count="5">
    <tableColumn id="1" xr3:uid="{00000000-0010-0000-0600-000001000000}" name="درآمد حاصل از سرمایه­گذاری در سهام و حق تقدم سهام و صندوق‌های سرمایه‌گذاری" dataDxfId="94"/>
    <tableColumn id="2" xr3:uid="{00000000-0010-0000-0600-000002000000}" name="1-2" dataDxfId="93"/>
    <tableColumn id="3" xr3:uid="{00000000-0010-0000-0600-000003000000}" name="789635717738.0000" dataDxfId="92"/>
    <tableColumn id="4" xr3:uid="{00000000-0010-0000-0600-000004000000}" name="52.02" dataDxfId="91"/>
    <tableColumn id="5" xr3:uid="{00000000-0010-0000-0600-000005000000}" name="4.96" dataDxfId="9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J27" headerRowCount="0" headerRowDxfId="89" dataDxfId="88" totalsRowDxfId="87">
  <tableColumns count="10">
    <tableColumn id="1" xr3:uid="{00000000-0010-0000-0700-000001000000}" name="تامین سرمایه دماوند (تماوند)" dataDxfId="86"/>
    <tableColumn id="2" xr3:uid="{00000000-0010-0000-0700-000002000000}" name="1402/09/07" dataDxfId="85"/>
    <tableColumn id="3" xr3:uid="{00000000-0010-0000-0700-000003000000}" name="1400000" dataDxfId="84"/>
    <tableColumn id="4" xr3:uid="{00000000-0010-0000-0700-000004000000}" name="774.0000" dataDxfId="83"/>
    <tableColumn id="5" xr3:uid="{00000000-0010-0000-0700-000005000000}" name="0" dataDxfId="82"/>
    <tableColumn id="6" xr3:uid="{00000000-0010-0000-0700-000006000000}" name="Column6" dataDxfId="81"/>
    <tableColumn id="7" xr3:uid="{00000000-0010-0000-0700-000007000000}" name="Column7" dataDxfId="80"/>
    <tableColumn id="8" xr3:uid="{00000000-0010-0000-0700-000008000000}" name="1083600000" dataDxfId="79"/>
    <tableColumn id="9" xr3:uid="{00000000-0010-0000-0700-000009000000}" name="Column9" dataDxfId="78"/>
    <tableColumn id="10" xr3:uid="{00000000-0010-0000-0700-00000A000000}" name="Column10" dataDxfId="77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J24" headerRowCount="0" headerRowDxfId="76" dataDxfId="75" totalsRowDxfId="74">
  <tableColumns count="10">
    <tableColumn id="1" xr3:uid="{00000000-0010-0000-0800-000001000000}" name="صکوک اجاره گل گهر504-3ماهه23% (صگل504)" dataDxfId="73"/>
    <tableColumn id="2" xr3:uid="{00000000-0010-0000-0800-000002000000}" name="1403/07/18" dataDxfId="72"/>
    <tableColumn id="3" xr3:uid="{00000000-0010-0000-0800-000003000000}" name="1405/04/18" dataDxfId="71"/>
    <tableColumn id="4" xr3:uid="{00000000-0010-0000-0800-000004000000}" name="23.00" dataDxfId="70"/>
    <tableColumn id="5" xr3:uid="{00000000-0010-0000-0800-000005000000}" name="3880464481" dataDxfId="69"/>
    <tableColumn id="6" xr3:uid="{00000000-0010-0000-0800-000006000000}" name="0" dataDxfId="68"/>
    <tableColumn id="7" xr3:uid="{00000000-0010-0000-0800-000007000000}" name="Column7" dataDxfId="67"/>
    <tableColumn id="8" xr3:uid="{00000000-0010-0000-0800-000008000000}" name="Column8" dataDxfId="66"/>
    <tableColumn id="9" xr3:uid="{00000000-0010-0000-0800-000009000000}" name="Column9" dataDxfId="65"/>
    <tableColumn id="10" xr3:uid="{00000000-0010-0000-0800-00000A000000}" name="Column10" dataDxfId="64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I478" headerRowCount="0" headerRowDxfId="63" dataDxfId="62" totalsRowDxfId="61">
  <tableColumns count="9">
    <tableColumn id="1" xr3:uid="{00000000-0010-0000-0900-000001000000}" name="ایران خودرو (خودرو)" dataDxfId="60"/>
    <tableColumn id="2" xr3:uid="{00000000-0010-0000-0900-000002000000}" name="74222000" dataDxfId="59"/>
    <tableColumn id="3" xr3:uid="{00000000-0010-0000-0900-000003000000}" name="263644436250" dataDxfId="58"/>
    <tableColumn id="4" xr3:uid="{00000000-0010-0000-0900-000004000000}" name="-204641464419.0000" dataDxfId="57"/>
    <tableColumn id="5" xr3:uid="{00000000-0010-0000-0900-000005000000}" name="59002971831.0000" dataDxfId="56"/>
    <tableColumn id="6" xr3:uid="{00000000-0010-0000-0900-000006000000}" name="244024000" dataDxfId="55"/>
    <tableColumn id="7" xr3:uid="{00000000-0010-0000-0900-000007000000}" name="673445204550" dataDxfId="54"/>
    <tableColumn id="8" xr3:uid="{00000000-0010-0000-0900-000008000000}" name="-614442232719.0000" dataDxfId="53"/>
    <tableColumn id="9" xr3:uid="{00000000-0010-0000-0900-000009000000}" name="Column9" dataDxfId="5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35AB-73CC-4519-A016-E4AE1AFAA555}">
  <dimension ref="A16:I40"/>
  <sheetViews>
    <sheetView rightToLeft="1" view="pageBreakPreview" zoomScale="60" zoomScaleNormal="100" workbookViewId="0">
      <selection activeCell="D48" sqref="D48"/>
    </sheetView>
  </sheetViews>
  <sheetFormatPr defaultRowHeight="18"/>
  <cols>
    <col min="1" max="7" width="9" style="52"/>
    <col min="8" max="8" width="14.375" style="52" customWidth="1"/>
    <col min="9" max="9" width="9.625" style="52" bestFit="1" customWidth="1"/>
    <col min="10" max="16384" width="9" style="52"/>
  </cols>
  <sheetData>
    <row r="16" spans="1:9" ht="24">
      <c r="A16" s="58"/>
      <c r="B16" s="58"/>
      <c r="C16" s="58"/>
      <c r="D16" s="58"/>
      <c r="E16" s="58"/>
      <c r="F16" s="58"/>
      <c r="G16" s="58"/>
      <c r="H16" s="58"/>
      <c r="I16" s="56"/>
    </row>
    <row r="17" spans="1:9" ht="24">
      <c r="A17" s="58"/>
      <c r="B17" s="58"/>
      <c r="C17" s="58"/>
      <c r="D17" s="58"/>
      <c r="E17" s="58"/>
      <c r="F17" s="58"/>
      <c r="G17" s="58"/>
      <c r="H17" s="58"/>
      <c r="I17" s="56"/>
    </row>
    <row r="18" spans="1:9" ht="24">
      <c r="A18" s="58"/>
      <c r="B18" s="58"/>
      <c r="C18" s="58"/>
      <c r="D18" s="58"/>
      <c r="E18" s="58"/>
      <c r="F18" s="58"/>
      <c r="G18" s="58"/>
      <c r="H18" s="58"/>
      <c r="I18" s="56"/>
    </row>
    <row r="19" spans="1:9" ht="24">
      <c r="A19" s="58"/>
      <c r="B19" s="58"/>
      <c r="C19" s="58"/>
      <c r="D19" s="58"/>
      <c r="E19" s="58"/>
      <c r="F19" s="58"/>
      <c r="G19" s="58"/>
      <c r="H19" s="58"/>
      <c r="I19" s="56"/>
    </row>
    <row r="32" spans="1:9" s="53" customFormat="1" ht="21">
      <c r="B32" s="54"/>
      <c r="C32" s="54"/>
      <c r="D32" s="54"/>
      <c r="E32" s="54"/>
      <c r="F32" s="54"/>
      <c r="G32" s="54"/>
      <c r="H32" s="54"/>
    </row>
    <row r="33" spans="2:5" ht="20.25">
      <c r="B33" s="57"/>
      <c r="C33" s="57"/>
      <c r="D33" s="57"/>
    </row>
    <row r="40" spans="2:5">
      <c r="E40" s="55" t="s">
        <v>697</v>
      </c>
    </row>
  </sheetData>
  <mergeCells count="4">
    <mergeCell ref="A16:H16"/>
    <mergeCell ref="A17:H17"/>
    <mergeCell ref="A18:H18"/>
    <mergeCell ref="A19:H19"/>
  </mergeCells>
  <printOptions horizontalCentered="1"/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81"/>
  <sheetViews>
    <sheetView rightToLeft="1" view="pageBreakPreview" topLeftCell="A439" zoomScale="60" zoomScaleNormal="100" workbookViewId="0">
      <selection activeCell="I477" sqref="I477"/>
    </sheetView>
  </sheetViews>
  <sheetFormatPr defaultColWidth="9" defaultRowHeight="18.75"/>
  <cols>
    <col min="1" max="1" width="35.5" style="11" customWidth="1"/>
    <col min="2" max="2" width="13" style="11" customWidth="1"/>
    <col min="3" max="3" width="19.25" style="11" bestFit="1" customWidth="1"/>
    <col min="4" max="4" width="20.75" style="11" bestFit="1" customWidth="1"/>
    <col min="5" max="5" width="20.875" style="11" customWidth="1"/>
    <col min="6" max="6" width="13" style="11" customWidth="1"/>
    <col min="7" max="7" width="20.125" style="11" bestFit="1" customWidth="1"/>
    <col min="8" max="8" width="20.75" style="11" bestFit="1" customWidth="1"/>
    <col min="9" max="9" width="20.875" style="11" customWidth="1"/>
    <col min="10" max="10" width="9" style="4" customWidth="1"/>
    <col min="11" max="16384" width="9" style="4"/>
  </cols>
  <sheetData>
    <row r="1" spans="1:9" ht="21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ht="21">
      <c r="A2" s="59" t="s">
        <v>181</v>
      </c>
      <c r="B2" s="59"/>
      <c r="C2" s="59"/>
      <c r="D2" s="59"/>
      <c r="E2" s="59"/>
      <c r="F2" s="59"/>
      <c r="G2" s="59"/>
      <c r="H2" s="59"/>
      <c r="I2" s="59"/>
    </row>
    <row r="3" spans="1:9" ht="21">
      <c r="A3" s="59" t="s">
        <v>182</v>
      </c>
      <c r="B3" s="59"/>
      <c r="C3" s="59"/>
      <c r="D3" s="59"/>
      <c r="E3" s="59"/>
      <c r="F3" s="59"/>
      <c r="G3" s="59"/>
      <c r="H3" s="59"/>
      <c r="I3" s="59"/>
    </row>
    <row r="4" spans="1:9">
      <c r="A4" s="65" t="s">
        <v>239</v>
      </c>
      <c r="B4" s="65"/>
      <c r="C4" s="65"/>
      <c r="D4" s="65"/>
      <c r="E4" s="65"/>
      <c r="F4" s="65"/>
      <c r="G4" s="65"/>
      <c r="H4" s="65"/>
      <c r="I4" s="65"/>
    </row>
    <row r="5" spans="1:9" ht="16.5" customHeight="1">
      <c r="B5" s="79" t="s">
        <v>198</v>
      </c>
      <c r="C5" s="79"/>
      <c r="D5" s="79"/>
      <c r="E5" s="79"/>
      <c r="F5" s="79" t="s">
        <v>199</v>
      </c>
      <c r="G5" s="79"/>
      <c r="H5" s="79"/>
      <c r="I5" s="79"/>
    </row>
    <row r="6" spans="1:9">
      <c r="A6" s="7" t="s">
        <v>184</v>
      </c>
      <c r="B6" s="6" t="s">
        <v>10</v>
      </c>
      <c r="C6" s="6" t="s">
        <v>240</v>
      </c>
      <c r="D6" s="6" t="s">
        <v>241</v>
      </c>
      <c r="E6" s="25" t="s">
        <v>242</v>
      </c>
      <c r="F6" s="6" t="s">
        <v>10</v>
      </c>
      <c r="G6" s="6" t="s">
        <v>12</v>
      </c>
      <c r="H6" s="6" t="s">
        <v>241</v>
      </c>
      <c r="I6" s="25" t="s">
        <v>242</v>
      </c>
    </row>
    <row r="7" spans="1:9" ht="23.1" customHeight="1">
      <c r="A7" s="8" t="s">
        <v>23</v>
      </c>
      <c r="B7" s="9">
        <v>74222000</v>
      </c>
      <c r="C7" s="9">
        <v>263644436250</v>
      </c>
      <c r="D7" s="9">
        <v>-204641464419</v>
      </c>
      <c r="E7" s="9">
        <v>59002971831</v>
      </c>
      <c r="F7" s="9">
        <v>244024000</v>
      </c>
      <c r="G7" s="9">
        <v>673445204550</v>
      </c>
      <c r="H7" s="9">
        <v>-614442232719</v>
      </c>
      <c r="I7" s="9">
        <v>59002971831</v>
      </c>
    </row>
    <row r="8" spans="1:9" ht="23.1" customHeight="1">
      <c r="A8" s="8" t="s">
        <v>37</v>
      </c>
      <c r="B8" s="9">
        <v>99833000</v>
      </c>
      <c r="C8" s="9">
        <v>100021738050</v>
      </c>
      <c r="D8" s="9">
        <v>-100021738050</v>
      </c>
      <c r="E8" s="9">
        <v>0</v>
      </c>
      <c r="F8" s="9">
        <v>404571000</v>
      </c>
      <c r="G8" s="9">
        <v>397449498420</v>
      </c>
      <c r="H8" s="9">
        <v>-397449498420</v>
      </c>
      <c r="I8" s="9">
        <v>0</v>
      </c>
    </row>
    <row r="9" spans="1:9" ht="23.1" customHeight="1">
      <c r="A9" s="8" t="s">
        <v>31</v>
      </c>
      <c r="B9" s="9">
        <v>0</v>
      </c>
      <c r="C9" s="9">
        <v>0</v>
      </c>
      <c r="D9" s="9">
        <v>0</v>
      </c>
      <c r="E9" s="9">
        <v>0</v>
      </c>
      <c r="F9" s="9">
        <v>16358000</v>
      </c>
      <c r="G9" s="9">
        <v>14188870976</v>
      </c>
      <c r="H9" s="9">
        <v>-14188870876</v>
      </c>
      <c r="I9" s="9">
        <v>100</v>
      </c>
    </row>
    <row r="10" spans="1:9" ht="23.1" customHeight="1">
      <c r="A10" s="8" t="s">
        <v>243</v>
      </c>
      <c r="B10" s="9">
        <v>0</v>
      </c>
      <c r="C10" s="9">
        <v>0</v>
      </c>
      <c r="D10" s="9">
        <v>0</v>
      </c>
      <c r="E10" s="9">
        <v>0</v>
      </c>
      <c r="F10" s="9">
        <v>885000</v>
      </c>
      <c r="G10" s="9">
        <v>7443270380</v>
      </c>
      <c r="H10" s="9">
        <v>-4380298680</v>
      </c>
      <c r="I10" s="9">
        <v>3062971700</v>
      </c>
    </row>
    <row r="11" spans="1:9" ht="23.1" customHeight="1">
      <c r="A11" s="8" t="s">
        <v>41</v>
      </c>
      <c r="B11" s="9">
        <v>0</v>
      </c>
      <c r="C11" s="9">
        <v>0</v>
      </c>
      <c r="D11" s="9">
        <v>0</v>
      </c>
      <c r="E11" s="9">
        <v>0</v>
      </c>
      <c r="F11" s="9">
        <v>691533</v>
      </c>
      <c r="G11" s="9">
        <v>2994283982</v>
      </c>
      <c r="H11" s="9">
        <v>-3225201575</v>
      </c>
      <c r="I11" s="9">
        <v>-230917593</v>
      </c>
    </row>
    <row r="12" spans="1:9" ht="23.1" customHeight="1">
      <c r="A12" s="8" t="s">
        <v>42</v>
      </c>
      <c r="B12" s="9">
        <v>0</v>
      </c>
      <c r="C12" s="9">
        <v>0</v>
      </c>
      <c r="D12" s="9">
        <v>0</v>
      </c>
      <c r="E12" s="9">
        <v>0</v>
      </c>
      <c r="F12" s="9">
        <v>18941000</v>
      </c>
      <c r="G12" s="9">
        <v>71175144143</v>
      </c>
      <c r="H12" s="9">
        <v>-70714032134</v>
      </c>
      <c r="I12" s="9">
        <v>461112009</v>
      </c>
    </row>
    <row r="13" spans="1:9" ht="23.1" customHeight="1">
      <c r="A13" s="8" t="s">
        <v>49</v>
      </c>
      <c r="B13" s="9">
        <v>0</v>
      </c>
      <c r="C13" s="9">
        <v>0</v>
      </c>
      <c r="D13" s="9">
        <v>0</v>
      </c>
      <c r="E13" s="9">
        <v>0</v>
      </c>
      <c r="F13" s="9">
        <v>200000</v>
      </c>
      <c r="G13" s="9">
        <v>1526860823</v>
      </c>
      <c r="H13" s="9">
        <v>-1403301037</v>
      </c>
      <c r="I13" s="9">
        <v>123559786</v>
      </c>
    </row>
    <row r="14" spans="1:9" ht="23.1" customHeight="1">
      <c r="A14" s="8" t="s">
        <v>38</v>
      </c>
      <c r="B14" s="9">
        <v>0</v>
      </c>
      <c r="C14" s="9">
        <v>0</v>
      </c>
      <c r="D14" s="9">
        <v>0</v>
      </c>
      <c r="E14" s="9">
        <v>0</v>
      </c>
      <c r="F14" s="9">
        <v>1189000</v>
      </c>
      <c r="G14" s="9">
        <v>2279491000</v>
      </c>
      <c r="H14" s="9">
        <v>-2497325692</v>
      </c>
      <c r="I14" s="9">
        <v>-217834692</v>
      </c>
    </row>
    <row r="15" spans="1:9" ht="23.1" customHeight="1">
      <c r="A15" s="8" t="s">
        <v>50</v>
      </c>
      <c r="B15" s="9">
        <v>0</v>
      </c>
      <c r="C15" s="9">
        <v>0</v>
      </c>
      <c r="D15" s="9">
        <v>0</v>
      </c>
      <c r="E15" s="9">
        <v>0</v>
      </c>
      <c r="F15" s="9">
        <v>2028000</v>
      </c>
      <c r="G15" s="9">
        <v>12053092684</v>
      </c>
      <c r="H15" s="9">
        <v>-10681382931</v>
      </c>
      <c r="I15" s="9">
        <v>1371709753</v>
      </c>
    </row>
    <row r="16" spans="1:9" ht="23.1" customHeight="1">
      <c r="A16" s="8" t="s">
        <v>33</v>
      </c>
      <c r="B16" s="9">
        <v>0</v>
      </c>
      <c r="C16" s="9">
        <v>0</v>
      </c>
      <c r="D16" s="9">
        <v>0</v>
      </c>
      <c r="E16" s="9">
        <v>0</v>
      </c>
      <c r="F16" s="9">
        <v>109802751</v>
      </c>
      <c r="G16" s="9">
        <v>263223079895</v>
      </c>
      <c r="H16" s="9">
        <v>-244913348094</v>
      </c>
      <c r="I16" s="9">
        <v>18309731801</v>
      </c>
    </row>
    <row r="17" spans="1:9" ht="23.1" customHeight="1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18421048</v>
      </c>
      <c r="G17" s="9">
        <v>113557821349</v>
      </c>
      <c r="H17" s="9">
        <v>-101901123320</v>
      </c>
      <c r="I17" s="9">
        <v>11656698029</v>
      </c>
    </row>
    <row r="18" spans="1:9" ht="23.1" customHeight="1">
      <c r="A18" s="8" t="s">
        <v>244</v>
      </c>
      <c r="B18" s="9">
        <v>0</v>
      </c>
      <c r="C18" s="9">
        <v>0</v>
      </c>
      <c r="D18" s="9">
        <v>0</v>
      </c>
      <c r="E18" s="9">
        <v>0</v>
      </c>
      <c r="F18" s="9">
        <v>5400000</v>
      </c>
      <c r="G18" s="9">
        <v>8734172547</v>
      </c>
      <c r="H18" s="9">
        <v>-8222823694</v>
      </c>
      <c r="I18" s="9">
        <v>511348853</v>
      </c>
    </row>
    <row r="19" spans="1:9" ht="23.1" customHeight="1">
      <c r="A19" s="8" t="s">
        <v>22</v>
      </c>
      <c r="B19" s="9">
        <v>46126000</v>
      </c>
      <c r="C19" s="9">
        <v>57058809378</v>
      </c>
      <c r="D19" s="9">
        <v>-57058809378</v>
      </c>
      <c r="E19" s="9">
        <v>0</v>
      </c>
      <c r="F19" s="9">
        <v>68069000</v>
      </c>
      <c r="G19" s="9">
        <v>88488092958</v>
      </c>
      <c r="H19" s="9">
        <v>-88519957103</v>
      </c>
      <c r="I19" s="9">
        <v>-31864145</v>
      </c>
    </row>
    <row r="20" spans="1:9" ht="23.1" customHeight="1">
      <c r="A20" s="8" t="s">
        <v>19</v>
      </c>
      <c r="B20" s="9">
        <v>0</v>
      </c>
      <c r="C20" s="9">
        <v>0</v>
      </c>
      <c r="D20" s="9">
        <v>0</v>
      </c>
      <c r="E20" s="9">
        <v>0</v>
      </c>
      <c r="F20" s="9">
        <v>14000</v>
      </c>
      <c r="G20" s="9">
        <v>76576500</v>
      </c>
      <c r="H20" s="9">
        <v>-76576500</v>
      </c>
      <c r="I20" s="9">
        <v>0</v>
      </c>
    </row>
    <row r="21" spans="1:9" ht="23.1" customHeight="1">
      <c r="A21" s="8" t="s">
        <v>245</v>
      </c>
      <c r="B21" s="9">
        <v>0</v>
      </c>
      <c r="C21" s="9">
        <v>0</v>
      </c>
      <c r="D21" s="9">
        <v>0</v>
      </c>
      <c r="E21" s="9">
        <v>0</v>
      </c>
      <c r="F21" s="9">
        <v>901</v>
      </c>
      <c r="G21" s="9">
        <v>2046540</v>
      </c>
      <c r="H21" s="9">
        <v>-1397842</v>
      </c>
      <c r="I21" s="9">
        <v>648698</v>
      </c>
    </row>
    <row r="22" spans="1:9" ht="23.1" customHeight="1">
      <c r="A22" s="8" t="s">
        <v>45</v>
      </c>
      <c r="B22" s="9">
        <v>113957000</v>
      </c>
      <c r="C22" s="9">
        <v>264254661450</v>
      </c>
      <c r="D22" s="9">
        <v>-264254661450</v>
      </c>
      <c r="E22" s="9">
        <v>0</v>
      </c>
      <c r="F22" s="9">
        <v>191311000</v>
      </c>
      <c r="G22" s="9">
        <v>434646270150</v>
      </c>
      <c r="H22" s="9">
        <v>-434646270150</v>
      </c>
      <c r="I22" s="9">
        <v>0</v>
      </c>
    </row>
    <row r="23" spans="1:9" ht="23.1" customHeight="1">
      <c r="A23" s="8" t="s">
        <v>246</v>
      </c>
      <c r="B23" s="9">
        <v>0</v>
      </c>
      <c r="C23" s="9">
        <v>0</v>
      </c>
      <c r="D23" s="9">
        <v>0</v>
      </c>
      <c r="E23" s="9">
        <v>0</v>
      </c>
      <c r="F23" s="9">
        <v>990000</v>
      </c>
      <c r="G23" s="9">
        <v>5116932166</v>
      </c>
      <c r="H23" s="9">
        <v>-5383078966</v>
      </c>
      <c r="I23" s="9">
        <v>-266146800</v>
      </c>
    </row>
    <row r="24" spans="1:9" ht="23.1" customHeight="1">
      <c r="A24" s="8" t="s">
        <v>20</v>
      </c>
      <c r="B24" s="9">
        <v>0</v>
      </c>
      <c r="C24" s="9">
        <v>0</v>
      </c>
      <c r="D24" s="9">
        <v>0</v>
      </c>
      <c r="E24" s="9">
        <v>0</v>
      </c>
      <c r="F24" s="9">
        <v>3013000</v>
      </c>
      <c r="G24" s="9">
        <v>5571262975</v>
      </c>
      <c r="H24" s="9">
        <v>-5571262975</v>
      </c>
      <c r="I24" s="9">
        <v>0</v>
      </c>
    </row>
    <row r="25" spans="1:9" ht="23.1" customHeight="1">
      <c r="A25" s="8" t="s">
        <v>247</v>
      </c>
      <c r="B25" s="9">
        <v>0</v>
      </c>
      <c r="C25" s="9">
        <v>0</v>
      </c>
      <c r="D25" s="9">
        <v>0</v>
      </c>
      <c r="E25" s="9">
        <v>0</v>
      </c>
      <c r="F25" s="9">
        <v>240000</v>
      </c>
      <c r="G25" s="9">
        <v>21903665588</v>
      </c>
      <c r="H25" s="9">
        <v>-15448414408</v>
      </c>
      <c r="I25" s="9">
        <v>6455251180</v>
      </c>
    </row>
    <row r="26" spans="1:9" ht="23.1" customHeight="1">
      <c r="A26" s="8" t="s">
        <v>32</v>
      </c>
      <c r="B26" s="9">
        <v>0</v>
      </c>
      <c r="C26" s="9">
        <v>0</v>
      </c>
      <c r="D26" s="9">
        <v>0</v>
      </c>
      <c r="E26" s="9">
        <v>0</v>
      </c>
      <c r="F26" s="9">
        <v>5396958</v>
      </c>
      <c r="G26" s="9">
        <v>8965162072</v>
      </c>
      <c r="H26" s="9">
        <v>-10187345530</v>
      </c>
      <c r="I26" s="9">
        <v>-1222183458</v>
      </c>
    </row>
    <row r="27" spans="1:9" ht="23.1" customHeight="1">
      <c r="A27" s="8" t="s">
        <v>35</v>
      </c>
      <c r="B27" s="9">
        <v>2101000</v>
      </c>
      <c r="C27" s="9">
        <v>7991663090</v>
      </c>
      <c r="D27" s="9">
        <v>-10294711457</v>
      </c>
      <c r="E27" s="9">
        <v>-2303048367</v>
      </c>
      <c r="F27" s="9">
        <v>7623000</v>
      </c>
      <c r="G27" s="9">
        <v>34366399790</v>
      </c>
      <c r="H27" s="9">
        <v>-36669448157</v>
      </c>
      <c r="I27" s="9">
        <v>-2303048367</v>
      </c>
    </row>
    <row r="28" spans="1:9" ht="23.1" customHeight="1">
      <c r="A28" s="8" t="s">
        <v>40</v>
      </c>
      <c r="B28" s="9">
        <v>0</v>
      </c>
      <c r="C28" s="9">
        <v>0</v>
      </c>
      <c r="D28" s="9">
        <v>0</v>
      </c>
      <c r="E28" s="9">
        <v>0</v>
      </c>
      <c r="F28" s="9">
        <v>909346</v>
      </c>
      <c r="G28" s="9">
        <v>2478278266</v>
      </c>
      <c r="H28" s="9">
        <v>-2950658243</v>
      </c>
      <c r="I28" s="9">
        <v>-472379977</v>
      </c>
    </row>
    <row r="29" spans="1:9" ht="23.1" customHeight="1">
      <c r="A29" s="8" t="s">
        <v>48</v>
      </c>
      <c r="B29" s="9">
        <v>0</v>
      </c>
      <c r="C29" s="9">
        <v>0</v>
      </c>
      <c r="D29" s="9">
        <v>0</v>
      </c>
      <c r="E29" s="9">
        <v>0</v>
      </c>
      <c r="F29" s="9">
        <v>11421</v>
      </c>
      <c r="G29" s="9">
        <v>35802001</v>
      </c>
      <c r="H29" s="9">
        <v>-41814493</v>
      </c>
      <c r="I29" s="9">
        <v>-6012492</v>
      </c>
    </row>
    <row r="30" spans="1:9" ht="23.1" customHeight="1">
      <c r="A30" s="8" t="s">
        <v>27</v>
      </c>
      <c r="B30" s="9">
        <v>0</v>
      </c>
      <c r="C30" s="9">
        <v>0</v>
      </c>
      <c r="D30" s="9">
        <v>0</v>
      </c>
      <c r="E30" s="9">
        <v>0</v>
      </c>
      <c r="F30" s="9">
        <v>64232</v>
      </c>
      <c r="G30" s="9">
        <v>1912837358</v>
      </c>
      <c r="H30" s="9">
        <v>-1289663870</v>
      </c>
      <c r="I30" s="9">
        <v>623173488</v>
      </c>
    </row>
    <row r="31" spans="1:9" ht="23.1" customHeight="1">
      <c r="A31" s="8" t="s">
        <v>24</v>
      </c>
      <c r="B31" s="9">
        <v>-744000</v>
      </c>
      <c r="C31" s="9">
        <v>-695927025</v>
      </c>
      <c r="D31" s="9">
        <v>695927025</v>
      </c>
      <c r="E31" s="9">
        <v>0</v>
      </c>
      <c r="F31" s="9">
        <v>4848000</v>
      </c>
      <c r="G31" s="9">
        <v>4299263487</v>
      </c>
      <c r="H31" s="9">
        <v>-4299263487</v>
      </c>
      <c r="I31" s="9">
        <v>0</v>
      </c>
    </row>
    <row r="32" spans="1:9" ht="23.1" customHeight="1">
      <c r="A32" s="8" t="s">
        <v>44</v>
      </c>
      <c r="B32" s="9">
        <v>0</v>
      </c>
      <c r="C32" s="9">
        <v>0</v>
      </c>
      <c r="D32" s="9">
        <v>0</v>
      </c>
      <c r="E32" s="9">
        <v>0</v>
      </c>
      <c r="F32" s="9">
        <v>9000</v>
      </c>
      <c r="G32" s="9">
        <v>10740600</v>
      </c>
      <c r="H32" s="9">
        <v>-10740600</v>
      </c>
      <c r="I32" s="9">
        <v>0</v>
      </c>
    </row>
    <row r="33" spans="1:9" ht="23.1" customHeight="1">
      <c r="A33" s="8" t="s">
        <v>248</v>
      </c>
      <c r="B33" s="9">
        <v>0</v>
      </c>
      <c r="C33" s="9">
        <v>0</v>
      </c>
      <c r="D33" s="9">
        <v>0</v>
      </c>
      <c r="E33" s="9">
        <v>0</v>
      </c>
      <c r="F33" s="9">
        <v>31169123</v>
      </c>
      <c r="G33" s="9">
        <v>74910712101</v>
      </c>
      <c r="H33" s="9">
        <v>-75603777423</v>
      </c>
      <c r="I33" s="9">
        <v>-693065322</v>
      </c>
    </row>
    <row r="34" spans="1:9" ht="23.1" customHeight="1">
      <c r="A34" s="8" t="s">
        <v>36</v>
      </c>
      <c r="B34" s="9">
        <v>0</v>
      </c>
      <c r="C34" s="9">
        <v>0</v>
      </c>
      <c r="D34" s="9">
        <v>0</v>
      </c>
      <c r="E34" s="9">
        <v>0</v>
      </c>
      <c r="F34" s="9">
        <v>20018344</v>
      </c>
      <c r="G34" s="9">
        <v>334786165744</v>
      </c>
      <c r="H34" s="9">
        <v>-300864300259</v>
      </c>
      <c r="I34" s="9">
        <v>33921865485</v>
      </c>
    </row>
    <row r="35" spans="1:9" ht="23.1" customHeight="1">
      <c r="A35" s="8" t="s">
        <v>43</v>
      </c>
      <c r="B35" s="9">
        <v>0</v>
      </c>
      <c r="C35" s="9">
        <v>0</v>
      </c>
      <c r="D35" s="9">
        <v>0</v>
      </c>
      <c r="E35" s="9">
        <v>0</v>
      </c>
      <c r="F35" s="9">
        <v>414</v>
      </c>
      <c r="G35" s="9">
        <v>44775203</v>
      </c>
      <c r="H35" s="9">
        <v>-54340516</v>
      </c>
      <c r="I35" s="9">
        <v>-9565313</v>
      </c>
    </row>
    <row r="36" spans="1:9" ht="23.1" customHeight="1">
      <c r="A36" s="8" t="s">
        <v>47</v>
      </c>
      <c r="B36" s="9">
        <v>1562000</v>
      </c>
      <c r="C36" s="9">
        <v>5318205300</v>
      </c>
      <c r="D36" s="9">
        <v>-3684195210</v>
      </c>
      <c r="E36" s="9">
        <v>1634010090</v>
      </c>
      <c r="F36" s="9">
        <v>1562000</v>
      </c>
      <c r="G36" s="9">
        <v>5318205300</v>
      </c>
      <c r="H36" s="9">
        <v>-3684195210</v>
      </c>
      <c r="I36" s="9">
        <v>1634010090</v>
      </c>
    </row>
    <row r="37" spans="1:9" ht="23.1" customHeight="1">
      <c r="A37" s="8" t="s">
        <v>26</v>
      </c>
      <c r="B37" s="9">
        <v>5220</v>
      </c>
      <c r="C37" s="9">
        <v>77522782</v>
      </c>
      <c r="D37" s="9">
        <v>-78749527</v>
      </c>
      <c r="E37" s="9">
        <v>-1226745</v>
      </c>
      <c r="F37" s="9">
        <v>5220</v>
      </c>
      <c r="G37" s="9">
        <v>77522782</v>
      </c>
      <c r="H37" s="9">
        <v>-78749527</v>
      </c>
      <c r="I37" s="9">
        <v>-1226745</v>
      </c>
    </row>
    <row r="38" spans="1:9" ht="23.1" customHeight="1">
      <c r="A38" s="8" t="s">
        <v>249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96805441</v>
      </c>
      <c r="H38" s="9">
        <v>-168960000</v>
      </c>
      <c r="I38" s="9">
        <v>-72154559</v>
      </c>
    </row>
    <row r="39" spans="1:9" ht="23.1" customHeight="1">
      <c r="A39" s="8" t="s">
        <v>230</v>
      </c>
      <c r="B39" s="9">
        <v>0</v>
      </c>
      <c r="C39" s="9">
        <v>0</v>
      </c>
      <c r="D39" s="9">
        <v>0</v>
      </c>
      <c r="E39" s="9">
        <v>0</v>
      </c>
      <c r="F39" s="9">
        <v>100000</v>
      </c>
      <c r="G39" s="9">
        <v>99984375000</v>
      </c>
      <c r="H39" s="9">
        <v>-100000000000</v>
      </c>
      <c r="I39" s="9">
        <v>-15625000</v>
      </c>
    </row>
    <row r="40" spans="1:9" ht="23.1" customHeight="1">
      <c r="A40" s="8" t="s">
        <v>92</v>
      </c>
      <c r="B40" s="9">
        <v>0</v>
      </c>
      <c r="C40" s="9">
        <v>0</v>
      </c>
      <c r="D40" s="9">
        <v>0</v>
      </c>
      <c r="E40" s="9">
        <v>0</v>
      </c>
      <c r="F40" s="9">
        <v>50000</v>
      </c>
      <c r="G40" s="9">
        <v>49990937500</v>
      </c>
      <c r="H40" s="9">
        <v>-50001695016</v>
      </c>
      <c r="I40" s="9">
        <v>-10757516</v>
      </c>
    </row>
    <row r="41" spans="1:9" ht="23.1" customHeight="1">
      <c r="A41" s="8" t="s">
        <v>225</v>
      </c>
      <c r="B41" s="9">
        <v>0</v>
      </c>
      <c r="C41" s="9">
        <v>0</v>
      </c>
      <c r="D41" s="9">
        <v>0</v>
      </c>
      <c r="E41" s="9">
        <v>0</v>
      </c>
      <c r="F41" s="9">
        <v>2600000</v>
      </c>
      <c r="G41" s="9">
        <v>2599921250000</v>
      </c>
      <c r="H41" s="9">
        <v>-2600040000000</v>
      </c>
      <c r="I41" s="9">
        <v>-118750000</v>
      </c>
    </row>
    <row r="42" spans="1:9" ht="23.1" customHeight="1">
      <c r="A42" s="8" t="s">
        <v>95</v>
      </c>
      <c r="B42" s="9">
        <v>2180000</v>
      </c>
      <c r="C42" s="9">
        <v>2179644875000</v>
      </c>
      <c r="D42" s="9">
        <v>-2180321422282</v>
      </c>
      <c r="E42" s="9">
        <v>-676547282</v>
      </c>
      <c r="F42" s="9">
        <v>2180000</v>
      </c>
      <c r="G42" s="9">
        <v>2179644875000</v>
      </c>
      <c r="H42" s="9">
        <v>-2180321422282</v>
      </c>
      <c r="I42" s="9">
        <v>-676547282</v>
      </c>
    </row>
    <row r="43" spans="1:9" ht="23.1" customHeight="1">
      <c r="A43" s="8" t="s">
        <v>250</v>
      </c>
      <c r="B43" s="9">
        <v>0</v>
      </c>
      <c r="C43" s="9">
        <v>0</v>
      </c>
      <c r="D43" s="9">
        <v>0</v>
      </c>
      <c r="E43" s="9">
        <v>0</v>
      </c>
      <c r="F43" s="9">
        <v>2100000</v>
      </c>
      <c r="G43" s="9">
        <v>-3599436525</v>
      </c>
      <c r="H43" s="9">
        <v>798000000</v>
      </c>
      <c r="I43" s="9">
        <v>-2801436525</v>
      </c>
    </row>
    <row r="44" spans="1:9" ht="23.1" customHeight="1">
      <c r="A44" s="8" t="s">
        <v>251</v>
      </c>
      <c r="B44" s="9">
        <v>0</v>
      </c>
      <c r="C44" s="9">
        <v>0</v>
      </c>
      <c r="D44" s="9">
        <v>0</v>
      </c>
      <c r="E44" s="9">
        <v>0</v>
      </c>
      <c r="F44" s="9">
        <v>5910000</v>
      </c>
      <c r="G44" s="9">
        <v>-9582385888</v>
      </c>
      <c r="H44" s="9">
        <v>9497623892</v>
      </c>
      <c r="I44" s="9">
        <v>-84761996</v>
      </c>
    </row>
    <row r="45" spans="1:9" ht="23.1" customHeight="1">
      <c r="A45" s="8" t="s">
        <v>252</v>
      </c>
      <c r="B45" s="9">
        <v>0</v>
      </c>
      <c r="C45" s="9">
        <v>0</v>
      </c>
      <c r="D45" s="9">
        <v>0</v>
      </c>
      <c r="E45" s="9">
        <v>0</v>
      </c>
      <c r="F45" s="9">
        <v>2000000</v>
      </c>
      <c r="G45" s="9">
        <v>-1884317101</v>
      </c>
      <c r="H45" s="9">
        <v>1992111279</v>
      </c>
      <c r="I45" s="9">
        <v>107794178</v>
      </c>
    </row>
    <row r="46" spans="1:9" ht="23.1" customHeight="1">
      <c r="A46" s="8" t="s">
        <v>253</v>
      </c>
      <c r="B46" s="9">
        <v>0</v>
      </c>
      <c r="C46" s="9">
        <v>0</v>
      </c>
      <c r="D46" s="9">
        <v>0</v>
      </c>
      <c r="E46" s="9">
        <v>0</v>
      </c>
      <c r="F46" s="9">
        <v>1731000</v>
      </c>
      <c r="G46" s="9">
        <v>566822819</v>
      </c>
      <c r="H46" s="9">
        <v>178293000</v>
      </c>
      <c r="I46" s="9">
        <v>745115819</v>
      </c>
    </row>
    <row r="47" spans="1:9" ht="23.1" customHeight="1">
      <c r="A47" s="8" t="s">
        <v>254</v>
      </c>
      <c r="B47" s="9">
        <v>0</v>
      </c>
      <c r="C47" s="9">
        <v>0</v>
      </c>
      <c r="D47" s="9">
        <v>0</v>
      </c>
      <c r="E47" s="9">
        <v>0</v>
      </c>
      <c r="F47" s="9">
        <v>1176000</v>
      </c>
      <c r="G47" s="9">
        <v>974948889</v>
      </c>
      <c r="H47" s="9">
        <v>-822988026</v>
      </c>
      <c r="I47" s="9">
        <v>151960863</v>
      </c>
    </row>
    <row r="48" spans="1:9" ht="23.1" customHeight="1">
      <c r="A48" s="8" t="s">
        <v>255</v>
      </c>
      <c r="B48" s="9">
        <v>0</v>
      </c>
      <c r="C48" s="9">
        <v>0</v>
      </c>
      <c r="D48" s="9">
        <v>0</v>
      </c>
      <c r="E48" s="9">
        <v>0</v>
      </c>
      <c r="F48" s="9">
        <v>37000000</v>
      </c>
      <c r="G48" s="9">
        <v>19600640504</v>
      </c>
      <c r="H48" s="9">
        <v>10175000000</v>
      </c>
      <c r="I48" s="9">
        <v>29775640504</v>
      </c>
    </row>
    <row r="49" spans="1:9" ht="23.1" customHeight="1">
      <c r="A49" s="8" t="s">
        <v>256</v>
      </c>
      <c r="B49" s="9">
        <v>0</v>
      </c>
      <c r="C49" s="9">
        <v>0</v>
      </c>
      <c r="D49" s="9">
        <v>0</v>
      </c>
      <c r="E49" s="9">
        <v>0</v>
      </c>
      <c r="F49" s="9">
        <v>37713000</v>
      </c>
      <c r="G49" s="9">
        <v>-38148055500</v>
      </c>
      <c r="H49" s="9">
        <v>38621423818</v>
      </c>
      <c r="I49" s="9">
        <v>473368318</v>
      </c>
    </row>
    <row r="50" spans="1:9" ht="23.1" customHeight="1">
      <c r="A50" s="8" t="s">
        <v>257</v>
      </c>
      <c r="B50" s="9">
        <v>0</v>
      </c>
      <c r="C50" s="9">
        <v>0</v>
      </c>
      <c r="D50" s="9">
        <v>0</v>
      </c>
      <c r="E50" s="9">
        <v>0</v>
      </c>
      <c r="F50" s="9">
        <v>37707000</v>
      </c>
      <c r="G50" s="9">
        <v>28563580627</v>
      </c>
      <c r="H50" s="9">
        <v>7737142719</v>
      </c>
      <c r="I50" s="9">
        <v>36300723346</v>
      </c>
    </row>
    <row r="51" spans="1:9" ht="23.1" customHeight="1">
      <c r="A51" s="8" t="s">
        <v>258</v>
      </c>
      <c r="B51" s="9">
        <v>0</v>
      </c>
      <c r="C51" s="9">
        <v>0</v>
      </c>
      <c r="D51" s="9">
        <v>0</v>
      </c>
      <c r="E51" s="9">
        <v>0</v>
      </c>
      <c r="F51" s="9">
        <v>2000000</v>
      </c>
      <c r="G51" s="9">
        <v>345710963</v>
      </c>
      <c r="H51" s="9">
        <v>-57985065</v>
      </c>
      <c r="I51" s="9">
        <v>287725898</v>
      </c>
    </row>
    <row r="52" spans="1:9" ht="23.1" customHeight="1">
      <c r="A52" s="8" t="s">
        <v>259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34753252879</v>
      </c>
      <c r="H52" s="9">
        <v>-35265518056</v>
      </c>
      <c r="I52" s="9">
        <v>-512265177</v>
      </c>
    </row>
    <row r="53" spans="1:9" ht="23.1" customHeight="1">
      <c r="A53" s="8" t="s">
        <v>260</v>
      </c>
      <c r="B53" s="9">
        <v>0</v>
      </c>
      <c r="C53" s="9">
        <v>0</v>
      </c>
      <c r="D53" s="9">
        <v>0</v>
      </c>
      <c r="E53" s="9">
        <v>0</v>
      </c>
      <c r="F53" s="9">
        <v>756000</v>
      </c>
      <c r="G53" s="9">
        <v>591174165</v>
      </c>
      <c r="H53" s="9">
        <v>-573401827</v>
      </c>
      <c r="I53" s="9">
        <v>17772338</v>
      </c>
    </row>
    <row r="54" spans="1:9" ht="23.1" customHeight="1">
      <c r="A54" s="8" t="s">
        <v>261</v>
      </c>
      <c r="B54" s="9">
        <v>0</v>
      </c>
      <c r="C54" s="9">
        <v>0</v>
      </c>
      <c r="D54" s="9">
        <v>0</v>
      </c>
      <c r="E54" s="9">
        <v>0</v>
      </c>
      <c r="F54" s="9">
        <v>611000</v>
      </c>
      <c r="G54" s="9">
        <v>2917322244</v>
      </c>
      <c r="H54" s="9">
        <v>-4271970308</v>
      </c>
      <c r="I54" s="9">
        <v>-1354648064</v>
      </c>
    </row>
    <row r="55" spans="1:9" ht="23.1" customHeight="1">
      <c r="A55" s="8" t="s">
        <v>262</v>
      </c>
      <c r="B55" s="9">
        <v>0</v>
      </c>
      <c r="C55" s="9">
        <v>0</v>
      </c>
      <c r="D55" s="9">
        <v>0</v>
      </c>
      <c r="E55" s="9">
        <v>0</v>
      </c>
      <c r="F55" s="9">
        <v>43569000</v>
      </c>
      <c r="G55" s="9">
        <v>7757100</v>
      </c>
      <c r="H55" s="9">
        <v>2954247845</v>
      </c>
      <c r="I55" s="9">
        <v>2962004945</v>
      </c>
    </row>
    <row r="56" spans="1:9" ht="23.1" customHeight="1">
      <c r="A56" s="8" t="s">
        <v>263</v>
      </c>
      <c r="B56" s="9">
        <v>0</v>
      </c>
      <c r="C56" s="9">
        <v>0</v>
      </c>
      <c r="D56" s="9">
        <v>0</v>
      </c>
      <c r="E56" s="9">
        <v>0</v>
      </c>
      <c r="F56" s="9">
        <v>200000</v>
      </c>
      <c r="G56" s="9">
        <v>112800168</v>
      </c>
      <c r="H56" s="9">
        <v>-125007642</v>
      </c>
      <c r="I56" s="9">
        <v>-12207474</v>
      </c>
    </row>
    <row r="57" spans="1:9" ht="23.1" customHeight="1">
      <c r="A57" s="8" t="s">
        <v>264</v>
      </c>
      <c r="B57" s="9">
        <v>0</v>
      </c>
      <c r="C57" s="9">
        <v>0</v>
      </c>
      <c r="D57" s="9">
        <v>0</v>
      </c>
      <c r="E57" s="9">
        <v>0</v>
      </c>
      <c r="F57" s="9">
        <v>2000000</v>
      </c>
      <c r="G57" s="9">
        <v>2010855132</v>
      </c>
      <c r="H57" s="9">
        <v>-2371361461</v>
      </c>
      <c r="I57" s="9">
        <v>-360506329</v>
      </c>
    </row>
    <row r="58" spans="1:9" ht="23.1" customHeight="1">
      <c r="A58" s="8" t="s">
        <v>265</v>
      </c>
      <c r="B58" s="9">
        <v>0</v>
      </c>
      <c r="C58" s="9">
        <v>0</v>
      </c>
      <c r="D58" s="9">
        <v>0</v>
      </c>
      <c r="E58" s="9">
        <v>0</v>
      </c>
      <c r="F58" s="9">
        <v>2022000</v>
      </c>
      <c r="G58" s="9">
        <v>35502502288</v>
      </c>
      <c r="H58" s="9">
        <v>-34497961972</v>
      </c>
      <c r="I58" s="9">
        <v>1004540316</v>
      </c>
    </row>
    <row r="59" spans="1:9" ht="23.1" customHeight="1">
      <c r="A59" s="8" t="s">
        <v>266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2123109090</v>
      </c>
      <c r="H59" s="9">
        <v>0</v>
      </c>
      <c r="I59" s="9">
        <v>2123109090</v>
      </c>
    </row>
    <row r="60" spans="1:9" ht="23.1" customHeight="1">
      <c r="A60" s="8" t="s">
        <v>267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-2131465707</v>
      </c>
      <c r="H60" s="9">
        <v>0</v>
      </c>
      <c r="I60" s="9">
        <v>-2131465707</v>
      </c>
    </row>
    <row r="61" spans="1:9" ht="23.1" customHeight="1">
      <c r="A61" s="8" t="s">
        <v>268</v>
      </c>
      <c r="B61" s="9">
        <v>0</v>
      </c>
      <c r="C61" s="9">
        <v>0</v>
      </c>
      <c r="D61" s="9">
        <v>0</v>
      </c>
      <c r="E61" s="9">
        <v>0</v>
      </c>
      <c r="F61" s="9">
        <v>5497000</v>
      </c>
      <c r="G61" s="9">
        <v>5085098779</v>
      </c>
      <c r="H61" s="9">
        <v>-4398097857</v>
      </c>
      <c r="I61" s="9">
        <v>687000922</v>
      </c>
    </row>
    <row r="62" spans="1:9" ht="23.1" customHeight="1">
      <c r="A62" s="8" t="s">
        <v>269</v>
      </c>
      <c r="B62" s="9">
        <v>0</v>
      </c>
      <c r="C62" s="9">
        <v>0</v>
      </c>
      <c r="D62" s="9">
        <v>0</v>
      </c>
      <c r="E62" s="9">
        <v>0</v>
      </c>
      <c r="F62" s="9">
        <v>9000</v>
      </c>
      <c r="G62" s="9">
        <v>0</v>
      </c>
      <c r="H62" s="9">
        <v>18000</v>
      </c>
      <c r="I62" s="9">
        <v>18000</v>
      </c>
    </row>
    <row r="63" spans="1:9" ht="23.1" customHeight="1">
      <c r="A63" s="8" t="s">
        <v>270</v>
      </c>
      <c r="B63" s="9">
        <v>0</v>
      </c>
      <c r="C63" s="9">
        <v>0</v>
      </c>
      <c r="D63" s="9">
        <v>0</v>
      </c>
      <c r="E63" s="9">
        <v>0</v>
      </c>
      <c r="F63" s="9">
        <v>110000</v>
      </c>
      <c r="G63" s="9">
        <v>6314644735</v>
      </c>
      <c r="H63" s="9">
        <v>-6295418708</v>
      </c>
      <c r="I63" s="9">
        <v>19226027</v>
      </c>
    </row>
    <row r="64" spans="1:9" ht="23.1" customHeight="1">
      <c r="A64" s="8" t="s">
        <v>271</v>
      </c>
      <c r="B64" s="9">
        <v>0</v>
      </c>
      <c r="C64" s="9">
        <v>0</v>
      </c>
      <c r="D64" s="9">
        <v>0</v>
      </c>
      <c r="E64" s="9">
        <v>0</v>
      </c>
      <c r="F64" s="9">
        <v>5351000</v>
      </c>
      <c r="G64" s="9">
        <v>-394483255</v>
      </c>
      <c r="H64" s="9">
        <v>577908000</v>
      </c>
      <c r="I64" s="9">
        <v>183424745</v>
      </c>
    </row>
    <row r="65" spans="1:9" ht="23.1" customHeight="1">
      <c r="A65" s="8" t="s">
        <v>272</v>
      </c>
      <c r="B65" s="9">
        <v>0</v>
      </c>
      <c r="C65" s="9">
        <v>0</v>
      </c>
      <c r="D65" s="9">
        <v>0</v>
      </c>
      <c r="E65" s="9">
        <v>0</v>
      </c>
      <c r="F65" s="9">
        <v>22537000</v>
      </c>
      <c r="G65" s="9">
        <v>93473408798</v>
      </c>
      <c r="H65" s="9">
        <v>-82094549273</v>
      </c>
      <c r="I65" s="9">
        <v>11378859525</v>
      </c>
    </row>
    <row r="66" spans="1:9" ht="23.1" customHeight="1">
      <c r="A66" s="8" t="s">
        <v>273</v>
      </c>
      <c r="B66" s="9">
        <v>0</v>
      </c>
      <c r="C66" s="9">
        <v>0</v>
      </c>
      <c r="D66" s="9">
        <v>0</v>
      </c>
      <c r="E66" s="9">
        <v>0</v>
      </c>
      <c r="F66" s="9">
        <v>176449000</v>
      </c>
      <c r="G66" s="9">
        <v>59078709</v>
      </c>
      <c r="H66" s="9">
        <v>8991758779</v>
      </c>
      <c r="I66" s="9">
        <v>9050837488</v>
      </c>
    </row>
    <row r="67" spans="1:9" ht="23.1" customHeight="1">
      <c r="A67" s="8" t="s">
        <v>274</v>
      </c>
      <c r="B67" s="9">
        <v>0</v>
      </c>
      <c r="C67" s="9">
        <v>0</v>
      </c>
      <c r="D67" s="9">
        <v>0</v>
      </c>
      <c r="E67" s="9">
        <v>0</v>
      </c>
      <c r="F67" s="9">
        <v>1200000</v>
      </c>
      <c r="G67" s="9">
        <v>868998044</v>
      </c>
      <c r="H67" s="9">
        <v>241200000</v>
      </c>
      <c r="I67" s="9">
        <v>1110198044</v>
      </c>
    </row>
    <row r="68" spans="1:9" ht="23.1" customHeight="1">
      <c r="A68" s="8" t="s">
        <v>275</v>
      </c>
      <c r="B68" s="9">
        <v>0</v>
      </c>
      <c r="C68" s="9">
        <v>0</v>
      </c>
      <c r="D68" s="9">
        <v>0</v>
      </c>
      <c r="E68" s="9">
        <v>0</v>
      </c>
      <c r="F68" s="9">
        <v>11902000</v>
      </c>
      <c r="G68" s="9">
        <v>3019773329</v>
      </c>
      <c r="H68" s="9">
        <v>2594636000</v>
      </c>
      <c r="I68" s="9">
        <v>5614409329</v>
      </c>
    </row>
    <row r="69" spans="1:9" ht="23.1" customHeight="1">
      <c r="A69" s="8" t="s">
        <v>276</v>
      </c>
      <c r="B69" s="9">
        <v>0</v>
      </c>
      <c r="C69" s="9">
        <v>0</v>
      </c>
      <c r="D69" s="9">
        <v>0</v>
      </c>
      <c r="E69" s="9">
        <v>0</v>
      </c>
      <c r="F69" s="9">
        <v>1475000</v>
      </c>
      <c r="G69" s="9">
        <v>-7331242</v>
      </c>
      <c r="H69" s="9">
        <v>125375000</v>
      </c>
      <c r="I69" s="9">
        <v>118043758</v>
      </c>
    </row>
    <row r="70" spans="1:9" ht="23.1" customHeight="1">
      <c r="A70" s="8" t="s">
        <v>277</v>
      </c>
      <c r="B70" s="9">
        <v>0</v>
      </c>
      <c r="C70" s="9">
        <v>0</v>
      </c>
      <c r="D70" s="9">
        <v>0</v>
      </c>
      <c r="E70" s="9">
        <v>0</v>
      </c>
      <c r="F70" s="9">
        <v>1617000</v>
      </c>
      <c r="G70" s="9">
        <v>538297731</v>
      </c>
      <c r="H70" s="9">
        <v>323400000</v>
      </c>
      <c r="I70" s="9">
        <v>861697731</v>
      </c>
    </row>
    <row r="71" spans="1:9" ht="23.1" customHeight="1">
      <c r="A71" s="8" t="s">
        <v>278</v>
      </c>
      <c r="B71" s="9">
        <v>0</v>
      </c>
      <c r="C71" s="9">
        <v>0</v>
      </c>
      <c r="D71" s="9">
        <v>0</v>
      </c>
      <c r="E71" s="9">
        <v>0</v>
      </c>
      <c r="F71" s="9">
        <v>49000</v>
      </c>
      <c r="G71" s="9">
        <v>96018902</v>
      </c>
      <c r="H71" s="9">
        <v>16709000</v>
      </c>
      <c r="I71" s="9">
        <v>112727902</v>
      </c>
    </row>
    <row r="72" spans="1:9" ht="23.1" customHeight="1">
      <c r="A72" s="8" t="s">
        <v>279</v>
      </c>
      <c r="B72" s="9">
        <v>0</v>
      </c>
      <c r="C72" s="9">
        <v>0</v>
      </c>
      <c r="D72" s="9">
        <v>0</v>
      </c>
      <c r="E72" s="9">
        <v>0</v>
      </c>
      <c r="F72" s="9">
        <v>11194000</v>
      </c>
      <c r="G72" s="9">
        <v>4645710238</v>
      </c>
      <c r="H72" s="9">
        <v>73552364</v>
      </c>
      <c r="I72" s="9">
        <v>4719262602</v>
      </c>
    </row>
    <row r="73" spans="1:9" ht="23.1" customHeight="1">
      <c r="A73" s="8" t="s">
        <v>280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1039735</v>
      </c>
      <c r="H73" s="9">
        <v>0</v>
      </c>
      <c r="I73" s="9">
        <v>1039735</v>
      </c>
    </row>
    <row r="74" spans="1:9" ht="23.1" customHeight="1">
      <c r="A74" s="8" t="s">
        <v>281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4364180488</v>
      </c>
      <c r="H74" s="9">
        <v>-4306743469</v>
      </c>
      <c r="I74" s="9">
        <v>57437019</v>
      </c>
    </row>
    <row r="75" spans="1:9" ht="23.1" customHeight="1">
      <c r="A75" s="8" t="s">
        <v>282</v>
      </c>
      <c r="B75" s="9">
        <v>0</v>
      </c>
      <c r="C75" s="9">
        <v>0</v>
      </c>
      <c r="D75" s="9">
        <v>0</v>
      </c>
      <c r="E75" s="9">
        <v>0</v>
      </c>
      <c r="F75" s="9">
        <v>1272000</v>
      </c>
      <c r="G75" s="9">
        <v>-237856146</v>
      </c>
      <c r="H75" s="9">
        <v>385416000</v>
      </c>
      <c r="I75" s="9">
        <v>147559854</v>
      </c>
    </row>
    <row r="76" spans="1:9" ht="23.1" customHeight="1">
      <c r="A76" s="8" t="s">
        <v>283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-197263745</v>
      </c>
      <c r="H76" s="9">
        <v>0</v>
      </c>
      <c r="I76" s="9">
        <v>-197263745</v>
      </c>
    </row>
    <row r="77" spans="1:9" ht="23.1" customHeight="1">
      <c r="A77" s="8" t="s">
        <v>284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6392218920</v>
      </c>
      <c r="H77" s="9">
        <v>-6132535024</v>
      </c>
      <c r="I77" s="9">
        <v>259683896</v>
      </c>
    </row>
    <row r="78" spans="1:9" ht="23.1" customHeight="1">
      <c r="A78" s="8" t="s">
        <v>285</v>
      </c>
      <c r="B78" s="9">
        <v>0</v>
      </c>
      <c r="C78" s="9">
        <v>0</v>
      </c>
      <c r="D78" s="9">
        <v>0</v>
      </c>
      <c r="E78" s="9">
        <v>0</v>
      </c>
      <c r="F78" s="9">
        <v>1425000</v>
      </c>
      <c r="G78" s="9">
        <v>-21085017</v>
      </c>
      <c r="H78" s="9">
        <v>188100000</v>
      </c>
      <c r="I78" s="9">
        <v>167014983</v>
      </c>
    </row>
    <row r="79" spans="1:9" ht="23.1" customHeight="1">
      <c r="A79" s="8" t="s">
        <v>286</v>
      </c>
      <c r="B79" s="9">
        <v>0</v>
      </c>
      <c r="C79" s="9">
        <v>0</v>
      </c>
      <c r="D79" s="9">
        <v>0</v>
      </c>
      <c r="E79" s="9">
        <v>0</v>
      </c>
      <c r="F79" s="9">
        <v>19000</v>
      </c>
      <c r="G79" s="9">
        <v>-22736499</v>
      </c>
      <c r="H79" s="9">
        <v>-20491679</v>
      </c>
      <c r="I79" s="9">
        <v>-43228178</v>
      </c>
    </row>
    <row r="80" spans="1:9" ht="23.1" customHeight="1">
      <c r="A80" s="8" t="s">
        <v>287</v>
      </c>
      <c r="B80" s="9">
        <v>0</v>
      </c>
      <c r="C80" s="9">
        <v>0</v>
      </c>
      <c r="D80" s="9">
        <v>0</v>
      </c>
      <c r="E80" s="9">
        <v>0</v>
      </c>
      <c r="F80" s="9">
        <v>46828</v>
      </c>
      <c r="G80" s="9">
        <v>0</v>
      </c>
      <c r="H80" s="9">
        <v>234140</v>
      </c>
      <c r="I80" s="9">
        <v>234140</v>
      </c>
    </row>
    <row r="81" spans="1:9" ht="23.1" customHeight="1">
      <c r="A81" s="8" t="s">
        <v>288</v>
      </c>
      <c r="B81" s="9">
        <v>0</v>
      </c>
      <c r="C81" s="9">
        <v>0</v>
      </c>
      <c r="D81" s="9">
        <v>0</v>
      </c>
      <c r="E81" s="9">
        <v>0</v>
      </c>
      <c r="F81" s="9">
        <v>30000</v>
      </c>
      <c r="G81" s="9">
        <v>0</v>
      </c>
      <c r="H81" s="9">
        <v>30000</v>
      </c>
      <c r="I81" s="9">
        <v>30000</v>
      </c>
    </row>
    <row r="82" spans="1:9" ht="23.1" customHeight="1">
      <c r="A82" s="8" t="s">
        <v>289</v>
      </c>
      <c r="B82" s="9">
        <v>0</v>
      </c>
      <c r="C82" s="9">
        <v>0</v>
      </c>
      <c r="D82" s="9">
        <v>0</v>
      </c>
      <c r="E82" s="9">
        <v>0</v>
      </c>
      <c r="F82" s="9">
        <v>120000</v>
      </c>
      <c r="G82" s="9">
        <v>0</v>
      </c>
      <c r="H82" s="9">
        <v>600000</v>
      </c>
      <c r="I82" s="9">
        <v>600000</v>
      </c>
    </row>
    <row r="83" spans="1:9" ht="23.1" customHeight="1">
      <c r="A83" s="8" t="s">
        <v>290</v>
      </c>
      <c r="B83" s="9">
        <v>0</v>
      </c>
      <c r="C83" s="9">
        <v>0</v>
      </c>
      <c r="D83" s="9">
        <v>0</v>
      </c>
      <c r="E83" s="9">
        <v>0</v>
      </c>
      <c r="F83" s="9">
        <v>7000</v>
      </c>
      <c r="G83" s="9">
        <v>0</v>
      </c>
      <c r="H83" s="9">
        <v>7000</v>
      </c>
      <c r="I83" s="9">
        <v>7000</v>
      </c>
    </row>
    <row r="84" spans="1:9" ht="23.1" customHeight="1">
      <c r="A84" s="8" t="s">
        <v>291</v>
      </c>
      <c r="B84" s="9">
        <v>0</v>
      </c>
      <c r="C84" s="9">
        <v>0</v>
      </c>
      <c r="D84" s="9">
        <v>0</v>
      </c>
      <c r="E84" s="9">
        <v>0</v>
      </c>
      <c r="F84" s="9">
        <v>800000</v>
      </c>
      <c r="G84" s="9">
        <v>0</v>
      </c>
      <c r="H84" s="9">
        <v>800000</v>
      </c>
      <c r="I84" s="9">
        <v>800000</v>
      </c>
    </row>
    <row r="85" spans="1:9" ht="23.1" customHeight="1">
      <c r="A85" s="8" t="s">
        <v>292</v>
      </c>
      <c r="B85" s="9">
        <v>0</v>
      </c>
      <c r="C85" s="9">
        <v>0</v>
      </c>
      <c r="D85" s="9">
        <v>0</v>
      </c>
      <c r="E85" s="9">
        <v>0</v>
      </c>
      <c r="F85" s="9">
        <v>20000</v>
      </c>
      <c r="G85" s="9">
        <v>0</v>
      </c>
      <c r="H85" s="9">
        <v>20000</v>
      </c>
      <c r="I85" s="9">
        <v>20000</v>
      </c>
    </row>
    <row r="86" spans="1:9" ht="23.1" customHeight="1">
      <c r="A86" s="8" t="s">
        <v>293</v>
      </c>
      <c r="B86" s="9">
        <v>0</v>
      </c>
      <c r="C86" s="9">
        <v>0</v>
      </c>
      <c r="D86" s="9">
        <v>0</v>
      </c>
      <c r="E86" s="9">
        <v>0</v>
      </c>
      <c r="F86" s="9">
        <v>598000</v>
      </c>
      <c r="G86" s="9">
        <v>0</v>
      </c>
      <c r="H86" s="9">
        <v>598000</v>
      </c>
      <c r="I86" s="9">
        <v>598000</v>
      </c>
    </row>
    <row r="87" spans="1:9" ht="23.1" customHeight="1">
      <c r="A87" s="8" t="s">
        <v>294</v>
      </c>
      <c r="B87" s="9">
        <v>0</v>
      </c>
      <c r="C87" s="9">
        <v>0</v>
      </c>
      <c r="D87" s="9">
        <v>0</v>
      </c>
      <c r="E87" s="9">
        <v>0</v>
      </c>
      <c r="F87" s="9">
        <v>1273000</v>
      </c>
      <c r="G87" s="9">
        <v>0</v>
      </c>
      <c r="H87" s="9">
        <v>7638000</v>
      </c>
      <c r="I87" s="9">
        <v>7638000</v>
      </c>
    </row>
    <row r="88" spans="1:9" ht="23.1" customHeight="1">
      <c r="A88" s="8" t="s">
        <v>295</v>
      </c>
      <c r="B88" s="9">
        <v>0</v>
      </c>
      <c r="C88" s="9">
        <v>0</v>
      </c>
      <c r="D88" s="9">
        <v>0</v>
      </c>
      <c r="E88" s="9">
        <v>0</v>
      </c>
      <c r="F88" s="9">
        <v>1100000</v>
      </c>
      <c r="G88" s="9">
        <v>0</v>
      </c>
      <c r="H88" s="9">
        <v>2200000</v>
      </c>
      <c r="I88" s="9">
        <v>2200000</v>
      </c>
    </row>
    <row r="89" spans="1:9" ht="23.1" customHeight="1">
      <c r="A89" s="8" t="s">
        <v>296</v>
      </c>
      <c r="B89" s="9">
        <v>0</v>
      </c>
      <c r="C89" s="9">
        <v>0</v>
      </c>
      <c r="D89" s="9">
        <v>0</v>
      </c>
      <c r="E89" s="9">
        <v>0</v>
      </c>
      <c r="F89" s="9">
        <v>25000</v>
      </c>
      <c r="G89" s="9">
        <v>0</v>
      </c>
      <c r="H89" s="9">
        <v>75000</v>
      </c>
      <c r="I89" s="9">
        <v>75000</v>
      </c>
    </row>
    <row r="90" spans="1:9" ht="23.1" customHeight="1">
      <c r="A90" s="8" t="s">
        <v>297</v>
      </c>
      <c r="B90" s="9">
        <v>0</v>
      </c>
      <c r="C90" s="9">
        <v>0</v>
      </c>
      <c r="D90" s="9">
        <v>0</v>
      </c>
      <c r="E90" s="9">
        <v>0</v>
      </c>
      <c r="F90" s="9">
        <v>689000</v>
      </c>
      <c r="G90" s="9">
        <v>0</v>
      </c>
      <c r="H90" s="9">
        <v>689000</v>
      </c>
      <c r="I90" s="9">
        <v>689000</v>
      </c>
    </row>
    <row r="91" spans="1:9" ht="23.1" customHeight="1">
      <c r="A91" s="8" t="s">
        <v>298</v>
      </c>
      <c r="B91" s="9">
        <v>0</v>
      </c>
      <c r="C91" s="9">
        <v>0</v>
      </c>
      <c r="D91" s="9">
        <v>0</v>
      </c>
      <c r="E91" s="9">
        <v>0</v>
      </c>
      <c r="F91" s="9">
        <v>2800000</v>
      </c>
      <c r="G91" s="9">
        <v>0</v>
      </c>
      <c r="H91" s="9">
        <v>2800000</v>
      </c>
      <c r="I91" s="9">
        <v>2800000</v>
      </c>
    </row>
    <row r="92" spans="1:9" ht="23.1" customHeight="1">
      <c r="A92" s="8" t="s">
        <v>299</v>
      </c>
      <c r="B92" s="9">
        <v>0</v>
      </c>
      <c r="C92" s="9">
        <v>0</v>
      </c>
      <c r="D92" s="9">
        <v>0</v>
      </c>
      <c r="E92" s="9">
        <v>0</v>
      </c>
      <c r="F92" s="9">
        <v>703000</v>
      </c>
      <c r="G92" s="9">
        <v>0</v>
      </c>
      <c r="H92" s="9">
        <v>703000</v>
      </c>
      <c r="I92" s="9">
        <v>703000</v>
      </c>
    </row>
    <row r="93" spans="1:9" ht="23.1" customHeight="1">
      <c r="A93" s="8" t="s">
        <v>300</v>
      </c>
      <c r="B93" s="9">
        <v>0</v>
      </c>
      <c r="C93" s="9">
        <v>0</v>
      </c>
      <c r="D93" s="9">
        <v>0</v>
      </c>
      <c r="E93" s="9">
        <v>0</v>
      </c>
      <c r="F93" s="9">
        <v>100000</v>
      </c>
      <c r="G93" s="9">
        <v>0</v>
      </c>
      <c r="H93" s="9">
        <v>100000</v>
      </c>
      <c r="I93" s="9">
        <v>100000</v>
      </c>
    </row>
    <row r="94" spans="1:9" ht="23.1" customHeight="1">
      <c r="A94" s="8" t="s">
        <v>301</v>
      </c>
      <c r="B94" s="9">
        <v>0</v>
      </c>
      <c r="C94" s="9">
        <v>0</v>
      </c>
      <c r="D94" s="9">
        <v>0</v>
      </c>
      <c r="E94" s="9">
        <v>0</v>
      </c>
      <c r="F94" s="9">
        <v>802000</v>
      </c>
      <c r="G94" s="9">
        <v>0</v>
      </c>
      <c r="H94" s="9">
        <v>802000</v>
      </c>
      <c r="I94" s="9">
        <v>802000</v>
      </c>
    </row>
    <row r="95" spans="1:9" ht="23.1" customHeight="1">
      <c r="A95" s="8" t="s">
        <v>302</v>
      </c>
      <c r="B95" s="9">
        <v>0</v>
      </c>
      <c r="C95" s="9">
        <v>0</v>
      </c>
      <c r="D95" s="9">
        <v>0</v>
      </c>
      <c r="E95" s="9">
        <v>0</v>
      </c>
      <c r="F95" s="9">
        <v>5200000</v>
      </c>
      <c r="G95" s="9">
        <v>0</v>
      </c>
      <c r="H95" s="9">
        <v>5200000</v>
      </c>
      <c r="I95" s="9">
        <v>5200000</v>
      </c>
    </row>
    <row r="96" spans="1:9" ht="23.1" customHeight="1">
      <c r="A96" s="8" t="s">
        <v>303</v>
      </c>
      <c r="B96" s="9">
        <v>0</v>
      </c>
      <c r="C96" s="9">
        <v>0</v>
      </c>
      <c r="D96" s="9">
        <v>0</v>
      </c>
      <c r="E96" s="9">
        <v>0</v>
      </c>
      <c r="F96" s="9">
        <v>8661000</v>
      </c>
      <c r="G96" s="9">
        <v>0</v>
      </c>
      <c r="H96" s="9">
        <v>8661000</v>
      </c>
      <c r="I96" s="9">
        <v>8661000</v>
      </c>
    </row>
    <row r="97" spans="1:9" ht="23.1" customHeight="1">
      <c r="A97" s="8" t="s">
        <v>304</v>
      </c>
      <c r="B97" s="9">
        <v>0</v>
      </c>
      <c r="C97" s="9">
        <v>0</v>
      </c>
      <c r="D97" s="9">
        <v>0</v>
      </c>
      <c r="E97" s="9">
        <v>0</v>
      </c>
      <c r="F97" s="9">
        <v>698000</v>
      </c>
      <c r="G97" s="9">
        <v>0</v>
      </c>
      <c r="H97" s="9">
        <v>698000</v>
      </c>
      <c r="I97" s="9">
        <v>698000</v>
      </c>
    </row>
    <row r="98" spans="1:9" ht="23.1" customHeight="1">
      <c r="A98" s="8" t="s">
        <v>305</v>
      </c>
      <c r="B98" s="9">
        <v>0</v>
      </c>
      <c r="C98" s="9">
        <v>0</v>
      </c>
      <c r="D98" s="9">
        <v>0</v>
      </c>
      <c r="E98" s="9">
        <v>0</v>
      </c>
      <c r="F98" s="9">
        <v>5595000</v>
      </c>
      <c r="G98" s="9">
        <v>0</v>
      </c>
      <c r="H98" s="9">
        <v>5595000</v>
      </c>
      <c r="I98" s="9">
        <v>5595000</v>
      </c>
    </row>
    <row r="99" spans="1:9" ht="23.1" customHeight="1">
      <c r="A99" s="8" t="s">
        <v>306</v>
      </c>
      <c r="B99" s="9">
        <v>0</v>
      </c>
      <c r="C99" s="9">
        <v>0</v>
      </c>
      <c r="D99" s="9">
        <v>0</v>
      </c>
      <c r="E99" s="9">
        <v>0</v>
      </c>
      <c r="F99" s="9">
        <v>3799000</v>
      </c>
      <c r="G99" s="9">
        <v>0</v>
      </c>
      <c r="H99" s="9">
        <v>3799000</v>
      </c>
      <c r="I99" s="9">
        <v>3799000</v>
      </c>
    </row>
    <row r="100" spans="1:9" ht="23.1" customHeight="1">
      <c r="A100" s="8" t="s">
        <v>307</v>
      </c>
      <c r="B100" s="9">
        <v>0</v>
      </c>
      <c r="C100" s="9">
        <v>0</v>
      </c>
      <c r="D100" s="9">
        <v>0</v>
      </c>
      <c r="E100" s="9">
        <v>0</v>
      </c>
      <c r="F100" s="9">
        <v>444000</v>
      </c>
      <c r="G100" s="9">
        <v>0</v>
      </c>
      <c r="H100" s="9">
        <v>444000</v>
      </c>
      <c r="I100" s="9">
        <v>444000</v>
      </c>
    </row>
    <row r="101" spans="1:9" ht="23.1" customHeight="1">
      <c r="A101" s="8" t="s">
        <v>308</v>
      </c>
      <c r="B101" s="9">
        <v>0</v>
      </c>
      <c r="C101" s="9">
        <v>0</v>
      </c>
      <c r="D101" s="9">
        <v>0</v>
      </c>
      <c r="E101" s="9">
        <v>0</v>
      </c>
      <c r="F101" s="9">
        <v>500000</v>
      </c>
      <c r="G101" s="9">
        <v>0</v>
      </c>
      <c r="H101" s="9">
        <v>500000</v>
      </c>
      <c r="I101" s="9">
        <v>500000</v>
      </c>
    </row>
    <row r="102" spans="1:9" ht="23.1" customHeight="1">
      <c r="A102" s="8" t="s">
        <v>309</v>
      </c>
      <c r="B102" s="9">
        <v>0</v>
      </c>
      <c r="C102" s="9">
        <v>0</v>
      </c>
      <c r="D102" s="9">
        <v>0</v>
      </c>
      <c r="E102" s="9">
        <v>0</v>
      </c>
      <c r="F102" s="9">
        <v>2602000</v>
      </c>
      <c r="G102" s="9">
        <v>0</v>
      </c>
      <c r="H102" s="9">
        <v>2602000</v>
      </c>
      <c r="I102" s="9">
        <v>2602000</v>
      </c>
    </row>
    <row r="103" spans="1:9" ht="23.1" customHeight="1">
      <c r="A103" s="8" t="s">
        <v>310</v>
      </c>
      <c r="B103" s="9">
        <v>0</v>
      </c>
      <c r="C103" s="9">
        <v>0</v>
      </c>
      <c r="D103" s="9">
        <v>0</v>
      </c>
      <c r="E103" s="9">
        <v>0</v>
      </c>
      <c r="F103" s="9">
        <v>2353000</v>
      </c>
      <c r="G103" s="9">
        <v>0</v>
      </c>
      <c r="H103" s="9">
        <v>2353000</v>
      </c>
      <c r="I103" s="9">
        <v>2353000</v>
      </c>
    </row>
    <row r="104" spans="1:9" ht="23.1" customHeight="1">
      <c r="A104" s="8" t="s">
        <v>311</v>
      </c>
      <c r="B104" s="9">
        <v>0</v>
      </c>
      <c r="C104" s="9">
        <v>0</v>
      </c>
      <c r="D104" s="9">
        <v>0</v>
      </c>
      <c r="E104" s="9">
        <v>0</v>
      </c>
      <c r="F104" s="9">
        <v>4598000</v>
      </c>
      <c r="G104" s="9">
        <v>0</v>
      </c>
      <c r="H104" s="9">
        <v>4598000</v>
      </c>
      <c r="I104" s="9">
        <v>4598000</v>
      </c>
    </row>
    <row r="105" spans="1:9" ht="23.1" customHeight="1">
      <c r="A105" s="8" t="s">
        <v>312</v>
      </c>
      <c r="B105" s="9">
        <v>0</v>
      </c>
      <c r="C105" s="9">
        <v>0</v>
      </c>
      <c r="D105" s="9">
        <v>0</v>
      </c>
      <c r="E105" s="9">
        <v>0</v>
      </c>
      <c r="F105" s="9">
        <v>4847000</v>
      </c>
      <c r="G105" s="9">
        <v>0</v>
      </c>
      <c r="H105" s="9">
        <v>14541000</v>
      </c>
      <c r="I105" s="9">
        <v>14541000</v>
      </c>
    </row>
    <row r="106" spans="1:9" ht="23.1" customHeight="1">
      <c r="A106" s="8" t="s">
        <v>313</v>
      </c>
      <c r="B106" s="9">
        <v>0</v>
      </c>
      <c r="C106" s="9">
        <v>0</v>
      </c>
      <c r="D106" s="9">
        <v>0</v>
      </c>
      <c r="E106" s="9">
        <v>0</v>
      </c>
      <c r="F106" s="9">
        <v>13707000</v>
      </c>
      <c r="G106" s="9">
        <v>0</v>
      </c>
      <c r="H106" s="9">
        <v>13707000</v>
      </c>
      <c r="I106" s="9">
        <v>13707000</v>
      </c>
    </row>
    <row r="107" spans="1:9" ht="23.1" customHeight="1">
      <c r="A107" s="8" t="s">
        <v>314</v>
      </c>
      <c r="B107" s="9">
        <v>0</v>
      </c>
      <c r="C107" s="9">
        <v>0</v>
      </c>
      <c r="D107" s="9">
        <v>0</v>
      </c>
      <c r="E107" s="9">
        <v>0</v>
      </c>
      <c r="F107" s="9">
        <v>15238000</v>
      </c>
      <c r="G107" s="9">
        <v>0</v>
      </c>
      <c r="H107" s="9">
        <v>15238000</v>
      </c>
      <c r="I107" s="9">
        <v>15238000</v>
      </c>
    </row>
    <row r="108" spans="1:9" ht="23.1" customHeight="1">
      <c r="A108" s="8" t="s">
        <v>315</v>
      </c>
      <c r="B108" s="9">
        <v>0</v>
      </c>
      <c r="C108" s="9">
        <v>0</v>
      </c>
      <c r="D108" s="9">
        <v>0</v>
      </c>
      <c r="E108" s="9">
        <v>0</v>
      </c>
      <c r="F108" s="9">
        <v>1000000</v>
      </c>
      <c r="G108" s="9">
        <v>0</v>
      </c>
      <c r="H108" s="9">
        <v>1000000</v>
      </c>
      <c r="I108" s="9">
        <v>1000000</v>
      </c>
    </row>
    <row r="109" spans="1:9" ht="23.1" customHeight="1">
      <c r="A109" s="8" t="s">
        <v>316</v>
      </c>
      <c r="B109" s="9">
        <v>0</v>
      </c>
      <c r="C109" s="9">
        <v>0</v>
      </c>
      <c r="D109" s="9">
        <v>0</v>
      </c>
      <c r="E109" s="9">
        <v>0</v>
      </c>
      <c r="F109" s="9">
        <v>55000</v>
      </c>
      <c r="G109" s="9">
        <v>302888160</v>
      </c>
      <c r="H109" s="9">
        <v>-288978989</v>
      </c>
      <c r="I109" s="9">
        <v>13909171</v>
      </c>
    </row>
    <row r="110" spans="1:9" ht="23.1" customHeight="1">
      <c r="A110" s="8" t="s">
        <v>317</v>
      </c>
      <c r="B110" s="9">
        <v>0</v>
      </c>
      <c r="C110" s="9">
        <v>0</v>
      </c>
      <c r="D110" s="9">
        <v>0</v>
      </c>
      <c r="E110" s="9">
        <v>0</v>
      </c>
      <c r="F110" s="9">
        <v>150000</v>
      </c>
      <c r="G110" s="9">
        <v>552157783</v>
      </c>
      <c r="H110" s="9">
        <v>-779799150</v>
      </c>
      <c r="I110" s="9">
        <v>-227641367</v>
      </c>
    </row>
    <row r="111" spans="1:9" ht="23.1" customHeight="1">
      <c r="A111" s="8" t="s">
        <v>318</v>
      </c>
      <c r="B111" s="9">
        <v>0</v>
      </c>
      <c r="C111" s="9">
        <v>0</v>
      </c>
      <c r="D111" s="9">
        <v>0</v>
      </c>
      <c r="E111" s="9">
        <v>0</v>
      </c>
      <c r="F111" s="9">
        <v>2000000</v>
      </c>
      <c r="G111" s="9">
        <v>4282246928</v>
      </c>
      <c r="H111" s="9">
        <v>-7997940000</v>
      </c>
      <c r="I111" s="9">
        <v>-3715693072</v>
      </c>
    </row>
    <row r="112" spans="1:9" ht="23.1" customHeight="1">
      <c r="A112" s="8" t="s">
        <v>319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2871614398</v>
      </c>
      <c r="H112" s="9">
        <v>-2901414420</v>
      </c>
      <c r="I112" s="9">
        <v>-29800022</v>
      </c>
    </row>
    <row r="113" spans="1:9" ht="23.1" customHeight="1">
      <c r="A113" s="8" t="s">
        <v>320</v>
      </c>
      <c r="B113" s="9">
        <v>0</v>
      </c>
      <c r="C113" s="9">
        <v>0</v>
      </c>
      <c r="D113" s="9">
        <v>0</v>
      </c>
      <c r="E113" s="9">
        <v>0</v>
      </c>
      <c r="F113" s="9">
        <v>868000</v>
      </c>
      <c r="G113" s="9">
        <v>130066500</v>
      </c>
      <c r="H113" s="9">
        <v>-1657453098</v>
      </c>
      <c r="I113" s="9">
        <v>-1527386598</v>
      </c>
    </row>
    <row r="114" spans="1:9" ht="23.1" customHeight="1">
      <c r="A114" s="8" t="s">
        <v>321</v>
      </c>
      <c r="B114" s="9">
        <v>0</v>
      </c>
      <c r="C114" s="9">
        <v>0</v>
      </c>
      <c r="D114" s="9">
        <v>0</v>
      </c>
      <c r="E114" s="9">
        <v>0</v>
      </c>
      <c r="F114" s="9">
        <v>70000</v>
      </c>
      <c r="G114" s="9">
        <v>905393</v>
      </c>
      <c r="H114" s="9">
        <v>-1355976</v>
      </c>
      <c r="I114" s="9">
        <v>-450583</v>
      </c>
    </row>
    <row r="115" spans="1:9" ht="23.1" customHeight="1">
      <c r="A115" s="8" t="s">
        <v>322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141396467</v>
      </c>
      <c r="H115" s="9">
        <v>0</v>
      </c>
      <c r="I115" s="9">
        <v>141396467</v>
      </c>
    </row>
    <row r="116" spans="1:9" ht="23.1" customHeight="1">
      <c r="A116" s="8" t="s">
        <v>323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204152833</v>
      </c>
      <c r="H116" s="9">
        <v>0</v>
      </c>
      <c r="I116" s="9">
        <v>204152833</v>
      </c>
    </row>
    <row r="117" spans="1:9" ht="23.1" customHeight="1">
      <c r="A117" s="8" t="s">
        <v>324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433482720</v>
      </c>
      <c r="H117" s="9">
        <v>0</v>
      </c>
      <c r="I117" s="9">
        <v>433482720</v>
      </c>
    </row>
    <row r="118" spans="1:9" ht="23.1" customHeight="1">
      <c r="A118" s="8" t="s">
        <v>325</v>
      </c>
      <c r="B118" s="9">
        <v>0</v>
      </c>
      <c r="C118" s="9">
        <v>0</v>
      </c>
      <c r="D118" s="9">
        <v>0</v>
      </c>
      <c r="E118" s="9">
        <v>0</v>
      </c>
      <c r="F118" s="9">
        <v>34440000</v>
      </c>
      <c r="G118" s="9">
        <v>-9303400854</v>
      </c>
      <c r="H118" s="9">
        <v>12915000000</v>
      </c>
      <c r="I118" s="9">
        <v>3611599146</v>
      </c>
    </row>
    <row r="119" spans="1:9" ht="23.1" customHeight="1">
      <c r="A119" s="8" t="s">
        <v>326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106802758</v>
      </c>
      <c r="H119" s="9">
        <v>0</v>
      </c>
      <c r="I119" s="9">
        <v>106802758</v>
      </c>
    </row>
    <row r="120" spans="1:9" ht="23.1" customHeight="1">
      <c r="A120" s="8" t="s">
        <v>327</v>
      </c>
      <c r="B120" s="9">
        <v>0</v>
      </c>
      <c r="C120" s="9">
        <v>0</v>
      </c>
      <c r="D120" s="9">
        <v>0</v>
      </c>
      <c r="E120" s="9">
        <v>0</v>
      </c>
      <c r="F120" s="9">
        <v>2301000</v>
      </c>
      <c r="G120" s="9">
        <v>-10069695</v>
      </c>
      <c r="H120" s="9">
        <v>-95154384</v>
      </c>
      <c r="I120" s="9">
        <v>-105224079</v>
      </c>
    </row>
    <row r="121" spans="1:9" ht="23.1" customHeight="1">
      <c r="A121" s="8" t="s">
        <v>328</v>
      </c>
      <c r="B121" s="9">
        <v>0</v>
      </c>
      <c r="C121" s="9">
        <v>0</v>
      </c>
      <c r="D121" s="9">
        <v>0</v>
      </c>
      <c r="E121" s="9">
        <v>0</v>
      </c>
      <c r="F121" s="9">
        <v>6694000</v>
      </c>
      <c r="G121" s="9">
        <v>-337738926</v>
      </c>
      <c r="H121" s="9">
        <v>448498000</v>
      </c>
      <c r="I121" s="9">
        <v>110759074</v>
      </c>
    </row>
    <row r="122" spans="1:9" ht="23.1" customHeight="1">
      <c r="A122" s="8" t="s">
        <v>329</v>
      </c>
      <c r="B122" s="9">
        <v>0</v>
      </c>
      <c r="C122" s="9">
        <v>0</v>
      </c>
      <c r="D122" s="9">
        <v>0</v>
      </c>
      <c r="E122" s="9">
        <v>0</v>
      </c>
      <c r="F122" s="9">
        <v>24328000</v>
      </c>
      <c r="G122" s="9">
        <v>-1817821626</v>
      </c>
      <c r="H122" s="9">
        <v>2099851517</v>
      </c>
      <c r="I122" s="9">
        <v>282029891</v>
      </c>
    </row>
    <row r="123" spans="1:9" ht="23.1" customHeight="1">
      <c r="A123" s="8" t="s">
        <v>330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65664807617</v>
      </c>
      <c r="H123" s="9">
        <v>-63583706935</v>
      </c>
      <c r="I123" s="9">
        <v>2081100682</v>
      </c>
    </row>
    <row r="124" spans="1:9" ht="23.1" customHeight="1">
      <c r="A124" s="8" t="s">
        <v>331</v>
      </c>
      <c r="B124" s="9">
        <v>0</v>
      </c>
      <c r="C124" s="9">
        <v>0</v>
      </c>
      <c r="D124" s="9">
        <v>0</v>
      </c>
      <c r="E124" s="9">
        <v>0</v>
      </c>
      <c r="F124" s="9">
        <v>1059000</v>
      </c>
      <c r="G124" s="9">
        <v>5469750</v>
      </c>
      <c r="H124" s="9">
        <v>31811446</v>
      </c>
      <c r="I124" s="9">
        <v>37281196</v>
      </c>
    </row>
    <row r="125" spans="1:9" ht="23.1" customHeight="1">
      <c r="A125" s="8" t="s">
        <v>332</v>
      </c>
      <c r="B125" s="9">
        <v>0</v>
      </c>
      <c r="C125" s="9">
        <v>0</v>
      </c>
      <c r="D125" s="9">
        <v>0</v>
      </c>
      <c r="E125" s="9">
        <v>0</v>
      </c>
      <c r="F125" s="9">
        <v>4621000</v>
      </c>
      <c r="G125" s="9">
        <v>3607001775</v>
      </c>
      <c r="H125" s="9">
        <v>-3485247198</v>
      </c>
      <c r="I125" s="9">
        <v>121754577</v>
      </c>
    </row>
    <row r="126" spans="1:9" ht="23.1" customHeight="1">
      <c r="A126" s="8" t="s">
        <v>333</v>
      </c>
      <c r="B126" s="9">
        <v>0</v>
      </c>
      <c r="C126" s="9">
        <v>0</v>
      </c>
      <c r="D126" s="9">
        <v>0</v>
      </c>
      <c r="E126" s="9">
        <v>0</v>
      </c>
      <c r="F126" s="9">
        <v>1113000</v>
      </c>
      <c r="G126" s="9">
        <v>586357200</v>
      </c>
      <c r="H126" s="9">
        <v>-486106897</v>
      </c>
      <c r="I126" s="9">
        <v>100250303</v>
      </c>
    </row>
    <row r="127" spans="1:9" ht="23.1" customHeight="1">
      <c r="A127" s="8" t="s">
        <v>334</v>
      </c>
      <c r="B127" s="9">
        <v>0</v>
      </c>
      <c r="C127" s="9">
        <v>0</v>
      </c>
      <c r="D127" s="9">
        <v>0</v>
      </c>
      <c r="E127" s="9">
        <v>0</v>
      </c>
      <c r="F127" s="9">
        <v>988000</v>
      </c>
      <c r="G127" s="9">
        <v>78565500</v>
      </c>
      <c r="H127" s="9">
        <v>3937842</v>
      </c>
      <c r="I127" s="9">
        <v>82503342</v>
      </c>
    </row>
    <row r="128" spans="1:9" ht="23.1" customHeight="1">
      <c r="A128" s="8" t="s">
        <v>335</v>
      </c>
      <c r="B128" s="9">
        <v>0</v>
      </c>
      <c r="C128" s="9">
        <v>0</v>
      </c>
      <c r="D128" s="9">
        <v>0</v>
      </c>
      <c r="E128" s="9">
        <v>0</v>
      </c>
      <c r="F128" s="9">
        <v>1256000</v>
      </c>
      <c r="G128" s="9">
        <v>17511692</v>
      </c>
      <c r="H128" s="9">
        <v>37680000</v>
      </c>
      <c r="I128" s="9">
        <v>55191692</v>
      </c>
    </row>
    <row r="129" spans="1:9" ht="23.1" customHeight="1">
      <c r="A129" s="8" t="s">
        <v>336</v>
      </c>
      <c r="B129" s="9">
        <v>0</v>
      </c>
      <c r="C129" s="9">
        <v>0</v>
      </c>
      <c r="D129" s="9">
        <v>0</v>
      </c>
      <c r="E129" s="9">
        <v>0</v>
      </c>
      <c r="F129" s="9">
        <v>1862000</v>
      </c>
      <c r="G129" s="9">
        <v>33621344</v>
      </c>
      <c r="H129" s="9">
        <v>65170000</v>
      </c>
      <c r="I129" s="9">
        <v>98791344</v>
      </c>
    </row>
    <row r="130" spans="1:9" ht="23.1" customHeight="1">
      <c r="A130" s="8" t="s">
        <v>337</v>
      </c>
      <c r="B130" s="9">
        <v>0</v>
      </c>
      <c r="C130" s="9">
        <v>0</v>
      </c>
      <c r="D130" s="9">
        <v>0</v>
      </c>
      <c r="E130" s="9">
        <v>0</v>
      </c>
      <c r="F130" s="9">
        <v>5975000</v>
      </c>
      <c r="G130" s="9">
        <v>28132756</v>
      </c>
      <c r="H130" s="9">
        <v>239000000</v>
      </c>
      <c r="I130" s="9">
        <v>267132756</v>
      </c>
    </row>
    <row r="131" spans="1:9" ht="23.1" customHeight="1">
      <c r="A131" s="8" t="s">
        <v>338</v>
      </c>
      <c r="B131" s="9">
        <v>0</v>
      </c>
      <c r="C131" s="9">
        <v>0</v>
      </c>
      <c r="D131" s="9">
        <v>0</v>
      </c>
      <c r="E131" s="9">
        <v>0</v>
      </c>
      <c r="F131" s="9">
        <v>41359224</v>
      </c>
      <c r="G131" s="9">
        <v>175461029</v>
      </c>
      <c r="H131" s="9">
        <v>292620000</v>
      </c>
      <c r="I131" s="9">
        <v>468081029</v>
      </c>
    </row>
    <row r="132" spans="1:9" ht="23.1" customHeight="1">
      <c r="A132" s="8" t="s">
        <v>339</v>
      </c>
      <c r="B132" s="9">
        <v>0</v>
      </c>
      <c r="C132" s="9">
        <v>0</v>
      </c>
      <c r="D132" s="9">
        <v>0</v>
      </c>
      <c r="E132" s="9">
        <v>0</v>
      </c>
      <c r="F132" s="9">
        <v>21921000</v>
      </c>
      <c r="G132" s="9">
        <v>-48167694</v>
      </c>
      <c r="H132" s="9">
        <v>789156000</v>
      </c>
      <c r="I132" s="9">
        <v>740988306</v>
      </c>
    </row>
    <row r="133" spans="1:9" ht="23.1" customHeight="1">
      <c r="A133" s="8" t="s">
        <v>340</v>
      </c>
      <c r="B133" s="9">
        <v>0</v>
      </c>
      <c r="C133" s="9">
        <v>0</v>
      </c>
      <c r="D133" s="9">
        <v>0</v>
      </c>
      <c r="E133" s="9">
        <v>0</v>
      </c>
      <c r="F133" s="9">
        <v>825132</v>
      </c>
      <c r="G133" s="9">
        <v>36180697</v>
      </c>
      <c r="H133" s="9">
        <v>0</v>
      </c>
      <c r="I133" s="9">
        <v>36180697</v>
      </c>
    </row>
    <row r="134" spans="1:9" ht="23.1" customHeight="1">
      <c r="A134" s="8" t="s">
        <v>341</v>
      </c>
      <c r="B134" s="9">
        <v>0</v>
      </c>
      <c r="C134" s="9">
        <v>0</v>
      </c>
      <c r="D134" s="9">
        <v>0</v>
      </c>
      <c r="E134" s="9">
        <v>0</v>
      </c>
      <c r="F134" s="9">
        <v>6120000</v>
      </c>
      <c r="G134" s="9">
        <v>-4458754</v>
      </c>
      <c r="H134" s="9">
        <v>397800000</v>
      </c>
      <c r="I134" s="9">
        <v>393341246</v>
      </c>
    </row>
    <row r="135" spans="1:9" ht="23.1" customHeight="1">
      <c r="A135" s="8" t="s">
        <v>342</v>
      </c>
      <c r="B135" s="9">
        <v>0</v>
      </c>
      <c r="C135" s="9">
        <v>0</v>
      </c>
      <c r="D135" s="9">
        <v>0</v>
      </c>
      <c r="E135" s="9">
        <v>0</v>
      </c>
      <c r="F135" s="9">
        <v>68000</v>
      </c>
      <c r="G135" s="9">
        <v>349831</v>
      </c>
      <c r="H135" s="9">
        <v>4760000</v>
      </c>
      <c r="I135" s="9">
        <v>5109831</v>
      </c>
    </row>
    <row r="136" spans="1:9" ht="23.1" customHeight="1">
      <c r="A136" s="8" t="s">
        <v>343</v>
      </c>
      <c r="B136" s="9">
        <v>0</v>
      </c>
      <c r="C136" s="9">
        <v>0</v>
      </c>
      <c r="D136" s="9">
        <v>0</v>
      </c>
      <c r="E136" s="9">
        <v>0</v>
      </c>
      <c r="F136" s="9">
        <v>587000</v>
      </c>
      <c r="G136" s="9">
        <v>2290025275</v>
      </c>
      <c r="H136" s="9">
        <v>58700000</v>
      </c>
      <c r="I136" s="9">
        <v>2348725275</v>
      </c>
    </row>
    <row r="137" spans="1:9" ht="23.1" customHeight="1">
      <c r="A137" s="8" t="s">
        <v>344</v>
      </c>
      <c r="B137" s="9">
        <v>0</v>
      </c>
      <c r="C137" s="9">
        <v>0</v>
      </c>
      <c r="D137" s="9">
        <v>0</v>
      </c>
      <c r="E137" s="9">
        <v>0</v>
      </c>
      <c r="F137" s="9">
        <v>1254000</v>
      </c>
      <c r="G137" s="9">
        <v>-15986091</v>
      </c>
      <c r="H137" s="9">
        <v>37620000</v>
      </c>
      <c r="I137" s="9">
        <v>21633909</v>
      </c>
    </row>
    <row r="138" spans="1:9" ht="23.1" customHeight="1">
      <c r="A138" s="8" t="s">
        <v>345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28947334</v>
      </c>
      <c r="H138" s="9">
        <v>0</v>
      </c>
      <c r="I138" s="9">
        <v>28947334</v>
      </c>
    </row>
    <row r="139" spans="1:9" ht="23.1" customHeight="1">
      <c r="A139" s="8" t="s">
        <v>346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6382707952</v>
      </c>
      <c r="H139" s="9">
        <v>-6090608751</v>
      </c>
      <c r="I139" s="9">
        <v>292099201</v>
      </c>
    </row>
    <row r="140" spans="1:9" ht="23.1" customHeight="1">
      <c r="A140" s="8" t="s">
        <v>347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64546981</v>
      </c>
      <c r="H140" s="9">
        <v>0</v>
      </c>
      <c r="I140" s="9">
        <v>64546981</v>
      </c>
    </row>
    <row r="141" spans="1:9" ht="23.1" customHeight="1">
      <c r="A141" s="8" t="s">
        <v>348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-702291420</v>
      </c>
      <c r="H141" s="9">
        <v>0</v>
      </c>
      <c r="I141" s="9">
        <v>-702291420</v>
      </c>
    </row>
    <row r="142" spans="1:9" ht="23.1" customHeight="1">
      <c r="A142" s="8" t="s">
        <v>349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10171738118</v>
      </c>
      <c r="H142" s="9">
        <v>0</v>
      </c>
      <c r="I142" s="9">
        <v>10171738118</v>
      </c>
    </row>
    <row r="143" spans="1:9" ht="23.1" customHeight="1">
      <c r="A143" s="8" t="s">
        <v>350</v>
      </c>
      <c r="B143" s="9">
        <v>0</v>
      </c>
      <c r="C143" s="9">
        <v>0</v>
      </c>
      <c r="D143" s="9">
        <v>0</v>
      </c>
      <c r="E143" s="9">
        <v>0</v>
      </c>
      <c r="F143" s="9">
        <v>20000</v>
      </c>
      <c r="G143" s="9">
        <v>409157701</v>
      </c>
      <c r="H143" s="9">
        <v>4020000</v>
      </c>
      <c r="I143" s="9">
        <v>413177701</v>
      </c>
    </row>
    <row r="144" spans="1:9" ht="23.1" customHeight="1">
      <c r="A144" s="8" t="s">
        <v>351</v>
      </c>
      <c r="B144" s="9">
        <v>0</v>
      </c>
      <c r="C144" s="9">
        <v>0</v>
      </c>
      <c r="D144" s="9">
        <v>0</v>
      </c>
      <c r="E144" s="9">
        <v>0</v>
      </c>
      <c r="F144" s="9">
        <v>1001000</v>
      </c>
      <c r="G144" s="9">
        <v>3791386198</v>
      </c>
      <c r="H144" s="9">
        <v>220220000</v>
      </c>
      <c r="I144" s="9">
        <v>4011606198</v>
      </c>
    </row>
    <row r="145" spans="1:9" ht="23.1" customHeight="1">
      <c r="A145" s="8" t="s">
        <v>352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299923</v>
      </c>
      <c r="H145" s="9">
        <v>0</v>
      </c>
      <c r="I145" s="9">
        <v>299923</v>
      </c>
    </row>
    <row r="146" spans="1:9" ht="23.1" customHeight="1">
      <c r="A146" s="8" t="s">
        <v>353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4400289482</v>
      </c>
      <c r="H146" s="9">
        <v>-3993136876</v>
      </c>
      <c r="I146" s="9">
        <v>407152606</v>
      </c>
    </row>
    <row r="147" spans="1:9" ht="23.1" customHeight="1">
      <c r="A147" s="8" t="s">
        <v>354</v>
      </c>
      <c r="B147" s="9">
        <v>0</v>
      </c>
      <c r="C147" s="9">
        <v>0</v>
      </c>
      <c r="D147" s="9">
        <v>0</v>
      </c>
      <c r="E147" s="9">
        <v>0</v>
      </c>
      <c r="F147" s="9">
        <v>151000</v>
      </c>
      <c r="G147" s="9">
        <v>815542641</v>
      </c>
      <c r="H147" s="9">
        <v>-820044741</v>
      </c>
      <c r="I147" s="9">
        <v>-4502100</v>
      </c>
    </row>
    <row r="148" spans="1:9" ht="23.1" customHeight="1">
      <c r="A148" s="8" t="s">
        <v>355</v>
      </c>
      <c r="B148" s="9">
        <v>0</v>
      </c>
      <c r="C148" s="9">
        <v>0</v>
      </c>
      <c r="D148" s="9">
        <v>0</v>
      </c>
      <c r="E148" s="9">
        <v>0</v>
      </c>
      <c r="F148" s="9">
        <v>12567000</v>
      </c>
      <c r="G148" s="9">
        <v>13637544</v>
      </c>
      <c r="H148" s="9">
        <v>-473034747</v>
      </c>
      <c r="I148" s="9">
        <v>-459397203</v>
      </c>
    </row>
    <row r="149" spans="1:9" ht="23.1" customHeight="1">
      <c r="A149" s="8" t="s">
        <v>356</v>
      </c>
      <c r="B149" s="9">
        <v>0</v>
      </c>
      <c r="C149" s="9">
        <v>0</v>
      </c>
      <c r="D149" s="9">
        <v>0</v>
      </c>
      <c r="E149" s="9">
        <v>0</v>
      </c>
      <c r="F149" s="9">
        <v>100000</v>
      </c>
      <c r="G149" s="9">
        <v>179010000</v>
      </c>
      <c r="H149" s="9">
        <v>-170293566</v>
      </c>
      <c r="I149" s="9">
        <v>8716434</v>
      </c>
    </row>
    <row r="150" spans="1:9" ht="23.1" customHeight="1">
      <c r="A150" s="8" t="s">
        <v>357</v>
      </c>
      <c r="B150" s="9">
        <v>0</v>
      </c>
      <c r="C150" s="9">
        <v>0</v>
      </c>
      <c r="D150" s="9">
        <v>0</v>
      </c>
      <c r="E150" s="9">
        <v>0</v>
      </c>
      <c r="F150" s="9">
        <v>1009000</v>
      </c>
      <c r="G150" s="9">
        <v>211832914027</v>
      </c>
      <c r="H150" s="9">
        <v>-202237610355</v>
      </c>
      <c r="I150" s="9">
        <v>9595303672</v>
      </c>
    </row>
    <row r="151" spans="1:9" ht="23.1" customHeight="1">
      <c r="A151" s="8" t="s">
        <v>358</v>
      </c>
      <c r="B151" s="9">
        <v>0</v>
      </c>
      <c r="C151" s="9">
        <v>0</v>
      </c>
      <c r="D151" s="9">
        <v>0</v>
      </c>
      <c r="E151" s="9">
        <v>0</v>
      </c>
      <c r="F151" s="9">
        <v>70000</v>
      </c>
      <c r="G151" s="9">
        <v>-2037925435</v>
      </c>
      <c r="H151" s="9">
        <v>31500000</v>
      </c>
      <c r="I151" s="9">
        <v>-2006425435</v>
      </c>
    </row>
    <row r="152" spans="1:9" ht="23.1" customHeight="1">
      <c r="A152" s="8" t="s">
        <v>359</v>
      </c>
      <c r="B152" s="9">
        <v>0</v>
      </c>
      <c r="C152" s="9">
        <v>0</v>
      </c>
      <c r="D152" s="9">
        <v>0</v>
      </c>
      <c r="E152" s="9">
        <v>0</v>
      </c>
      <c r="F152" s="9">
        <v>400000</v>
      </c>
      <c r="G152" s="9">
        <v>0</v>
      </c>
      <c r="H152" s="9">
        <v>1600000</v>
      </c>
      <c r="I152" s="9">
        <v>1600000</v>
      </c>
    </row>
    <row r="153" spans="1:9" ht="23.1" customHeight="1">
      <c r="A153" s="8" t="s">
        <v>360</v>
      </c>
      <c r="B153" s="9">
        <v>0</v>
      </c>
      <c r="C153" s="9">
        <v>0</v>
      </c>
      <c r="D153" s="9">
        <v>0</v>
      </c>
      <c r="E153" s="9">
        <v>0</v>
      </c>
      <c r="F153" s="9">
        <v>1254000</v>
      </c>
      <c r="G153" s="9">
        <v>0</v>
      </c>
      <c r="H153" s="9">
        <v>1254000</v>
      </c>
      <c r="I153" s="9">
        <v>1254000</v>
      </c>
    </row>
    <row r="154" spans="1:9" ht="23.1" customHeight="1">
      <c r="A154" s="8" t="s">
        <v>361</v>
      </c>
      <c r="B154" s="9">
        <v>0</v>
      </c>
      <c r="C154" s="9">
        <v>0</v>
      </c>
      <c r="D154" s="9">
        <v>0</v>
      </c>
      <c r="E154" s="9">
        <v>0</v>
      </c>
      <c r="F154" s="9">
        <v>268000</v>
      </c>
      <c r="G154" s="9">
        <v>-1028622</v>
      </c>
      <c r="H154" s="9">
        <v>24120000</v>
      </c>
      <c r="I154" s="9">
        <v>23091378</v>
      </c>
    </row>
    <row r="155" spans="1:9" ht="23.1" customHeight="1">
      <c r="A155" s="8" t="s">
        <v>362</v>
      </c>
      <c r="B155" s="9">
        <v>0</v>
      </c>
      <c r="C155" s="9">
        <v>0</v>
      </c>
      <c r="D155" s="9">
        <v>0</v>
      </c>
      <c r="E155" s="9">
        <v>0</v>
      </c>
      <c r="F155" s="9">
        <v>500000</v>
      </c>
      <c r="G155" s="9">
        <v>1149703875</v>
      </c>
      <c r="H155" s="9">
        <v>-1199691000</v>
      </c>
      <c r="I155" s="9">
        <v>-49987125</v>
      </c>
    </row>
    <row r="156" spans="1:9" ht="23.1" customHeight="1">
      <c r="A156" s="8" t="s">
        <v>363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265040844</v>
      </c>
      <c r="H156" s="9">
        <v>-256655254</v>
      </c>
      <c r="I156" s="9">
        <v>8385590</v>
      </c>
    </row>
    <row r="157" spans="1:9" ht="23.1" customHeight="1">
      <c r="A157" s="8" t="s">
        <v>364</v>
      </c>
      <c r="B157" s="9">
        <v>0</v>
      </c>
      <c r="C157" s="9">
        <v>0</v>
      </c>
      <c r="D157" s="9">
        <v>0</v>
      </c>
      <c r="E157" s="9">
        <v>0</v>
      </c>
      <c r="F157" s="9">
        <v>4280</v>
      </c>
      <c r="G157" s="9">
        <v>49298524</v>
      </c>
      <c r="H157" s="9">
        <v>-44120906</v>
      </c>
      <c r="I157" s="9">
        <v>5177618</v>
      </c>
    </row>
    <row r="158" spans="1:9" ht="23.1" customHeight="1">
      <c r="A158" s="8" t="s">
        <v>365</v>
      </c>
      <c r="B158" s="9">
        <v>0</v>
      </c>
      <c r="C158" s="9">
        <v>0</v>
      </c>
      <c r="D158" s="9">
        <v>0</v>
      </c>
      <c r="E158" s="9">
        <v>0</v>
      </c>
      <c r="F158" s="9">
        <v>15709364</v>
      </c>
      <c r="G158" s="9">
        <v>66842971722</v>
      </c>
      <c r="H158" s="9">
        <v>-56300616009</v>
      </c>
      <c r="I158" s="9">
        <v>10542355713</v>
      </c>
    </row>
    <row r="159" spans="1:9" ht="23.1" customHeight="1">
      <c r="A159" s="8" t="s">
        <v>366</v>
      </c>
      <c r="B159" s="9">
        <v>0</v>
      </c>
      <c r="C159" s="9">
        <v>0</v>
      </c>
      <c r="D159" s="9">
        <v>0</v>
      </c>
      <c r="E159" s="9">
        <v>0</v>
      </c>
      <c r="F159" s="9">
        <v>11808000</v>
      </c>
      <c r="G159" s="9">
        <v>-155121563</v>
      </c>
      <c r="H159" s="9">
        <v>637632000</v>
      </c>
      <c r="I159" s="9">
        <v>482510437</v>
      </c>
    </row>
    <row r="160" spans="1:9" ht="23.1" customHeight="1">
      <c r="A160" s="8" t="s">
        <v>367</v>
      </c>
      <c r="B160" s="9">
        <v>0</v>
      </c>
      <c r="C160" s="9">
        <v>0</v>
      </c>
      <c r="D160" s="9">
        <v>0</v>
      </c>
      <c r="E160" s="9">
        <v>0</v>
      </c>
      <c r="F160" s="9">
        <v>6623000</v>
      </c>
      <c r="G160" s="9">
        <v>-16252171</v>
      </c>
      <c r="H160" s="9">
        <v>99345000</v>
      </c>
      <c r="I160" s="9">
        <v>83092829</v>
      </c>
    </row>
    <row r="161" spans="1:9" ht="23.1" customHeight="1">
      <c r="A161" s="8" t="s">
        <v>368</v>
      </c>
      <c r="B161" s="9">
        <v>0</v>
      </c>
      <c r="C161" s="9">
        <v>0</v>
      </c>
      <c r="D161" s="9">
        <v>0</v>
      </c>
      <c r="E161" s="9">
        <v>0</v>
      </c>
      <c r="F161" s="9">
        <v>2000</v>
      </c>
      <c r="G161" s="9">
        <v>0</v>
      </c>
      <c r="H161" s="9">
        <v>76000</v>
      </c>
      <c r="I161" s="9">
        <v>76000</v>
      </c>
    </row>
    <row r="162" spans="1:9" ht="23.1" customHeight="1">
      <c r="A162" s="8" t="s">
        <v>369</v>
      </c>
      <c r="B162" s="9">
        <v>0</v>
      </c>
      <c r="C162" s="9">
        <v>0</v>
      </c>
      <c r="D162" s="9">
        <v>0</v>
      </c>
      <c r="E162" s="9">
        <v>0</v>
      </c>
      <c r="F162" s="9">
        <v>200000</v>
      </c>
      <c r="G162" s="9">
        <v>0</v>
      </c>
      <c r="H162" s="9">
        <v>3800000</v>
      </c>
      <c r="I162" s="9">
        <v>3800000</v>
      </c>
    </row>
    <row r="163" spans="1:9" ht="23.1" customHeight="1">
      <c r="A163" s="8" t="s">
        <v>370</v>
      </c>
      <c r="B163" s="9">
        <v>0</v>
      </c>
      <c r="C163" s="9">
        <v>0</v>
      </c>
      <c r="D163" s="9">
        <v>0</v>
      </c>
      <c r="E163" s="9">
        <v>0</v>
      </c>
      <c r="F163" s="9">
        <v>600000</v>
      </c>
      <c r="G163" s="9">
        <v>0</v>
      </c>
      <c r="H163" s="9">
        <v>6000000</v>
      </c>
      <c r="I163" s="9">
        <v>6000000</v>
      </c>
    </row>
    <row r="164" spans="1:9" ht="23.1" customHeight="1">
      <c r="A164" s="8" t="s">
        <v>371</v>
      </c>
      <c r="B164" s="9">
        <v>0</v>
      </c>
      <c r="C164" s="9">
        <v>0</v>
      </c>
      <c r="D164" s="9">
        <v>0</v>
      </c>
      <c r="E164" s="9">
        <v>0</v>
      </c>
      <c r="F164" s="9">
        <v>1447000</v>
      </c>
      <c r="G164" s="9">
        <v>0</v>
      </c>
      <c r="H164" s="9">
        <v>89714000</v>
      </c>
      <c r="I164" s="9">
        <v>89714000</v>
      </c>
    </row>
    <row r="165" spans="1:9" ht="23.1" customHeight="1">
      <c r="A165" s="8" t="s">
        <v>372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48488223456</v>
      </c>
      <c r="H165" s="9">
        <v>-21534887219</v>
      </c>
      <c r="I165" s="9">
        <v>26953336237</v>
      </c>
    </row>
    <row r="166" spans="1:9" ht="23.1" customHeight="1">
      <c r="A166" s="8" t="s">
        <v>373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8880487368</v>
      </c>
      <c r="H166" s="9">
        <v>0</v>
      </c>
      <c r="I166" s="9">
        <v>8880487368</v>
      </c>
    </row>
    <row r="167" spans="1:9" ht="23.1" customHeight="1">
      <c r="A167" s="8" t="s">
        <v>374</v>
      </c>
      <c r="B167" s="9">
        <v>0</v>
      </c>
      <c r="C167" s="9">
        <v>0</v>
      </c>
      <c r="D167" s="9">
        <v>0</v>
      </c>
      <c r="E167" s="9">
        <v>0</v>
      </c>
      <c r="F167" s="9">
        <v>49711000</v>
      </c>
      <c r="G167" s="9">
        <v>-3822699460</v>
      </c>
      <c r="H167" s="9">
        <v>13345208288</v>
      </c>
      <c r="I167" s="9">
        <v>9522508828</v>
      </c>
    </row>
    <row r="168" spans="1:9" ht="23.1" customHeight="1">
      <c r="A168" s="8" t="s">
        <v>375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12849789522</v>
      </c>
      <c r="H168" s="9">
        <v>0</v>
      </c>
      <c r="I168" s="9">
        <v>12849789522</v>
      </c>
    </row>
    <row r="169" spans="1:9" ht="23.1" customHeight="1">
      <c r="A169" s="8" t="s">
        <v>376</v>
      </c>
      <c r="B169" s="9">
        <v>0</v>
      </c>
      <c r="C169" s="9">
        <v>0</v>
      </c>
      <c r="D169" s="9">
        <v>0</v>
      </c>
      <c r="E169" s="9">
        <v>0</v>
      </c>
      <c r="F169" s="9">
        <v>29759000</v>
      </c>
      <c r="G169" s="9">
        <v>-8163234</v>
      </c>
      <c r="H169" s="9">
        <v>178554000</v>
      </c>
      <c r="I169" s="9">
        <v>170390766</v>
      </c>
    </row>
    <row r="170" spans="1:9" ht="23.1" customHeight="1">
      <c r="A170" s="8" t="s">
        <v>377</v>
      </c>
      <c r="B170" s="9">
        <v>0</v>
      </c>
      <c r="C170" s="9">
        <v>0</v>
      </c>
      <c r="D170" s="9">
        <v>0</v>
      </c>
      <c r="E170" s="9">
        <v>0</v>
      </c>
      <c r="F170" s="9">
        <v>795036</v>
      </c>
      <c r="G170" s="9">
        <v>27364962</v>
      </c>
      <c r="H170" s="9">
        <v>0</v>
      </c>
      <c r="I170" s="9">
        <v>27364962</v>
      </c>
    </row>
    <row r="171" spans="1:9" ht="23.1" customHeight="1">
      <c r="A171" s="8" t="s">
        <v>378</v>
      </c>
      <c r="B171" s="9">
        <v>0</v>
      </c>
      <c r="C171" s="9">
        <v>0</v>
      </c>
      <c r="D171" s="9">
        <v>0</v>
      </c>
      <c r="E171" s="9">
        <v>0</v>
      </c>
      <c r="F171" s="9">
        <v>2861130</v>
      </c>
      <c r="G171" s="9">
        <v>121558699</v>
      </c>
      <c r="H171" s="9">
        <v>0</v>
      </c>
      <c r="I171" s="9">
        <v>121558699</v>
      </c>
    </row>
    <row r="172" spans="1:9" ht="23.1" customHeight="1">
      <c r="A172" s="8" t="s">
        <v>379</v>
      </c>
      <c r="B172" s="9">
        <v>0</v>
      </c>
      <c r="C172" s="9">
        <v>0</v>
      </c>
      <c r="D172" s="9">
        <v>0</v>
      </c>
      <c r="E172" s="9">
        <v>0</v>
      </c>
      <c r="F172" s="9">
        <v>2086656</v>
      </c>
      <c r="G172" s="9">
        <v>342879754</v>
      </c>
      <c r="H172" s="9">
        <v>0</v>
      </c>
      <c r="I172" s="9">
        <v>342879754</v>
      </c>
    </row>
    <row r="173" spans="1:9" ht="23.1" customHeight="1">
      <c r="A173" s="8" t="s">
        <v>380</v>
      </c>
      <c r="B173" s="9">
        <v>0</v>
      </c>
      <c r="C173" s="9">
        <v>0</v>
      </c>
      <c r="D173" s="9">
        <v>0</v>
      </c>
      <c r="E173" s="9">
        <v>0</v>
      </c>
      <c r="F173" s="9">
        <v>144552</v>
      </c>
      <c r="G173" s="9">
        <v>94655630</v>
      </c>
      <c r="H173" s="9">
        <v>0</v>
      </c>
      <c r="I173" s="9">
        <v>94655630</v>
      </c>
    </row>
    <row r="174" spans="1:9" ht="23.1" customHeight="1">
      <c r="A174" s="8" t="s">
        <v>381</v>
      </c>
      <c r="B174" s="9">
        <v>0</v>
      </c>
      <c r="C174" s="9">
        <v>0</v>
      </c>
      <c r="D174" s="9">
        <v>0</v>
      </c>
      <c r="E174" s="9">
        <v>0</v>
      </c>
      <c r="F174" s="9">
        <v>312000</v>
      </c>
      <c r="G174" s="9">
        <v>1189326</v>
      </c>
      <c r="H174" s="9">
        <v>31200000</v>
      </c>
      <c r="I174" s="9">
        <v>32389326</v>
      </c>
    </row>
    <row r="175" spans="1:9" ht="23.1" customHeight="1">
      <c r="A175" s="8" t="s">
        <v>382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443808156</v>
      </c>
      <c r="H175" s="9">
        <v>-421145992</v>
      </c>
      <c r="I175" s="9">
        <v>22662164</v>
      </c>
    </row>
    <row r="176" spans="1:9" ht="23.1" customHeight="1">
      <c r="A176" s="8" t="s">
        <v>383</v>
      </c>
      <c r="B176" s="9">
        <v>0</v>
      </c>
      <c r="C176" s="9">
        <v>0</v>
      </c>
      <c r="D176" s="9">
        <v>0</v>
      </c>
      <c r="E176" s="9">
        <v>0</v>
      </c>
      <c r="F176" s="9">
        <v>11371000</v>
      </c>
      <c r="G176" s="9">
        <v>-67024212</v>
      </c>
      <c r="H176" s="9">
        <v>170565000</v>
      </c>
      <c r="I176" s="9">
        <v>103540788</v>
      </c>
    </row>
    <row r="177" spans="1:9" ht="23.1" customHeight="1">
      <c r="A177" s="8" t="s">
        <v>384</v>
      </c>
      <c r="B177" s="9">
        <v>0</v>
      </c>
      <c r="C177" s="9">
        <v>0</v>
      </c>
      <c r="D177" s="9">
        <v>0</v>
      </c>
      <c r="E177" s="9">
        <v>0</v>
      </c>
      <c r="F177" s="9">
        <v>4907000</v>
      </c>
      <c r="G177" s="9">
        <v>-71054271</v>
      </c>
      <c r="H177" s="9">
        <v>122675000</v>
      </c>
      <c r="I177" s="9">
        <v>51620729</v>
      </c>
    </row>
    <row r="178" spans="1:9" ht="23.1" customHeight="1">
      <c r="A178" s="8" t="s">
        <v>385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2139246965</v>
      </c>
      <c r="H178" s="9">
        <v>0</v>
      </c>
      <c r="I178" s="9">
        <v>2139246965</v>
      </c>
    </row>
    <row r="179" spans="1:9" ht="23.1" customHeight="1">
      <c r="A179" s="8" t="s">
        <v>386</v>
      </c>
      <c r="B179" s="9">
        <v>0</v>
      </c>
      <c r="C179" s="9">
        <v>0</v>
      </c>
      <c r="D179" s="9">
        <v>0</v>
      </c>
      <c r="E179" s="9">
        <v>0</v>
      </c>
      <c r="F179" s="9">
        <v>233000</v>
      </c>
      <c r="G179" s="9">
        <v>-800206</v>
      </c>
      <c r="H179" s="9">
        <v>11650000</v>
      </c>
      <c r="I179" s="9">
        <v>10849794</v>
      </c>
    </row>
    <row r="180" spans="1:9" ht="23.1" customHeight="1">
      <c r="A180" s="8" t="s">
        <v>387</v>
      </c>
      <c r="B180" s="9">
        <v>0</v>
      </c>
      <c r="C180" s="9">
        <v>0</v>
      </c>
      <c r="D180" s="9">
        <v>0</v>
      </c>
      <c r="E180" s="9">
        <v>0</v>
      </c>
      <c r="F180" s="9">
        <v>10000</v>
      </c>
      <c r="G180" s="9">
        <v>49012379</v>
      </c>
      <c r="H180" s="9">
        <v>1000000</v>
      </c>
      <c r="I180" s="9">
        <v>50012379</v>
      </c>
    </row>
    <row r="181" spans="1:9" ht="23.1" customHeight="1">
      <c r="A181" s="8" t="s">
        <v>388</v>
      </c>
      <c r="B181" s="9">
        <v>0</v>
      </c>
      <c r="C181" s="9">
        <v>0</v>
      </c>
      <c r="D181" s="9">
        <v>0</v>
      </c>
      <c r="E181" s="9">
        <v>0</v>
      </c>
      <c r="F181" s="9">
        <v>416000</v>
      </c>
      <c r="G181" s="9">
        <v>1557355888</v>
      </c>
      <c r="H181" s="9">
        <v>-2638427</v>
      </c>
      <c r="I181" s="9">
        <v>1554717461</v>
      </c>
    </row>
    <row r="182" spans="1:9" ht="23.1" customHeight="1">
      <c r="A182" s="8" t="s">
        <v>389</v>
      </c>
      <c r="B182" s="9">
        <v>0</v>
      </c>
      <c r="C182" s="9">
        <v>0</v>
      </c>
      <c r="D182" s="9">
        <v>0</v>
      </c>
      <c r="E182" s="9">
        <v>0</v>
      </c>
      <c r="F182" s="9">
        <v>38000</v>
      </c>
      <c r="G182" s="9">
        <v>529753563</v>
      </c>
      <c r="H182" s="9">
        <v>3800000</v>
      </c>
      <c r="I182" s="9">
        <v>533553563</v>
      </c>
    </row>
    <row r="183" spans="1:9" ht="23.1" customHeight="1">
      <c r="A183" s="8" t="s">
        <v>390</v>
      </c>
      <c r="B183" s="9">
        <v>0</v>
      </c>
      <c r="C183" s="9">
        <v>0</v>
      </c>
      <c r="D183" s="9">
        <v>0</v>
      </c>
      <c r="E183" s="9">
        <v>0</v>
      </c>
      <c r="F183" s="9">
        <v>1764000</v>
      </c>
      <c r="G183" s="9">
        <v>5821870914</v>
      </c>
      <c r="H183" s="9">
        <v>-6034597887</v>
      </c>
      <c r="I183" s="9">
        <v>-212726973</v>
      </c>
    </row>
    <row r="184" spans="1:9" ht="23.1" customHeight="1">
      <c r="A184" s="8" t="s">
        <v>391</v>
      </c>
      <c r="B184" s="9">
        <v>0</v>
      </c>
      <c r="C184" s="9">
        <v>0</v>
      </c>
      <c r="D184" s="9">
        <v>0</v>
      </c>
      <c r="E184" s="9">
        <v>0</v>
      </c>
      <c r="F184" s="9">
        <v>20000</v>
      </c>
      <c r="G184" s="9">
        <v>37791000</v>
      </c>
      <c r="H184" s="9">
        <v>-35300819</v>
      </c>
      <c r="I184" s="9">
        <v>2490181</v>
      </c>
    </row>
    <row r="185" spans="1:9" ht="23.1" customHeight="1">
      <c r="A185" s="8" t="s">
        <v>392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230429690</v>
      </c>
      <c r="H185" s="9">
        <v>-4208323</v>
      </c>
      <c r="I185" s="9">
        <v>226221367</v>
      </c>
    </row>
    <row r="186" spans="1:9" ht="23.1" customHeight="1">
      <c r="A186" s="8" t="s">
        <v>393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4031415682</v>
      </c>
      <c r="H186" s="9">
        <v>-3815582684</v>
      </c>
      <c r="I186" s="9">
        <v>215832998</v>
      </c>
    </row>
    <row r="187" spans="1:9" ht="23.1" customHeight="1">
      <c r="A187" s="8" t="s">
        <v>394</v>
      </c>
      <c r="B187" s="9">
        <v>0</v>
      </c>
      <c r="C187" s="9">
        <v>0</v>
      </c>
      <c r="D187" s="9">
        <v>0</v>
      </c>
      <c r="E187" s="9">
        <v>0</v>
      </c>
      <c r="F187" s="9">
        <v>39000</v>
      </c>
      <c r="G187" s="9">
        <v>18595211</v>
      </c>
      <c r="H187" s="9">
        <v>2730000</v>
      </c>
      <c r="I187" s="9">
        <v>21325211</v>
      </c>
    </row>
    <row r="188" spans="1:9" ht="23.1" customHeight="1">
      <c r="A188" s="8" t="s">
        <v>395</v>
      </c>
      <c r="B188" s="9">
        <v>0</v>
      </c>
      <c r="C188" s="9">
        <v>0</v>
      </c>
      <c r="D188" s="9">
        <v>0</v>
      </c>
      <c r="E188" s="9">
        <v>0</v>
      </c>
      <c r="F188" s="9">
        <v>2020000</v>
      </c>
      <c r="G188" s="9">
        <v>704826</v>
      </c>
      <c r="H188" s="9">
        <v>137360000</v>
      </c>
      <c r="I188" s="9">
        <v>138064826</v>
      </c>
    </row>
    <row r="189" spans="1:9" ht="23.1" customHeight="1">
      <c r="A189" s="8" t="s">
        <v>396</v>
      </c>
      <c r="B189" s="9">
        <v>0</v>
      </c>
      <c r="C189" s="9">
        <v>0</v>
      </c>
      <c r="D189" s="9">
        <v>0</v>
      </c>
      <c r="E189" s="9">
        <v>0</v>
      </c>
      <c r="F189" s="9">
        <v>0</v>
      </c>
      <c r="G189" s="9">
        <v>5459252778</v>
      </c>
      <c r="H189" s="9">
        <v>0</v>
      </c>
      <c r="I189" s="9">
        <v>5459252778</v>
      </c>
    </row>
    <row r="190" spans="1:9" ht="23.1" customHeight="1">
      <c r="A190" s="8" t="s">
        <v>397</v>
      </c>
      <c r="B190" s="9">
        <v>0</v>
      </c>
      <c r="C190" s="9">
        <v>0</v>
      </c>
      <c r="D190" s="9">
        <v>0</v>
      </c>
      <c r="E190" s="9">
        <v>0</v>
      </c>
      <c r="F190" s="9">
        <v>5000</v>
      </c>
      <c r="G190" s="9">
        <v>35951254</v>
      </c>
      <c r="H190" s="9">
        <v>-34412275</v>
      </c>
      <c r="I190" s="9">
        <v>1538979</v>
      </c>
    </row>
    <row r="191" spans="1:9" ht="23.1" customHeight="1">
      <c r="A191" s="8" t="s">
        <v>398</v>
      </c>
      <c r="B191" s="9">
        <v>0</v>
      </c>
      <c r="C191" s="9">
        <v>0</v>
      </c>
      <c r="D191" s="9">
        <v>0</v>
      </c>
      <c r="E191" s="9">
        <v>0</v>
      </c>
      <c r="F191" s="9">
        <v>623392</v>
      </c>
      <c r="G191" s="9">
        <v>3310049571</v>
      </c>
      <c r="H191" s="9">
        <v>-3286448956</v>
      </c>
      <c r="I191" s="9">
        <v>23600615</v>
      </c>
    </row>
    <row r="192" spans="1:9" ht="23.1" customHeight="1">
      <c r="A192" s="8" t="s">
        <v>399</v>
      </c>
      <c r="B192" s="9">
        <v>0</v>
      </c>
      <c r="C192" s="9">
        <v>0</v>
      </c>
      <c r="D192" s="9">
        <v>0</v>
      </c>
      <c r="E192" s="9">
        <v>0</v>
      </c>
      <c r="F192" s="9">
        <v>2462000</v>
      </c>
      <c r="G192" s="9">
        <v>-4035032</v>
      </c>
      <c r="H192" s="9">
        <v>120638000</v>
      </c>
      <c r="I192" s="9">
        <v>116602968</v>
      </c>
    </row>
    <row r="193" spans="1:9" ht="23.1" customHeight="1">
      <c r="A193" s="8" t="s">
        <v>400</v>
      </c>
      <c r="B193" s="9">
        <v>0</v>
      </c>
      <c r="C193" s="9">
        <v>0</v>
      </c>
      <c r="D193" s="9">
        <v>0</v>
      </c>
      <c r="E193" s="9">
        <v>0</v>
      </c>
      <c r="F193" s="9">
        <v>592000</v>
      </c>
      <c r="G193" s="9">
        <v>-1276326</v>
      </c>
      <c r="H193" s="9">
        <v>76960000</v>
      </c>
      <c r="I193" s="9">
        <v>75683674</v>
      </c>
    </row>
    <row r="194" spans="1:9" ht="23.1" customHeight="1">
      <c r="A194" s="8" t="s">
        <v>401</v>
      </c>
      <c r="B194" s="9">
        <v>0</v>
      </c>
      <c r="C194" s="9">
        <v>0</v>
      </c>
      <c r="D194" s="9">
        <v>0</v>
      </c>
      <c r="E194" s="9">
        <v>0</v>
      </c>
      <c r="F194" s="9">
        <v>1212000</v>
      </c>
      <c r="G194" s="9">
        <v>192338394</v>
      </c>
      <c r="H194" s="9">
        <v>133320000</v>
      </c>
      <c r="I194" s="9">
        <v>325658394</v>
      </c>
    </row>
    <row r="195" spans="1:9" ht="23.1" customHeight="1">
      <c r="A195" s="8" t="s">
        <v>402</v>
      </c>
      <c r="B195" s="9">
        <v>0</v>
      </c>
      <c r="C195" s="9">
        <v>0</v>
      </c>
      <c r="D195" s="9">
        <v>0</v>
      </c>
      <c r="E195" s="9">
        <v>0</v>
      </c>
      <c r="F195" s="9">
        <v>0</v>
      </c>
      <c r="G195" s="9">
        <v>5560789629</v>
      </c>
      <c r="H195" s="9">
        <v>0</v>
      </c>
      <c r="I195" s="9">
        <v>5560789629</v>
      </c>
    </row>
    <row r="196" spans="1:9" ht="23.1" customHeight="1">
      <c r="A196" s="8" t="s">
        <v>403</v>
      </c>
      <c r="B196" s="9">
        <v>0</v>
      </c>
      <c r="C196" s="9">
        <v>0</v>
      </c>
      <c r="D196" s="9">
        <v>0</v>
      </c>
      <c r="E196" s="9">
        <v>0</v>
      </c>
      <c r="F196" s="9">
        <v>0</v>
      </c>
      <c r="G196" s="9">
        <v>997953774</v>
      </c>
      <c r="H196" s="9">
        <v>0</v>
      </c>
      <c r="I196" s="9">
        <v>997953774</v>
      </c>
    </row>
    <row r="197" spans="1:9" ht="23.1" customHeight="1">
      <c r="A197" s="8" t="s">
        <v>404</v>
      </c>
      <c r="B197" s="9">
        <v>0</v>
      </c>
      <c r="C197" s="9">
        <v>0</v>
      </c>
      <c r="D197" s="9">
        <v>0</v>
      </c>
      <c r="E197" s="9">
        <v>0</v>
      </c>
      <c r="F197" s="9">
        <v>4279000</v>
      </c>
      <c r="G197" s="9">
        <v>-14335685</v>
      </c>
      <c r="H197" s="9">
        <v>81301000</v>
      </c>
      <c r="I197" s="9">
        <v>66965315</v>
      </c>
    </row>
    <row r="198" spans="1:9" ht="23.1" customHeight="1">
      <c r="A198" s="8" t="s">
        <v>405</v>
      </c>
      <c r="B198" s="9">
        <v>0</v>
      </c>
      <c r="C198" s="9">
        <v>0</v>
      </c>
      <c r="D198" s="9">
        <v>0</v>
      </c>
      <c r="E198" s="9">
        <v>0</v>
      </c>
      <c r="F198" s="9">
        <v>100000</v>
      </c>
      <c r="G198" s="9">
        <v>681408</v>
      </c>
      <c r="H198" s="9">
        <v>6500000</v>
      </c>
      <c r="I198" s="9">
        <v>7181408</v>
      </c>
    </row>
    <row r="199" spans="1:9" ht="23.1" customHeight="1">
      <c r="A199" s="8" t="s">
        <v>406</v>
      </c>
      <c r="B199" s="9">
        <v>0</v>
      </c>
      <c r="C199" s="9">
        <v>0</v>
      </c>
      <c r="D199" s="9">
        <v>0</v>
      </c>
      <c r="E199" s="9">
        <v>0</v>
      </c>
      <c r="F199" s="9">
        <v>468160</v>
      </c>
      <c r="G199" s="9">
        <v>2085856753</v>
      </c>
      <c r="H199" s="9">
        <v>-1290261510</v>
      </c>
      <c r="I199" s="9">
        <v>795595243</v>
      </c>
    </row>
    <row r="200" spans="1:9" ht="23.1" customHeight="1">
      <c r="A200" s="8" t="s">
        <v>407</v>
      </c>
      <c r="B200" s="9">
        <v>0</v>
      </c>
      <c r="C200" s="9">
        <v>0</v>
      </c>
      <c r="D200" s="9">
        <v>0</v>
      </c>
      <c r="E200" s="9">
        <v>0</v>
      </c>
      <c r="F200" s="9">
        <v>0</v>
      </c>
      <c r="G200" s="9">
        <v>5628553</v>
      </c>
      <c r="H200" s="9">
        <v>0</v>
      </c>
      <c r="I200" s="9">
        <v>5628553</v>
      </c>
    </row>
    <row r="201" spans="1:9" ht="23.1" customHeight="1">
      <c r="A201" s="8" t="s">
        <v>408</v>
      </c>
      <c r="B201" s="9">
        <v>0</v>
      </c>
      <c r="C201" s="9">
        <v>0</v>
      </c>
      <c r="D201" s="9">
        <v>0</v>
      </c>
      <c r="E201" s="9">
        <v>0</v>
      </c>
      <c r="F201" s="9">
        <v>700000</v>
      </c>
      <c r="G201" s="9">
        <v>-875225312</v>
      </c>
      <c r="H201" s="9">
        <v>735000000</v>
      </c>
      <c r="I201" s="9">
        <v>-140225312</v>
      </c>
    </row>
    <row r="202" spans="1:9" ht="23.1" customHeight="1">
      <c r="A202" s="8" t="s">
        <v>409</v>
      </c>
      <c r="B202" s="9">
        <v>0</v>
      </c>
      <c r="C202" s="9">
        <v>0</v>
      </c>
      <c r="D202" s="9">
        <v>0</v>
      </c>
      <c r="E202" s="9">
        <v>0</v>
      </c>
      <c r="F202" s="9">
        <v>1150076</v>
      </c>
      <c r="G202" s="9">
        <v>349725940</v>
      </c>
      <c r="H202" s="9">
        <v>0</v>
      </c>
      <c r="I202" s="9">
        <v>349725940</v>
      </c>
    </row>
    <row r="203" spans="1:9" ht="23.1" customHeight="1">
      <c r="A203" s="8" t="s">
        <v>410</v>
      </c>
      <c r="B203" s="9">
        <v>0</v>
      </c>
      <c r="C203" s="9">
        <v>0</v>
      </c>
      <c r="D203" s="9">
        <v>0</v>
      </c>
      <c r="E203" s="9">
        <v>0</v>
      </c>
      <c r="F203" s="9">
        <v>1016055</v>
      </c>
      <c r="G203" s="9">
        <v>4923035327</v>
      </c>
      <c r="H203" s="9">
        <v>-4900417212</v>
      </c>
      <c r="I203" s="9">
        <v>22618115</v>
      </c>
    </row>
    <row r="204" spans="1:9" ht="23.1" customHeight="1">
      <c r="A204" s="8" t="s">
        <v>411</v>
      </c>
      <c r="B204" s="9">
        <v>0</v>
      </c>
      <c r="C204" s="9">
        <v>0</v>
      </c>
      <c r="D204" s="9">
        <v>0</v>
      </c>
      <c r="E204" s="9">
        <v>0</v>
      </c>
      <c r="F204" s="9">
        <v>433000</v>
      </c>
      <c r="G204" s="9">
        <v>999743</v>
      </c>
      <c r="H204" s="9">
        <v>216500000</v>
      </c>
      <c r="I204" s="9">
        <v>217499743</v>
      </c>
    </row>
    <row r="205" spans="1:9" ht="23.1" customHeight="1">
      <c r="A205" s="8" t="s">
        <v>412</v>
      </c>
      <c r="B205" s="9">
        <v>0</v>
      </c>
      <c r="C205" s="9">
        <v>0</v>
      </c>
      <c r="D205" s="9">
        <v>0</v>
      </c>
      <c r="E205" s="9">
        <v>0</v>
      </c>
      <c r="F205" s="9">
        <v>1021000</v>
      </c>
      <c r="G205" s="9">
        <v>-173816466</v>
      </c>
      <c r="H205" s="9">
        <v>59243928</v>
      </c>
      <c r="I205" s="9">
        <v>-114572538</v>
      </c>
    </row>
    <row r="206" spans="1:9" ht="23.1" customHeight="1">
      <c r="A206" s="8" t="s">
        <v>413</v>
      </c>
      <c r="B206" s="9">
        <v>0</v>
      </c>
      <c r="C206" s="9">
        <v>0</v>
      </c>
      <c r="D206" s="9">
        <v>0</v>
      </c>
      <c r="E206" s="9">
        <v>0</v>
      </c>
      <c r="F206" s="9">
        <v>7060000</v>
      </c>
      <c r="G206" s="9">
        <v>27901692000</v>
      </c>
      <c r="H206" s="9">
        <v>-28688938556</v>
      </c>
      <c r="I206" s="9">
        <v>-787246556</v>
      </c>
    </row>
    <row r="207" spans="1:9" ht="23.1" customHeight="1">
      <c r="A207" s="8" t="s">
        <v>414</v>
      </c>
      <c r="B207" s="9">
        <v>0</v>
      </c>
      <c r="C207" s="9">
        <v>0</v>
      </c>
      <c r="D207" s="9">
        <v>0</v>
      </c>
      <c r="E207" s="9">
        <v>0</v>
      </c>
      <c r="F207" s="9">
        <v>2564000</v>
      </c>
      <c r="G207" s="9">
        <v>0</v>
      </c>
      <c r="H207" s="9">
        <v>125636000</v>
      </c>
      <c r="I207" s="9">
        <v>125636000</v>
      </c>
    </row>
    <row r="208" spans="1:9" ht="23.1" customHeight="1">
      <c r="A208" s="8" t="s">
        <v>415</v>
      </c>
      <c r="B208" s="9">
        <v>0</v>
      </c>
      <c r="C208" s="9">
        <v>0</v>
      </c>
      <c r="D208" s="9">
        <v>0</v>
      </c>
      <c r="E208" s="9">
        <v>0</v>
      </c>
      <c r="F208" s="9">
        <v>0</v>
      </c>
      <c r="G208" s="9">
        <v>211500533</v>
      </c>
      <c r="H208" s="9">
        <v>0</v>
      </c>
      <c r="I208" s="9">
        <v>211500533</v>
      </c>
    </row>
    <row r="209" spans="1:9" ht="23.1" customHeight="1">
      <c r="A209" s="8" t="s">
        <v>416</v>
      </c>
      <c r="B209" s="9">
        <v>0</v>
      </c>
      <c r="C209" s="9">
        <v>0</v>
      </c>
      <c r="D209" s="9">
        <v>0</v>
      </c>
      <c r="E209" s="9">
        <v>0</v>
      </c>
      <c r="F209" s="9">
        <v>32059000</v>
      </c>
      <c r="G209" s="9">
        <v>1658827087</v>
      </c>
      <c r="H209" s="9">
        <v>0</v>
      </c>
      <c r="I209" s="9">
        <v>1658827087</v>
      </c>
    </row>
    <row r="210" spans="1:9" ht="23.1" customHeight="1">
      <c r="A210" s="8" t="s">
        <v>417</v>
      </c>
      <c r="B210" s="9">
        <v>0</v>
      </c>
      <c r="C210" s="9">
        <v>0</v>
      </c>
      <c r="D210" s="9">
        <v>0</v>
      </c>
      <c r="E210" s="9">
        <v>0</v>
      </c>
      <c r="F210" s="9">
        <v>1113200</v>
      </c>
      <c r="G210" s="9">
        <v>195807315</v>
      </c>
      <c r="H210" s="9">
        <v>0</v>
      </c>
      <c r="I210" s="9">
        <v>195807315</v>
      </c>
    </row>
    <row r="211" spans="1:9" ht="23.1" customHeight="1">
      <c r="A211" s="8" t="s">
        <v>418</v>
      </c>
      <c r="B211" s="9">
        <v>0</v>
      </c>
      <c r="C211" s="9">
        <v>0</v>
      </c>
      <c r="D211" s="9">
        <v>0</v>
      </c>
      <c r="E211" s="9">
        <v>0</v>
      </c>
      <c r="F211" s="9">
        <v>164793</v>
      </c>
      <c r="G211" s="9">
        <v>165177469</v>
      </c>
      <c r="H211" s="9">
        <v>0</v>
      </c>
      <c r="I211" s="9">
        <v>165177469</v>
      </c>
    </row>
    <row r="212" spans="1:9" ht="23.1" customHeight="1">
      <c r="A212" s="8" t="s">
        <v>419</v>
      </c>
      <c r="B212" s="9">
        <v>0</v>
      </c>
      <c r="C212" s="9">
        <v>0</v>
      </c>
      <c r="D212" s="9">
        <v>0</v>
      </c>
      <c r="E212" s="9">
        <v>0</v>
      </c>
      <c r="F212" s="9">
        <v>3983340</v>
      </c>
      <c r="G212" s="9">
        <v>203492617</v>
      </c>
      <c r="H212" s="9">
        <v>0</v>
      </c>
      <c r="I212" s="9">
        <v>203492617</v>
      </c>
    </row>
    <row r="213" spans="1:9" ht="23.1" customHeight="1">
      <c r="A213" s="8" t="s">
        <v>420</v>
      </c>
      <c r="B213" s="9">
        <v>0</v>
      </c>
      <c r="C213" s="9">
        <v>0</v>
      </c>
      <c r="D213" s="9">
        <v>0</v>
      </c>
      <c r="E213" s="9">
        <v>0</v>
      </c>
      <c r="F213" s="9">
        <v>0</v>
      </c>
      <c r="G213" s="9">
        <v>-469106060</v>
      </c>
      <c r="H213" s="9">
        <v>0</v>
      </c>
      <c r="I213" s="9">
        <v>-469106060</v>
      </c>
    </row>
    <row r="214" spans="1:9" ht="23.1" customHeight="1">
      <c r="A214" s="8" t="s">
        <v>421</v>
      </c>
      <c r="B214" s="9">
        <v>0</v>
      </c>
      <c r="C214" s="9">
        <v>0</v>
      </c>
      <c r="D214" s="9">
        <v>0</v>
      </c>
      <c r="E214" s="9">
        <v>0</v>
      </c>
      <c r="F214" s="9">
        <v>0</v>
      </c>
      <c r="G214" s="9">
        <v>214532681</v>
      </c>
      <c r="H214" s="9">
        <v>-202748717</v>
      </c>
      <c r="I214" s="9">
        <v>11783964</v>
      </c>
    </row>
    <row r="215" spans="1:9" ht="23.1" customHeight="1">
      <c r="A215" s="8" t="s">
        <v>422</v>
      </c>
      <c r="B215" s="9">
        <v>0</v>
      </c>
      <c r="C215" s="9">
        <v>0</v>
      </c>
      <c r="D215" s="9">
        <v>0</v>
      </c>
      <c r="E215" s="9">
        <v>0</v>
      </c>
      <c r="F215" s="9">
        <v>1505000</v>
      </c>
      <c r="G215" s="9">
        <v>10421365500</v>
      </c>
      <c r="H215" s="9">
        <v>-10878591307</v>
      </c>
      <c r="I215" s="9">
        <v>-457225807</v>
      </c>
    </row>
    <row r="216" spans="1:9" ht="23.1" customHeight="1">
      <c r="A216" s="8" t="s">
        <v>423</v>
      </c>
      <c r="B216" s="9">
        <v>0</v>
      </c>
      <c r="C216" s="9">
        <v>0</v>
      </c>
      <c r="D216" s="9">
        <v>0</v>
      </c>
      <c r="E216" s="9">
        <v>0</v>
      </c>
      <c r="F216" s="9">
        <v>2000</v>
      </c>
      <c r="G216" s="9">
        <v>11934000</v>
      </c>
      <c r="H216" s="9">
        <v>-12571063</v>
      </c>
      <c r="I216" s="9">
        <v>-637063</v>
      </c>
    </row>
    <row r="217" spans="1:9" ht="23.1" customHeight="1">
      <c r="A217" s="8" t="s">
        <v>424</v>
      </c>
      <c r="B217" s="9">
        <v>0</v>
      </c>
      <c r="C217" s="9">
        <v>0</v>
      </c>
      <c r="D217" s="9">
        <v>0</v>
      </c>
      <c r="E217" s="9">
        <v>0</v>
      </c>
      <c r="F217" s="9">
        <v>1669000</v>
      </c>
      <c r="G217" s="9">
        <v>0</v>
      </c>
      <c r="H217" s="9">
        <v>166900000</v>
      </c>
      <c r="I217" s="9">
        <v>166900000</v>
      </c>
    </row>
    <row r="218" spans="1:9" ht="23.1" customHeight="1">
      <c r="A218" s="8" t="s">
        <v>425</v>
      </c>
      <c r="B218" s="9">
        <v>0</v>
      </c>
      <c r="C218" s="9">
        <v>0</v>
      </c>
      <c r="D218" s="9">
        <v>0</v>
      </c>
      <c r="E218" s="9">
        <v>0</v>
      </c>
      <c r="F218" s="9">
        <v>6677000</v>
      </c>
      <c r="G218" s="9">
        <v>0</v>
      </c>
      <c r="H218" s="9">
        <v>133540000</v>
      </c>
      <c r="I218" s="9">
        <v>133540000</v>
      </c>
    </row>
    <row r="219" spans="1:9" ht="23.1" customHeight="1">
      <c r="A219" s="8" t="s">
        <v>426</v>
      </c>
      <c r="B219" s="9">
        <v>0</v>
      </c>
      <c r="C219" s="9">
        <v>0</v>
      </c>
      <c r="D219" s="9">
        <v>0</v>
      </c>
      <c r="E219" s="9">
        <v>0</v>
      </c>
      <c r="F219" s="9">
        <v>0</v>
      </c>
      <c r="G219" s="9">
        <v>-2437839835</v>
      </c>
      <c r="H219" s="9">
        <v>0</v>
      </c>
      <c r="I219" s="9">
        <v>-2437839835</v>
      </c>
    </row>
    <row r="220" spans="1:9" ht="23.1" customHeight="1">
      <c r="A220" s="8" t="s">
        <v>427</v>
      </c>
      <c r="B220" s="9">
        <v>0</v>
      </c>
      <c r="C220" s="9">
        <v>0</v>
      </c>
      <c r="D220" s="9">
        <v>0</v>
      </c>
      <c r="E220" s="9">
        <v>0</v>
      </c>
      <c r="F220" s="9">
        <v>248000</v>
      </c>
      <c r="G220" s="9">
        <v>0</v>
      </c>
      <c r="H220" s="9">
        <v>12400000</v>
      </c>
      <c r="I220" s="9">
        <v>12400000</v>
      </c>
    </row>
    <row r="221" spans="1:9" ht="23.1" customHeight="1">
      <c r="A221" s="8" t="s">
        <v>428</v>
      </c>
      <c r="B221" s="9">
        <v>0</v>
      </c>
      <c r="C221" s="9">
        <v>0</v>
      </c>
      <c r="D221" s="9">
        <v>0</v>
      </c>
      <c r="E221" s="9">
        <v>0</v>
      </c>
      <c r="F221" s="9">
        <v>9510</v>
      </c>
      <c r="G221" s="9">
        <v>25756557</v>
      </c>
      <c r="H221" s="9">
        <v>0</v>
      </c>
      <c r="I221" s="9">
        <v>25756557</v>
      </c>
    </row>
    <row r="222" spans="1:9" ht="23.1" customHeight="1">
      <c r="A222" s="8" t="s">
        <v>429</v>
      </c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60918523</v>
      </c>
      <c r="H222" s="9">
        <v>-1145913</v>
      </c>
      <c r="I222" s="9">
        <v>59772610</v>
      </c>
    </row>
    <row r="223" spans="1:9" ht="23.1" customHeight="1">
      <c r="A223" s="8" t="s">
        <v>430</v>
      </c>
      <c r="B223" s="9">
        <v>0</v>
      </c>
      <c r="C223" s="9">
        <v>0</v>
      </c>
      <c r="D223" s="9">
        <v>0</v>
      </c>
      <c r="E223" s="9">
        <v>0</v>
      </c>
      <c r="F223" s="9">
        <v>0</v>
      </c>
      <c r="G223" s="9">
        <v>149315818</v>
      </c>
      <c r="H223" s="9">
        <v>0</v>
      </c>
      <c r="I223" s="9">
        <v>149315818</v>
      </c>
    </row>
    <row r="224" spans="1:9" ht="23.1" customHeight="1">
      <c r="A224" s="8" t="s">
        <v>431</v>
      </c>
      <c r="B224" s="9">
        <v>0</v>
      </c>
      <c r="C224" s="9">
        <v>0</v>
      </c>
      <c r="D224" s="9">
        <v>0</v>
      </c>
      <c r="E224" s="9">
        <v>0</v>
      </c>
      <c r="F224" s="9">
        <v>0</v>
      </c>
      <c r="G224" s="9">
        <v>16323868463</v>
      </c>
      <c r="H224" s="9">
        <v>-15779731414</v>
      </c>
      <c r="I224" s="9">
        <v>544137049</v>
      </c>
    </row>
    <row r="225" spans="1:9" ht="23.1" customHeight="1">
      <c r="A225" s="8" t="s">
        <v>432</v>
      </c>
      <c r="B225" s="9">
        <v>0</v>
      </c>
      <c r="C225" s="9">
        <v>0</v>
      </c>
      <c r="D225" s="9">
        <v>0</v>
      </c>
      <c r="E225" s="9">
        <v>0</v>
      </c>
      <c r="F225" s="9">
        <v>124000</v>
      </c>
      <c r="G225" s="9">
        <v>0</v>
      </c>
      <c r="H225" s="9">
        <v>105400000</v>
      </c>
      <c r="I225" s="9">
        <v>105400000</v>
      </c>
    </row>
    <row r="226" spans="1:9" ht="23.1" customHeight="1">
      <c r="A226" s="8" t="s">
        <v>433</v>
      </c>
      <c r="B226" s="9">
        <v>0</v>
      </c>
      <c r="C226" s="9">
        <v>0</v>
      </c>
      <c r="D226" s="9">
        <v>0</v>
      </c>
      <c r="E226" s="9">
        <v>0</v>
      </c>
      <c r="F226" s="9">
        <v>1060000</v>
      </c>
      <c r="G226" s="9">
        <v>0</v>
      </c>
      <c r="H226" s="9">
        <v>90100000</v>
      </c>
      <c r="I226" s="9">
        <v>90100000</v>
      </c>
    </row>
    <row r="227" spans="1:9" ht="23.1" customHeight="1">
      <c r="A227" s="8" t="s">
        <v>434</v>
      </c>
      <c r="B227" s="9">
        <v>0</v>
      </c>
      <c r="C227" s="9">
        <v>0</v>
      </c>
      <c r="D227" s="9">
        <v>0</v>
      </c>
      <c r="E227" s="9">
        <v>0</v>
      </c>
      <c r="F227" s="9">
        <v>0</v>
      </c>
      <c r="G227" s="9">
        <v>8912741220</v>
      </c>
      <c r="H227" s="9">
        <v>-8417329603</v>
      </c>
      <c r="I227" s="9">
        <v>495411617</v>
      </c>
    </row>
    <row r="228" spans="1:9" ht="23.1" customHeight="1">
      <c r="A228" s="8" t="s">
        <v>435</v>
      </c>
      <c r="B228" s="9">
        <v>3146000</v>
      </c>
      <c r="C228" s="9">
        <v>0</v>
      </c>
      <c r="D228" s="9">
        <v>453794000</v>
      </c>
      <c r="E228" s="9">
        <v>453794000</v>
      </c>
      <c r="F228" s="9">
        <v>0</v>
      </c>
      <c r="G228" s="9">
        <v>453677170</v>
      </c>
      <c r="H228" s="9">
        <v>0</v>
      </c>
      <c r="I228" s="9">
        <v>453677170</v>
      </c>
    </row>
    <row r="229" spans="1:9" ht="23.1" customHeight="1">
      <c r="A229" s="8" t="s">
        <v>436</v>
      </c>
      <c r="B229" s="9">
        <v>0</v>
      </c>
      <c r="C229" s="9">
        <v>0</v>
      </c>
      <c r="D229" s="9">
        <v>0</v>
      </c>
      <c r="E229" s="9">
        <v>0</v>
      </c>
      <c r="F229" s="9">
        <v>168000</v>
      </c>
      <c r="G229" s="9">
        <v>499671302</v>
      </c>
      <c r="H229" s="9">
        <v>-242970573</v>
      </c>
      <c r="I229" s="9">
        <v>256700729</v>
      </c>
    </row>
    <row r="230" spans="1:9" ht="23.1" customHeight="1">
      <c r="A230" s="8" t="s">
        <v>437</v>
      </c>
      <c r="B230" s="9">
        <v>0</v>
      </c>
      <c r="C230" s="9">
        <v>0</v>
      </c>
      <c r="D230" s="9">
        <v>0</v>
      </c>
      <c r="E230" s="9">
        <v>0</v>
      </c>
      <c r="F230" s="9">
        <v>45000</v>
      </c>
      <c r="G230" s="9">
        <v>64533105</v>
      </c>
      <c r="H230" s="9">
        <v>-69587312</v>
      </c>
      <c r="I230" s="9">
        <v>-5054207</v>
      </c>
    </row>
    <row r="231" spans="1:9" ht="23.1" customHeight="1">
      <c r="A231" s="8" t="s">
        <v>438</v>
      </c>
      <c r="B231" s="9">
        <v>0</v>
      </c>
      <c r="C231" s="9">
        <v>0</v>
      </c>
      <c r="D231" s="9">
        <v>0</v>
      </c>
      <c r="E231" s="9">
        <v>0</v>
      </c>
      <c r="F231" s="9">
        <v>87000</v>
      </c>
      <c r="G231" s="9">
        <v>130349115</v>
      </c>
      <c r="H231" s="9">
        <v>-144975470</v>
      </c>
      <c r="I231" s="9">
        <v>-14626355</v>
      </c>
    </row>
    <row r="232" spans="1:9" ht="23.1" customHeight="1">
      <c r="A232" s="8" t="s">
        <v>439</v>
      </c>
      <c r="B232" s="9">
        <v>0</v>
      </c>
      <c r="C232" s="9">
        <v>0</v>
      </c>
      <c r="D232" s="9">
        <v>0</v>
      </c>
      <c r="E232" s="9">
        <v>0</v>
      </c>
      <c r="F232" s="9">
        <v>1000000</v>
      </c>
      <c r="G232" s="9">
        <v>1631336031</v>
      </c>
      <c r="H232" s="9">
        <v>-1743938325</v>
      </c>
      <c r="I232" s="9">
        <v>-112602294</v>
      </c>
    </row>
    <row r="233" spans="1:9" ht="23.1" customHeight="1">
      <c r="A233" s="8" t="s">
        <v>440</v>
      </c>
      <c r="B233" s="9">
        <v>0</v>
      </c>
      <c r="C233" s="9">
        <v>0</v>
      </c>
      <c r="D233" s="9">
        <v>0</v>
      </c>
      <c r="E233" s="9">
        <v>0</v>
      </c>
      <c r="F233" s="9">
        <v>60000</v>
      </c>
      <c r="G233" s="9">
        <v>113947821</v>
      </c>
      <c r="H233" s="9">
        <v>-103596697</v>
      </c>
      <c r="I233" s="9">
        <v>10351124</v>
      </c>
    </row>
    <row r="234" spans="1:9" ht="23.1" customHeight="1">
      <c r="A234" s="8" t="s">
        <v>441</v>
      </c>
      <c r="B234" s="9">
        <v>0</v>
      </c>
      <c r="C234" s="9">
        <v>0</v>
      </c>
      <c r="D234" s="9">
        <v>0</v>
      </c>
      <c r="E234" s="9">
        <v>0</v>
      </c>
      <c r="F234" s="9">
        <v>209000</v>
      </c>
      <c r="G234" s="9">
        <v>445215771</v>
      </c>
      <c r="H234" s="9">
        <v>-448594404</v>
      </c>
      <c r="I234" s="9">
        <v>-3378633</v>
      </c>
    </row>
    <row r="235" spans="1:9" ht="23.1" customHeight="1">
      <c r="A235" s="8" t="s">
        <v>442</v>
      </c>
      <c r="B235" s="9">
        <v>0</v>
      </c>
      <c r="C235" s="9">
        <v>0</v>
      </c>
      <c r="D235" s="9">
        <v>0</v>
      </c>
      <c r="E235" s="9">
        <v>0</v>
      </c>
      <c r="F235" s="9">
        <v>975000</v>
      </c>
      <c r="G235" s="9">
        <v>0</v>
      </c>
      <c r="H235" s="9">
        <v>94575000</v>
      </c>
      <c r="I235" s="9">
        <v>94575000</v>
      </c>
    </row>
    <row r="236" spans="1:9" ht="23.1" customHeight="1">
      <c r="A236" s="8" t="s">
        <v>443</v>
      </c>
      <c r="B236" s="9">
        <v>0</v>
      </c>
      <c r="C236" s="9">
        <v>0</v>
      </c>
      <c r="D236" s="9">
        <v>0</v>
      </c>
      <c r="E236" s="9">
        <v>0</v>
      </c>
      <c r="F236" s="9">
        <v>0</v>
      </c>
      <c r="G236" s="9">
        <v>92899239638</v>
      </c>
      <c r="H236" s="9">
        <v>-87016094885</v>
      </c>
      <c r="I236" s="9">
        <v>5883144753</v>
      </c>
    </row>
    <row r="237" spans="1:9" ht="23.1" customHeight="1">
      <c r="A237" s="8" t="s">
        <v>444</v>
      </c>
      <c r="B237" s="9">
        <v>0</v>
      </c>
      <c r="C237" s="9">
        <v>0</v>
      </c>
      <c r="D237" s="9">
        <v>0</v>
      </c>
      <c r="E237" s="9">
        <v>0</v>
      </c>
      <c r="F237" s="9">
        <v>1507000</v>
      </c>
      <c r="G237" s="9">
        <v>23633400921</v>
      </c>
      <c r="H237" s="9">
        <v>-22294724480</v>
      </c>
      <c r="I237" s="9">
        <v>1338676441</v>
      </c>
    </row>
    <row r="238" spans="1:9" ht="23.1" customHeight="1">
      <c r="A238" s="8" t="s">
        <v>445</v>
      </c>
      <c r="B238" s="9">
        <v>0</v>
      </c>
      <c r="C238" s="9">
        <v>0</v>
      </c>
      <c r="D238" s="9">
        <v>0</v>
      </c>
      <c r="E238" s="9">
        <v>0</v>
      </c>
      <c r="F238" s="9">
        <v>0</v>
      </c>
      <c r="G238" s="9">
        <v>37560331</v>
      </c>
      <c r="H238" s="9">
        <v>0</v>
      </c>
      <c r="I238" s="9">
        <v>37560331</v>
      </c>
    </row>
    <row r="239" spans="1:9" ht="23.1" customHeight="1">
      <c r="A239" s="8" t="s">
        <v>446</v>
      </c>
      <c r="B239" s="9">
        <v>0</v>
      </c>
      <c r="C239" s="9">
        <v>0</v>
      </c>
      <c r="D239" s="9">
        <v>0</v>
      </c>
      <c r="E239" s="9">
        <v>0</v>
      </c>
      <c r="F239" s="9">
        <v>14000</v>
      </c>
      <c r="G239" s="9">
        <v>76576500</v>
      </c>
      <c r="H239" s="9">
        <v>-69765319</v>
      </c>
      <c r="I239" s="9">
        <v>6811181</v>
      </c>
    </row>
    <row r="240" spans="1:9" ht="23.1" customHeight="1">
      <c r="A240" s="8" t="s">
        <v>447</v>
      </c>
      <c r="B240" s="9">
        <v>0</v>
      </c>
      <c r="C240" s="9">
        <v>0</v>
      </c>
      <c r="D240" s="9">
        <v>0</v>
      </c>
      <c r="E240" s="9">
        <v>0</v>
      </c>
      <c r="F240" s="9">
        <v>1000</v>
      </c>
      <c r="G240" s="9">
        <v>0</v>
      </c>
      <c r="H240" s="9">
        <v>11000</v>
      </c>
      <c r="I240" s="9">
        <v>11000</v>
      </c>
    </row>
    <row r="241" spans="1:9" ht="23.1" customHeight="1">
      <c r="A241" s="8" t="s">
        <v>448</v>
      </c>
      <c r="B241" s="9">
        <v>0</v>
      </c>
      <c r="C241" s="9">
        <v>0</v>
      </c>
      <c r="D241" s="9">
        <v>0</v>
      </c>
      <c r="E241" s="9">
        <v>0</v>
      </c>
      <c r="F241" s="9">
        <v>0</v>
      </c>
      <c r="G241" s="9">
        <v>502814328</v>
      </c>
      <c r="H241" s="9">
        <v>-480819327</v>
      </c>
      <c r="I241" s="9">
        <v>21995001</v>
      </c>
    </row>
    <row r="242" spans="1:9" ht="23.1" customHeight="1">
      <c r="A242" s="8" t="s">
        <v>449</v>
      </c>
      <c r="B242" s="9">
        <v>0</v>
      </c>
      <c r="C242" s="9">
        <v>0</v>
      </c>
      <c r="D242" s="9">
        <v>0</v>
      </c>
      <c r="E242" s="9">
        <v>0</v>
      </c>
      <c r="F242" s="9">
        <v>10630000</v>
      </c>
      <c r="G242" s="9">
        <v>7064719200</v>
      </c>
      <c r="H242" s="9">
        <v>-6044294965</v>
      </c>
      <c r="I242" s="9">
        <v>1020424235</v>
      </c>
    </row>
    <row r="243" spans="1:9" ht="23.1" customHeight="1">
      <c r="A243" s="8" t="s">
        <v>450</v>
      </c>
      <c r="B243" s="9">
        <v>0</v>
      </c>
      <c r="C243" s="9">
        <v>0</v>
      </c>
      <c r="D243" s="9">
        <v>0</v>
      </c>
      <c r="E243" s="9">
        <v>0</v>
      </c>
      <c r="F243" s="9">
        <v>0</v>
      </c>
      <c r="G243" s="9">
        <v>149207941432</v>
      </c>
      <c r="H243" s="9">
        <v>-125214964013</v>
      </c>
      <c r="I243" s="9">
        <v>23992977419</v>
      </c>
    </row>
    <row r="244" spans="1:9" ht="23.1" customHeight="1">
      <c r="A244" s="8" t="s">
        <v>451</v>
      </c>
      <c r="B244" s="9">
        <v>0</v>
      </c>
      <c r="C244" s="9">
        <v>0</v>
      </c>
      <c r="D244" s="9">
        <v>0</v>
      </c>
      <c r="E244" s="9">
        <v>0</v>
      </c>
      <c r="F244" s="9">
        <v>0</v>
      </c>
      <c r="G244" s="9">
        <v>2314274711</v>
      </c>
      <c r="H244" s="9">
        <v>-24902824</v>
      </c>
      <c r="I244" s="9">
        <v>2289371887</v>
      </c>
    </row>
    <row r="245" spans="1:9" ht="23.1" customHeight="1">
      <c r="A245" s="8" t="s">
        <v>452</v>
      </c>
      <c r="B245" s="9">
        <v>0</v>
      </c>
      <c r="C245" s="9">
        <v>0</v>
      </c>
      <c r="D245" s="9">
        <v>0</v>
      </c>
      <c r="E245" s="9">
        <v>0</v>
      </c>
      <c r="F245" s="9">
        <v>191045</v>
      </c>
      <c r="G245" s="9">
        <v>12110882417</v>
      </c>
      <c r="H245" s="9">
        <v>-11152708498</v>
      </c>
      <c r="I245" s="9">
        <v>958173919</v>
      </c>
    </row>
    <row r="246" spans="1:9" ht="23.1" customHeight="1">
      <c r="A246" s="8" t="s">
        <v>453</v>
      </c>
      <c r="B246" s="9">
        <v>0</v>
      </c>
      <c r="C246" s="9">
        <v>0</v>
      </c>
      <c r="D246" s="9">
        <v>0</v>
      </c>
      <c r="E246" s="9">
        <v>0</v>
      </c>
      <c r="F246" s="9">
        <v>0</v>
      </c>
      <c r="G246" s="9">
        <v>44397807137</v>
      </c>
      <c r="H246" s="9">
        <v>-41415648359</v>
      </c>
      <c r="I246" s="9">
        <v>2982158778</v>
      </c>
    </row>
    <row r="247" spans="1:9" ht="23.1" customHeight="1">
      <c r="A247" s="8" t="s">
        <v>454</v>
      </c>
      <c r="B247" s="9">
        <v>0</v>
      </c>
      <c r="C247" s="9">
        <v>0</v>
      </c>
      <c r="D247" s="9">
        <v>0</v>
      </c>
      <c r="E247" s="9">
        <v>0</v>
      </c>
      <c r="F247" s="9">
        <v>0</v>
      </c>
      <c r="G247" s="9">
        <v>499872</v>
      </c>
      <c r="H247" s="9">
        <v>0</v>
      </c>
      <c r="I247" s="9">
        <v>499872</v>
      </c>
    </row>
    <row r="248" spans="1:9" ht="23.1" customHeight="1">
      <c r="A248" s="8" t="s">
        <v>455</v>
      </c>
      <c r="B248" s="9">
        <v>0</v>
      </c>
      <c r="C248" s="9">
        <v>0</v>
      </c>
      <c r="D248" s="9">
        <v>0</v>
      </c>
      <c r="E248" s="9">
        <v>0</v>
      </c>
      <c r="F248" s="9">
        <v>0</v>
      </c>
      <c r="G248" s="9">
        <v>6426875941</v>
      </c>
      <c r="H248" s="9">
        <v>-6066279188</v>
      </c>
      <c r="I248" s="9">
        <v>360596753</v>
      </c>
    </row>
    <row r="249" spans="1:9" ht="23.1" customHeight="1">
      <c r="A249" s="8" t="s">
        <v>456</v>
      </c>
      <c r="B249" s="9">
        <v>0</v>
      </c>
      <c r="C249" s="9">
        <v>0</v>
      </c>
      <c r="D249" s="9">
        <v>0</v>
      </c>
      <c r="E249" s="9">
        <v>0</v>
      </c>
      <c r="F249" s="9">
        <v>0</v>
      </c>
      <c r="G249" s="9">
        <v>1331214694</v>
      </c>
      <c r="H249" s="9">
        <v>0</v>
      </c>
      <c r="I249" s="9">
        <v>1331214694</v>
      </c>
    </row>
    <row r="250" spans="1:9" ht="23.1" customHeight="1">
      <c r="A250" s="8" t="s">
        <v>457</v>
      </c>
      <c r="B250" s="9">
        <v>0</v>
      </c>
      <c r="C250" s="9">
        <v>0</v>
      </c>
      <c r="D250" s="9">
        <v>0</v>
      </c>
      <c r="E250" s="9">
        <v>0</v>
      </c>
      <c r="F250" s="9">
        <v>0</v>
      </c>
      <c r="G250" s="9">
        <v>1188983732</v>
      </c>
      <c r="H250" s="9">
        <v>-1230517606</v>
      </c>
      <c r="I250" s="9">
        <v>-41533874</v>
      </c>
    </row>
    <row r="251" spans="1:9" ht="23.1" customHeight="1">
      <c r="A251" s="8" t="s">
        <v>458</v>
      </c>
      <c r="B251" s="9">
        <v>0</v>
      </c>
      <c r="C251" s="9">
        <v>0</v>
      </c>
      <c r="D251" s="9">
        <v>0</v>
      </c>
      <c r="E251" s="9">
        <v>0</v>
      </c>
      <c r="F251" s="9">
        <v>6417000</v>
      </c>
      <c r="G251" s="9">
        <v>383922676</v>
      </c>
      <c r="H251" s="9">
        <v>-139343238</v>
      </c>
      <c r="I251" s="9">
        <v>244579438</v>
      </c>
    </row>
    <row r="252" spans="1:9" ht="23.1" customHeight="1">
      <c r="A252" s="8" t="s">
        <v>459</v>
      </c>
      <c r="B252" s="9">
        <v>0</v>
      </c>
      <c r="C252" s="9">
        <v>0</v>
      </c>
      <c r="D252" s="9">
        <v>0</v>
      </c>
      <c r="E252" s="9">
        <v>0</v>
      </c>
      <c r="F252" s="9">
        <v>0</v>
      </c>
      <c r="G252" s="9">
        <v>494927213</v>
      </c>
      <c r="H252" s="9">
        <v>-510455200</v>
      </c>
      <c r="I252" s="9">
        <v>-15527987</v>
      </c>
    </row>
    <row r="253" spans="1:9" ht="23.1" customHeight="1">
      <c r="A253" s="8" t="s">
        <v>460</v>
      </c>
      <c r="B253" s="9">
        <v>0</v>
      </c>
      <c r="C253" s="9">
        <v>0</v>
      </c>
      <c r="D253" s="9">
        <v>0</v>
      </c>
      <c r="E253" s="9">
        <v>0</v>
      </c>
      <c r="F253" s="9">
        <v>0</v>
      </c>
      <c r="G253" s="9">
        <v>12949470</v>
      </c>
      <c r="H253" s="9">
        <v>-12203537</v>
      </c>
      <c r="I253" s="9">
        <v>745933</v>
      </c>
    </row>
    <row r="254" spans="1:9" ht="23.1" customHeight="1">
      <c r="A254" s="8" t="s">
        <v>461</v>
      </c>
      <c r="B254" s="9">
        <v>0</v>
      </c>
      <c r="C254" s="9">
        <v>0</v>
      </c>
      <c r="D254" s="9">
        <v>0</v>
      </c>
      <c r="E254" s="9">
        <v>0</v>
      </c>
      <c r="F254" s="9">
        <v>3037000</v>
      </c>
      <c r="G254" s="9">
        <v>5543392725</v>
      </c>
      <c r="H254" s="9">
        <v>-4691782225</v>
      </c>
      <c r="I254" s="9">
        <v>851610500</v>
      </c>
    </row>
    <row r="255" spans="1:9" ht="23.1" customHeight="1">
      <c r="A255" s="8" t="s">
        <v>462</v>
      </c>
      <c r="B255" s="9">
        <v>0</v>
      </c>
      <c r="C255" s="9">
        <v>0</v>
      </c>
      <c r="D255" s="9">
        <v>0</v>
      </c>
      <c r="E255" s="9">
        <v>0</v>
      </c>
      <c r="F255" s="9">
        <v>50000</v>
      </c>
      <c r="G255" s="9">
        <v>-10002575</v>
      </c>
      <c r="H255" s="9">
        <v>650000</v>
      </c>
      <c r="I255" s="9">
        <v>-9352575</v>
      </c>
    </row>
    <row r="256" spans="1:9" ht="23.1" customHeight="1">
      <c r="A256" s="8" t="s">
        <v>463</v>
      </c>
      <c r="B256" s="9">
        <v>0</v>
      </c>
      <c r="C256" s="9">
        <v>0</v>
      </c>
      <c r="D256" s="9">
        <v>0</v>
      </c>
      <c r="E256" s="9">
        <v>0</v>
      </c>
      <c r="F256" s="9">
        <v>0</v>
      </c>
      <c r="G256" s="9">
        <v>1592881021</v>
      </c>
      <c r="H256" s="9">
        <v>-1424437723</v>
      </c>
      <c r="I256" s="9">
        <v>168443298</v>
      </c>
    </row>
    <row r="257" spans="1:9" ht="23.1" customHeight="1">
      <c r="A257" s="8" t="s">
        <v>464</v>
      </c>
      <c r="B257" s="9">
        <v>0</v>
      </c>
      <c r="C257" s="9">
        <v>0</v>
      </c>
      <c r="D257" s="9">
        <v>0</v>
      </c>
      <c r="E257" s="9">
        <v>0</v>
      </c>
      <c r="F257" s="9">
        <v>0</v>
      </c>
      <c r="G257" s="9">
        <v>111803178267</v>
      </c>
      <c r="H257" s="9">
        <v>-114088144424</v>
      </c>
      <c r="I257" s="9">
        <v>-2284966157</v>
      </c>
    </row>
    <row r="258" spans="1:9" ht="23.1" customHeight="1">
      <c r="A258" s="8" t="s">
        <v>465</v>
      </c>
      <c r="B258" s="9">
        <v>0</v>
      </c>
      <c r="C258" s="9">
        <v>0</v>
      </c>
      <c r="D258" s="9">
        <v>0</v>
      </c>
      <c r="E258" s="9">
        <v>0</v>
      </c>
      <c r="F258" s="9">
        <v>0</v>
      </c>
      <c r="G258" s="9">
        <v>3747482386</v>
      </c>
      <c r="H258" s="9">
        <v>-3392713508</v>
      </c>
      <c r="I258" s="9">
        <v>354768878</v>
      </c>
    </row>
    <row r="259" spans="1:9" ht="23.1" customHeight="1">
      <c r="A259" s="8" t="s">
        <v>466</v>
      </c>
      <c r="B259" s="9">
        <v>0</v>
      </c>
      <c r="C259" s="9">
        <v>0</v>
      </c>
      <c r="D259" s="9">
        <v>0</v>
      </c>
      <c r="E259" s="9">
        <v>0</v>
      </c>
      <c r="F259" s="9">
        <v>0</v>
      </c>
      <c r="G259" s="9">
        <v>19462893053</v>
      </c>
      <c r="H259" s="9">
        <v>-18720224609</v>
      </c>
      <c r="I259" s="9">
        <v>742668444</v>
      </c>
    </row>
    <row r="260" spans="1:9" ht="23.1" customHeight="1">
      <c r="A260" s="8" t="s">
        <v>467</v>
      </c>
      <c r="B260" s="9">
        <v>0</v>
      </c>
      <c r="C260" s="9">
        <v>0</v>
      </c>
      <c r="D260" s="9">
        <v>0</v>
      </c>
      <c r="E260" s="9">
        <v>0</v>
      </c>
      <c r="F260" s="9">
        <v>276446</v>
      </c>
      <c r="G260" s="9">
        <v>23030469834</v>
      </c>
      <c r="H260" s="9">
        <v>-19911321187</v>
      </c>
      <c r="I260" s="9">
        <v>3119148647</v>
      </c>
    </row>
    <row r="261" spans="1:9" ht="23.1" customHeight="1">
      <c r="A261" s="8" t="s">
        <v>468</v>
      </c>
      <c r="B261" s="9">
        <v>0</v>
      </c>
      <c r="C261" s="9">
        <v>0</v>
      </c>
      <c r="D261" s="9">
        <v>0</v>
      </c>
      <c r="E261" s="9">
        <v>0</v>
      </c>
      <c r="F261" s="9">
        <v>998</v>
      </c>
      <c r="G261" s="9">
        <v>4626841</v>
      </c>
      <c r="H261" s="9">
        <v>-7333854</v>
      </c>
      <c r="I261" s="9">
        <v>-2707013</v>
      </c>
    </row>
    <row r="262" spans="1:9" ht="23.1" customHeight="1">
      <c r="A262" s="8" t="s">
        <v>469</v>
      </c>
      <c r="B262" s="9">
        <v>0</v>
      </c>
      <c r="C262" s="9">
        <v>0</v>
      </c>
      <c r="D262" s="9">
        <v>0</v>
      </c>
      <c r="E262" s="9">
        <v>0</v>
      </c>
      <c r="F262" s="9">
        <v>0</v>
      </c>
      <c r="G262" s="9">
        <v>28700093989</v>
      </c>
      <c r="H262" s="9">
        <v>-27005139354</v>
      </c>
      <c r="I262" s="9">
        <v>1694954635</v>
      </c>
    </row>
    <row r="263" spans="1:9" ht="23.1" customHeight="1">
      <c r="A263" s="8" t="s">
        <v>470</v>
      </c>
      <c r="B263" s="9">
        <v>0</v>
      </c>
      <c r="C263" s="9">
        <v>0</v>
      </c>
      <c r="D263" s="9">
        <v>0</v>
      </c>
      <c r="E263" s="9">
        <v>0</v>
      </c>
      <c r="F263" s="9">
        <v>0</v>
      </c>
      <c r="G263" s="9">
        <v>1783047537</v>
      </c>
      <c r="H263" s="9">
        <v>0</v>
      </c>
      <c r="I263" s="9">
        <v>1783047537</v>
      </c>
    </row>
    <row r="264" spans="1:9" ht="23.1" customHeight="1">
      <c r="A264" s="8" t="s">
        <v>471</v>
      </c>
      <c r="B264" s="9">
        <v>0</v>
      </c>
      <c r="C264" s="9">
        <v>0</v>
      </c>
      <c r="D264" s="9">
        <v>0</v>
      </c>
      <c r="E264" s="9">
        <v>0</v>
      </c>
      <c r="F264" s="9">
        <v>0</v>
      </c>
      <c r="G264" s="9">
        <v>153017415</v>
      </c>
      <c r="H264" s="9">
        <v>-73556762</v>
      </c>
      <c r="I264" s="9">
        <v>79460653</v>
      </c>
    </row>
    <row r="265" spans="1:9" ht="23.1" customHeight="1">
      <c r="A265" s="8" t="s">
        <v>472</v>
      </c>
      <c r="B265" s="9">
        <v>0</v>
      </c>
      <c r="C265" s="9">
        <v>0</v>
      </c>
      <c r="D265" s="9">
        <v>0</v>
      </c>
      <c r="E265" s="9">
        <v>0</v>
      </c>
      <c r="F265" s="9">
        <v>0</v>
      </c>
      <c r="G265" s="9">
        <v>5389638</v>
      </c>
      <c r="H265" s="9">
        <v>-5525858</v>
      </c>
      <c r="I265" s="9">
        <v>-136220</v>
      </c>
    </row>
    <row r="266" spans="1:9" ht="23.1" customHeight="1">
      <c r="A266" s="8" t="s">
        <v>473</v>
      </c>
      <c r="B266" s="9">
        <v>0</v>
      </c>
      <c r="C266" s="9">
        <v>0</v>
      </c>
      <c r="D266" s="9">
        <v>0</v>
      </c>
      <c r="E266" s="9">
        <v>0</v>
      </c>
      <c r="F266" s="9">
        <v>0</v>
      </c>
      <c r="G266" s="9">
        <v>5425531</v>
      </c>
      <c r="H266" s="9">
        <v>-5525858</v>
      </c>
      <c r="I266" s="9">
        <v>-100327</v>
      </c>
    </row>
    <row r="267" spans="1:9" ht="23.1" customHeight="1">
      <c r="A267" s="8" t="s">
        <v>474</v>
      </c>
      <c r="B267" s="9">
        <v>0</v>
      </c>
      <c r="C267" s="9">
        <v>0</v>
      </c>
      <c r="D267" s="9">
        <v>0</v>
      </c>
      <c r="E267" s="9">
        <v>0</v>
      </c>
      <c r="F267" s="9">
        <v>0</v>
      </c>
      <c r="G267" s="9">
        <v>8371606</v>
      </c>
      <c r="H267" s="9">
        <v>0</v>
      </c>
      <c r="I267" s="9">
        <v>8371606</v>
      </c>
    </row>
    <row r="268" spans="1:9" ht="23.1" customHeight="1">
      <c r="A268" s="8" t="s">
        <v>475</v>
      </c>
      <c r="B268" s="9">
        <v>0</v>
      </c>
      <c r="C268" s="9">
        <v>0</v>
      </c>
      <c r="D268" s="9">
        <v>0</v>
      </c>
      <c r="E268" s="9">
        <v>0</v>
      </c>
      <c r="F268" s="9">
        <v>0</v>
      </c>
      <c r="G268" s="9">
        <v>141963463</v>
      </c>
      <c r="H268" s="9">
        <v>0</v>
      </c>
      <c r="I268" s="9">
        <v>141963463</v>
      </c>
    </row>
    <row r="269" spans="1:9" ht="23.1" customHeight="1">
      <c r="A269" s="8" t="s">
        <v>476</v>
      </c>
      <c r="B269" s="9">
        <v>0</v>
      </c>
      <c r="C269" s="9">
        <v>0</v>
      </c>
      <c r="D269" s="9">
        <v>0</v>
      </c>
      <c r="E269" s="9">
        <v>0</v>
      </c>
      <c r="F269" s="9">
        <v>0</v>
      </c>
      <c r="G269" s="9">
        <v>273440790</v>
      </c>
      <c r="H269" s="9">
        <v>0</v>
      </c>
      <c r="I269" s="9">
        <v>273440790</v>
      </c>
    </row>
    <row r="270" spans="1:9" ht="23.1" customHeight="1">
      <c r="A270" s="8" t="s">
        <v>477</v>
      </c>
      <c r="B270" s="9">
        <v>0</v>
      </c>
      <c r="C270" s="9">
        <v>0</v>
      </c>
      <c r="D270" s="9">
        <v>0</v>
      </c>
      <c r="E270" s="9">
        <v>0</v>
      </c>
      <c r="F270" s="9">
        <v>0</v>
      </c>
      <c r="G270" s="9">
        <v>-103663965</v>
      </c>
      <c r="H270" s="9">
        <v>0</v>
      </c>
      <c r="I270" s="9">
        <v>-103663965</v>
      </c>
    </row>
    <row r="271" spans="1:9" ht="23.1" customHeight="1">
      <c r="A271" s="8" t="s">
        <v>478</v>
      </c>
      <c r="B271" s="9">
        <v>0</v>
      </c>
      <c r="C271" s="9">
        <v>0</v>
      </c>
      <c r="D271" s="9">
        <v>0</v>
      </c>
      <c r="E271" s="9">
        <v>0</v>
      </c>
      <c r="F271" s="9">
        <v>0</v>
      </c>
      <c r="G271" s="9">
        <v>729115</v>
      </c>
      <c r="H271" s="9">
        <v>0</v>
      </c>
      <c r="I271" s="9">
        <v>729115</v>
      </c>
    </row>
    <row r="272" spans="1:9" ht="23.1" customHeight="1">
      <c r="A272" s="8" t="s">
        <v>479</v>
      </c>
      <c r="B272" s="9">
        <v>0</v>
      </c>
      <c r="C272" s="9">
        <v>0</v>
      </c>
      <c r="D272" s="9">
        <v>0</v>
      </c>
      <c r="E272" s="9">
        <v>0</v>
      </c>
      <c r="F272" s="9">
        <v>0</v>
      </c>
      <c r="G272" s="9">
        <v>1870409896</v>
      </c>
      <c r="H272" s="9">
        <v>0</v>
      </c>
      <c r="I272" s="9">
        <v>1870409896</v>
      </c>
    </row>
    <row r="273" spans="1:9" ht="23.1" customHeight="1">
      <c r="A273" s="8" t="s">
        <v>480</v>
      </c>
      <c r="B273" s="9">
        <v>0</v>
      </c>
      <c r="C273" s="9">
        <v>0</v>
      </c>
      <c r="D273" s="9">
        <v>0</v>
      </c>
      <c r="E273" s="9">
        <v>0</v>
      </c>
      <c r="F273" s="9">
        <v>0</v>
      </c>
      <c r="G273" s="9">
        <v>2684466</v>
      </c>
      <c r="H273" s="9">
        <v>0</v>
      </c>
      <c r="I273" s="9">
        <v>2684466</v>
      </c>
    </row>
    <row r="274" spans="1:9" ht="23.1" customHeight="1">
      <c r="A274" s="8" t="s">
        <v>481</v>
      </c>
      <c r="B274" s="9">
        <v>0</v>
      </c>
      <c r="C274" s="9">
        <v>0</v>
      </c>
      <c r="D274" s="9">
        <v>0</v>
      </c>
      <c r="E274" s="9">
        <v>0</v>
      </c>
      <c r="F274" s="9">
        <v>0</v>
      </c>
      <c r="G274" s="9">
        <v>56292955045</v>
      </c>
      <c r="H274" s="9">
        <v>-58077228222</v>
      </c>
      <c r="I274" s="9">
        <v>-1784273177</v>
      </c>
    </row>
    <row r="275" spans="1:9" ht="23.1" customHeight="1">
      <c r="A275" s="8" t="s">
        <v>482</v>
      </c>
      <c r="B275" s="9">
        <v>0</v>
      </c>
      <c r="C275" s="9">
        <v>0</v>
      </c>
      <c r="D275" s="9">
        <v>0</v>
      </c>
      <c r="E275" s="9">
        <v>0</v>
      </c>
      <c r="F275" s="9">
        <v>0</v>
      </c>
      <c r="G275" s="9">
        <v>111291974421</v>
      </c>
      <c r="H275" s="9">
        <v>-112121899008</v>
      </c>
      <c r="I275" s="9">
        <v>-829924587</v>
      </c>
    </row>
    <row r="276" spans="1:9" ht="23.1" customHeight="1">
      <c r="A276" s="8" t="s">
        <v>483</v>
      </c>
      <c r="B276" s="9">
        <v>0</v>
      </c>
      <c r="C276" s="9">
        <v>0</v>
      </c>
      <c r="D276" s="9">
        <v>0</v>
      </c>
      <c r="E276" s="9">
        <v>0</v>
      </c>
      <c r="F276" s="9">
        <v>0</v>
      </c>
      <c r="G276" s="9">
        <v>-2250070946</v>
      </c>
      <c r="H276" s="9">
        <v>0</v>
      </c>
      <c r="I276" s="9">
        <v>-2250070946</v>
      </c>
    </row>
    <row r="277" spans="1:9" ht="23.1" customHeight="1">
      <c r="A277" s="8" t="s">
        <v>484</v>
      </c>
      <c r="B277" s="9">
        <v>0</v>
      </c>
      <c r="C277" s="9">
        <v>0</v>
      </c>
      <c r="D277" s="9">
        <v>0</v>
      </c>
      <c r="E277" s="9">
        <v>0</v>
      </c>
      <c r="F277" s="9">
        <v>0</v>
      </c>
      <c r="G277" s="9">
        <v>2659878</v>
      </c>
      <c r="H277" s="9">
        <v>-2762927</v>
      </c>
      <c r="I277" s="9">
        <v>-103049</v>
      </c>
    </row>
    <row r="278" spans="1:9" ht="23.1" customHeight="1">
      <c r="A278" s="8" t="s">
        <v>485</v>
      </c>
      <c r="B278" s="9">
        <v>0</v>
      </c>
      <c r="C278" s="9">
        <v>0</v>
      </c>
      <c r="D278" s="9">
        <v>0</v>
      </c>
      <c r="E278" s="9">
        <v>0</v>
      </c>
      <c r="F278" s="9">
        <v>0</v>
      </c>
      <c r="G278" s="9">
        <v>1444693072</v>
      </c>
      <c r="H278" s="9">
        <v>0</v>
      </c>
      <c r="I278" s="9">
        <v>1444693072</v>
      </c>
    </row>
    <row r="279" spans="1:9" ht="23.1" customHeight="1">
      <c r="A279" s="8" t="s">
        <v>486</v>
      </c>
      <c r="B279" s="9">
        <v>0</v>
      </c>
      <c r="C279" s="9">
        <v>0</v>
      </c>
      <c r="D279" s="9">
        <v>0</v>
      </c>
      <c r="E279" s="9">
        <v>0</v>
      </c>
      <c r="F279" s="9">
        <v>0</v>
      </c>
      <c r="G279" s="9">
        <v>71545649</v>
      </c>
      <c r="H279" s="9">
        <v>0</v>
      </c>
      <c r="I279" s="9">
        <v>71545649</v>
      </c>
    </row>
    <row r="280" spans="1:9" ht="23.1" customHeight="1">
      <c r="A280" s="8" t="s">
        <v>487</v>
      </c>
      <c r="B280" s="9">
        <v>0</v>
      </c>
      <c r="C280" s="9">
        <v>0</v>
      </c>
      <c r="D280" s="9">
        <v>0</v>
      </c>
      <c r="E280" s="9">
        <v>0</v>
      </c>
      <c r="F280" s="9">
        <v>1228000</v>
      </c>
      <c r="G280" s="9">
        <v>1581591240</v>
      </c>
      <c r="H280" s="9">
        <v>-1648182966</v>
      </c>
      <c r="I280" s="9">
        <v>-66591726</v>
      </c>
    </row>
    <row r="281" spans="1:9" ht="23.1" customHeight="1">
      <c r="A281" s="8" t="s">
        <v>488</v>
      </c>
      <c r="B281" s="9">
        <v>0</v>
      </c>
      <c r="C281" s="9">
        <v>0</v>
      </c>
      <c r="D281" s="9">
        <v>0</v>
      </c>
      <c r="E281" s="9">
        <v>0</v>
      </c>
      <c r="F281" s="9">
        <v>36810</v>
      </c>
      <c r="G281" s="9">
        <v>53605440</v>
      </c>
      <c r="H281" s="9">
        <v>-47457198</v>
      </c>
      <c r="I281" s="9">
        <v>6148242</v>
      </c>
    </row>
    <row r="282" spans="1:9" ht="23.1" customHeight="1">
      <c r="A282" s="8" t="s">
        <v>489</v>
      </c>
      <c r="B282" s="9">
        <v>0</v>
      </c>
      <c r="C282" s="9">
        <v>0</v>
      </c>
      <c r="D282" s="9">
        <v>0</v>
      </c>
      <c r="E282" s="9">
        <v>0</v>
      </c>
      <c r="F282" s="9">
        <v>2641428</v>
      </c>
      <c r="G282" s="9">
        <v>0</v>
      </c>
      <c r="H282" s="9">
        <v>645300000</v>
      </c>
      <c r="I282" s="9">
        <v>645300000</v>
      </c>
    </row>
    <row r="283" spans="1:9" ht="23.1" customHeight="1">
      <c r="A283" s="8" t="s">
        <v>490</v>
      </c>
      <c r="B283" s="9">
        <v>0</v>
      </c>
      <c r="C283" s="9">
        <v>0</v>
      </c>
      <c r="D283" s="9">
        <v>0</v>
      </c>
      <c r="E283" s="9">
        <v>0</v>
      </c>
      <c r="F283" s="9">
        <v>612772</v>
      </c>
      <c r="G283" s="9">
        <v>0</v>
      </c>
      <c r="H283" s="9">
        <v>49900000</v>
      </c>
      <c r="I283" s="9">
        <v>49900000</v>
      </c>
    </row>
    <row r="284" spans="1:9" ht="23.1" customHeight="1">
      <c r="A284" s="8" t="s">
        <v>491</v>
      </c>
      <c r="B284" s="9">
        <v>0</v>
      </c>
      <c r="C284" s="9">
        <v>0</v>
      </c>
      <c r="D284" s="9">
        <v>0</v>
      </c>
      <c r="E284" s="9">
        <v>0</v>
      </c>
      <c r="F284" s="9">
        <v>0</v>
      </c>
      <c r="G284" s="9">
        <v>132569</v>
      </c>
      <c r="H284" s="9">
        <v>0</v>
      </c>
      <c r="I284" s="9">
        <v>132569</v>
      </c>
    </row>
    <row r="285" spans="1:9" ht="23.1" customHeight="1">
      <c r="A285" s="8" t="s">
        <v>492</v>
      </c>
      <c r="B285" s="9">
        <v>0</v>
      </c>
      <c r="C285" s="9">
        <v>0</v>
      </c>
      <c r="D285" s="9">
        <v>0</v>
      </c>
      <c r="E285" s="9">
        <v>0</v>
      </c>
      <c r="F285" s="9">
        <v>0</v>
      </c>
      <c r="G285" s="9">
        <v>674828</v>
      </c>
      <c r="H285" s="9">
        <v>0</v>
      </c>
      <c r="I285" s="9">
        <v>674828</v>
      </c>
    </row>
    <row r="286" spans="1:9" ht="23.1" customHeight="1">
      <c r="A286" s="8" t="s">
        <v>493</v>
      </c>
      <c r="B286" s="9">
        <v>0</v>
      </c>
      <c r="C286" s="9">
        <v>0</v>
      </c>
      <c r="D286" s="9">
        <v>0</v>
      </c>
      <c r="E286" s="9">
        <v>0</v>
      </c>
      <c r="F286" s="9">
        <v>0</v>
      </c>
      <c r="G286" s="9">
        <v>4978720</v>
      </c>
      <c r="H286" s="9">
        <v>0</v>
      </c>
      <c r="I286" s="9">
        <v>4978720</v>
      </c>
    </row>
    <row r="287" spans="1:9" ht="23.1" customHeight="1">
      <c r="A287" s="8" t="s">
        <v>494</v>
      </c>
      <c r="B287" s="9">
        <v>0</v>
      </c>
      <c r="C287" s="9">
        <v>0</v>
      </c>
      <c r="D287" s="9">
        <v>0</v>
      </c>
      <c r="E287" s="9">
        <v>0</v>
      </c>
      <c r="F287" s="9">
        <v>0</v>
      </c>
      <c r="G287" s="9">
        <v>21037585</v>
      </c>
      <c r="H287" s="9">
        <v>0</v>
      </c>
      <c r="I287" s="9">
        <v>21037585</v>
      </c>
    </row>
    <row r="288" spans="1:9" ht="23.1" customHeight="1">
      <c r="A288" s="8" t="s">
        <v>495</v>
      </c>
      <c r="B288" s="9">
        <v>0</v>
      </c>
      <c r="C288" s="9">
        <v>0</v>
      </c>
      <c r="D288" s="9">
        <v>0</v>
      </c>
      <c r="E288" s="9">
        <v>0</v>
      </c>
      <c r="F288" s="9">
        <v>0</v>
      </c>
      <c r="G288" s="9">
        <v>-69835880</v>
      </c>
      <c r="H288" s="9">
        <v>0</v>
      </c>
      <c r="I288" s="9">
        <v>-69835880</v>
      </c>
    </row>
    <row r="289" spans="1:9" ht="23.1" customHeight="1">
      <c r="A289" s="8" t="s">
        <v>496</v>
      </c>
      <c r="B289" s="9">
        <v>0</v>
      </c>
      <c r="C289" s="9">
        <v>0</v>
      </c>
      <c r="D289" s="9">
        <v>0</v>
      </c>
      <c r="E289" s="9">
        <v>0</v>
      </c>
      <c r="F289" s="9">
        <v>9161000</v>
      </c>
      <c r="G289" s="9">
        <v>6091113600</v>
      </c>
      <c r="H289" s="9">
        <v>-4909653924</v>
      </c>
      <c r="I289" s="9">
        <v>1181459676</v>
      </c>
    </row>
    <row r="290" spans="1:9" ht="23.1" customHeight="1">
      <c r="A290" s="8" t="s">
        <v>497</v>
      </c>
      <c r="B290" s="9">
        <v>0</v>
      </c>
      <c r="C290" s="9">
        <v>0</v>
      </c>
      <c r="D290" s="9">
        <v>0</v>
      </c>
      <c r="E290" s="9">
        <v>0</v>
      </c>
      <c r="F290" s="9">
        <v>4453000</v>
      </c>
      <c r="G290" s="9">
        <v>858750750</v>
      </c>
      <c r="H290" s="9">
        <v>-165607515</v>
      </c>
      <c r="I290" s="9">
        <v>693143235</v>
      </c>
    </row>
    <row r="291" spans="1:9" ht="23.1" customHeight="1">
      <c r="A291" s="8" t="s">
        <v>498</v>
      </c>
      <c r="B291" s="9">
        <v>0</v>
      </c>
      <c r="C291" s="9">
        <v>0</v>
      </c>
      <c r="D291" s="9">
        <v>0</v>
      </c>
      <c r="E291" s="9">
        <v>0</v>
      </c>
      <c r="F291" s="9">
        <v>2515000</v>
      </c>
      <c r="G291" s="9">
        <v>153323296</v>
      </c>
      <c r="H291" s="9">
        <v>-40250350</v>
      </c>
      <c r="I291" s="9">
        <v>113072946</v>
      </c>
    </row>
    <row r="292" spans="1:9" ht="23.1" customHeight="1">
      <c r="A292" s="8" t="s">
        <v>499</v>
      </c>
      <c r="B292" s="9">
        <v>0</v>
      </c>
      <c r="C292" s="9">
        <v>0</v>
      </c>
      <c r="D292" s="9">
        <v>0</v>
      </c>
      <c r="E292" s="9">
        <v>0</v>
      </c>
      <c r="F292" s="9">
        <v>0</v>
      </c>
      <c r="G292" s="9">
        <v>925933534</v>
      </c>
      <c r="H292" s="9">
        <v>0</v>
      </c>
      <c r="I292" s="9">
        <v>925933534</v>
      </c>
    </row>
    <row r="293" spans="1:9" ht="23.1" customHeight="1">
      <c r="A293" s="8" t="s">
        <v>500</v>
      </c>
      <c r="B293" s="9">
        <v>0</v>
      </c>
      <c r="C293" s="9">
        <v>0</v>
      </c>
      <c r="D293" s="9">
        <v>0</v>
      </c>
      <c r="E293" s="9">
        <v>0</v>
      </c>
      <c r="F293" s="9">
        <v>0</v>
      </c>
      <c r="G293" s="9">
        <v>10930044217</v>
      </c>
      <c r="H293" s="9">
        <v>-2362440</v>
      </c>
      <c r="I293" s="9">
        <v>10927681777</v>
      </c>
    </row>
    <row r="294" spans="1:9" ht="23.1" customHeight="1">
      <c r="A294" s="8" t="s">
        <v>501</v>
      </c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135380133</v>
      </c>
      <c r="H294" s="9">
        <v>0</v>
      </c>
      <c r="I294" s="9">
        <v>135380133</v>
      </c>
    </row>
    <row r="295" spans="1:9" ht="23.1" customHeight="1">
      <c r="A295" s="8" t="s">
        <v>502</v>
      </c>
      <c r="B295" s="9">
        <v>0</v>
      </c>
      <c r="C295" s="9">
        <v>0</v>
      </c>
      <c r="D295" s="9">
        <v>0</v>
      </c>
      <c r="E295" s="9">
        <v>0</v>
      </c>
      <c r="F295" s="9">
        <v>190200</v>
      </c>
      <c r="G295" s="9">
        <v>2550376363</v>
      </c>
      <c r="H295" s="9">
        <v>-2639585065</v>
      </c>
      <c r="I295" s="9">
        <v>-89208702</v>
      </c>
    </row>
    <row r="296" spans="1:9" ht="23.1" customHeight="1">
      <c r="A296" s="8" t="s">
        <v>503</v>
      </c>
      <c r="B296" s="9">
        <v>0</v>
      </c>
      <c r="C296" s="9">
        <v>0</v>
      </c>
      <c r="D296" s="9">
        <v>0</v>
      </c>
      <c r="E296" s="9">
        <v>0</v>
      </c>
      <c r="F296" s="9">
        <v>0</v>
      </c>
      <c r="G296" s="9">
        <v>582827</v>
      </c>
      <c r="H296" s="9">
        <v>0</v>
      </c>
      <c r="I296" s="9">
        <v>582827</v>
      </c>
    </row>
    <row r="297" spans="1:9" ht="23.1" customHeight="1">
      <c r="A297" s="8" t="s">
        <v>504</v>
      </c>
      <c r="B297" s="9">
        <v>0</v>
      </c>
      <c r="C297" s="9">
        <v>0</v>
      </c>
      <c r="D297" s="9">
        <v>0</v>
      </c>
      <c r="E297" s="9">
        <v>0</v>
      </c>
      <c r="F297" s="9">
        <v>0</v>
      </c>
      <c r="G297" s="9">
        <v>21569447</v>
      </c>
      <c r="H297" s="9">
        <v>0</v>
      </c>
      <c r="I297" s="9">
        <v>21569447</v>
      </c>
    </row>
    <row r="298" spans="1:9" ht="23.1" customHeight="1">
      <c r="A298" s="8" t="s">
        <v>505</v>
      </c>
      <c r="B298" s="9">
        <v>0</v>
      </c>
      <c r="C298" s="9">
        <v>0</v>
      </c>
      <c r="D298" s="9">
        <v>0</v>
      </c>
      <c r="E298" s="9">
        <v>0</v>
      </c>
      <c r="F298" s="9">
        <v>0</v>
      </c>
      <c r="G298" s="9">
        <v>85085477</v>
      </c>
      <c r="H298" s="9">
        <v>-96939441</v>
      </c>
      <c r="I298" s="9">
        <v>-11853964</v>
      </c>
    </row>
    <row r="299" spans="1:9" ht="23.1" customHeight="1">
      <c r="A299" s="8" t="s">
        <v>506</v>
      </c>
      <c r="B299" s="9">
        <v>0</v>
      </c>
      <c r="C299" s="9">
        <v>0</v>
      </c>
      <c r="D299" s="9">
        <v>0</v>
      </c>
      <c r="E299" s="9">
        <v>0</v>
      </c>
      <c r="F299" s="9">
        <v>0</v>
      </c>
      <c r="G299" s="9">
        <v>396125770</v>
      </c>
      <c r="H299" s="9">
        <v>-479850229</v>
      </c>
      <c r="I299" s="9">
        <v>-83724459</v>
      </c>
    </row>
    <row r="300" spans="1:9" ht="23.1" customHeight="1">
      <c r="A300" s="8" t="s">
        <v>507</v>
      </c>
      <c r="B300" s="9">
        <v>0</v>
      </c>
      <c r="C300" s="9">
        <v>0</v>
      </c>
      <c r="D300" s="9">
        <v>0</v>
      </c>
      <c r="E300" s="9">
        <v>0</v>
      </c>
      <c r="F300" s="9">
        <v>0</v>
      </c>
      <c r="G300" s="9">
        <v>171138069</v>
      </c>
      <c r="H300" s="9">
        <v>-14584686</v>
      </c>
      <c r="I300" s="9">
        <v>156553383</v>
      </c>
    </row>
    <row r="301" spans="1:9" ht="23.1" customHeight="1">
      <c r="A301" s="8" t="s">
        <v>508</v>
      </c>
      <c r="B301" s="9">
        <v>0</v>
      </c>
      <c r="C301" s="9">
        <v>0</v>
      </c>
      <c r="D301" s="9">
        <v>0</v>
      </c>
      <c r="E301" s="9">
        <v>0</v>
      </c>
      <c r="F301" s="9">
        <v>3019000</v>
      </c>
      <c r="G301" s="9">
        <v>1959645269</v>
      </c>
      <c r="H301" s="9">
        <v>-1514797953</v>
      </c>
      <c r="I301" s="9">
        <v>444847316</v>
      </c>
    </row>
    <row r="302" spans="1:9" ht="23.1" customHeight="1">
      <c r="A302" s="8" t="s">
        <v>509</v>
      </c>
      <c r="B302" s="9">
        <v>0</v>
      </c>
      <c r="C302" s="9">
        <v>0</v>
      </c>
      <c r="D302" s="9">
        <v>0</v>
      </c>
      <c r="E302" s="9">
        <v>0</v>
      </c>
      <c r="F302" s="9">
        <v>140000</v>
      </c>
      <c r="G302" s="9">
        <v>0</v>
      </c>
      <c r="H302" s="9">
        <v>11200000</v>
      </c>
      <c r="I302" s="9">
        <v>11200000</v>
      </c>
    </row>
    <row r="303" spans="1:9" ht="23.1" customHeight="1">
      <c r="A303" s="8" t="s">
        <v>510</v>
      </c>
      <c r="B303" s="9">
        <v>0</v>
      </c>
      <c r="C303" s="9">
        <v>0</v>
      </c>
      <c r="D303" s="9">
        <v>0</v>
      </c>
      <c r="E303" s="9">
        <v>0</v>
      </c>
      <c r="F303" s="9">
        <v>0</v>
      </c>
      <c r="G303" s="9">
        <v>20241770442</v>
      </c>
      <c r="H303" s="9">
        <v>-20039570140</v>
      </c>
      <c r="I303" s="9">
        <v>202200302</v>
      </c>
    </row>
    <row r="304" spans="1:9" ht="23.1" customHeight="1">
      <c r="A304" s="8" t="s">
        <v>511</v>
      </c>
      <c r="B304" s="9">
        <v>0</v>
      </c>
      <c r="C304" s="9">
        <v>0</v>
      </c>
      <c r="D304" s="9">
        <v>0</v>
      </c>
      <c r="E304" s="9">
        <v>0</v>
      </c>
      <c r="F304" s="9">
        <v>0</v>
      </c>
      <c r="G304" s="9">
        <v>5216638792</v>
      </c>
      <c r="H304" s="9">
        <v>0</v>
      </c>
      <c r="I304" s="9">
        <v>5216638792</v>
      </c>
    </row>
    <row r="305" spans="1:9" ht="23.1" customHeight="1">
      <c r="A305" s="8" t="s">
        <v>512</v>
      </c>
      <c r="B305" s="9">
        <v>0</v>
      </c>
      <c r="C305" s="9">
        <v>0</v>
      </c>
      <c r="D305" s="9">
        <v>0</v>
      </c>
      <c r="E305" s="9">
        <v>0</v>
      </c>
      <c r="F305" s="9">
        <v>0</v>
      </c>
      <c r="G305" s="9">
        <v>9520918680</v>
      </c>
      <c r="H305" s="9">
        <v>0</v>
      </c>
      <c r="I305" s="9">
        <v>9520918680</v>
      </c>
    </row>
    <row r="306" spans="1:9" ht="23.1" customHeight="1">
      <c r="A306" s="8" t="s">
        <v>513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65435537305</v>
      </c>
      <c r="H306" s="9">
        <v>-46545129934</v>
      </c>
      <c r="I306" s="9">
        <v>18890407371</v>
      </c>
    </row>
    <row r="307" spans="1:9" ht="23.1" customHeight="1">
      <c r="A307" s="8" t="s">
        <v>514</v>
      </c>
      <c r="B307" s="9">
        <v>0</v>
      </c>
      <c r="C307" s="9">
        <v>0</v>
      </c>
      <c r="D307" s="9">
        <v>0</v>
      </c>
      <c r="E307" s="9">
        <v>0</v>
      </c>
      <c r="F307" s="9">
        <v>6000000</v>
      </c>
      <c r="G307" s="9">
        <v>20575545960</v>
      </c>
      <c r="H307" s="9">
        <v>-7525716</v>
      </c>
      <c r="I307" s="9">
        <v>20568020244</v>
      </c>
    </row>
    <row r="308" spans="1:9" ht="23.1" customHeight="1">
      <c r="A308" s="8" t="s">
        <v>515</v>
      </c>
      <c r="B308" s="9">
        <v>0</v>
      </c>
      <c r="C308" s="9">
        <v>0</v>
      </c>
      <c r="D308" s="9">
        <v>0</v>
      </c>
      <c r="E308" s="9">
        <v>0</v>
      </c>
      <c r="F308" s="9">
        <v>0</v>
      </c>
      <c r="G308" s="9">
        <v>-1786705148</v>
      </c>
      <c r="H308" s="9">
        <v>0</v>
      </c>
      <c r="I308" s="9">
        <v>-1786705148</v>
      </c>
    </row>
    <row r="309" spans="1:9" ht="23.1" customHeight="1">
      <c r="A309" s="8" t="s">
        <v>516</v>
      </c>
      <c r="B309" s="9">
        <v>0</v>
      </c>
      <c r="C309" s="9">
        <v>0</v>
      </c>
      <c r="D309" s="9">
        <v>0</v>
      </c>
      <c r="E309" s="9">
        <v>0</v>
      </c>
      <c r="F309" s="9">
        <v>0</v>
      </c>
      <c r="G309" s="9">
        <v>1293977468</v>
      </c>
      <c r="H309" s="9">
        <v>-1363788522</v>
      </c>
      <c r="I309" s="9">
        <v>-69811054</v>
      </c>
    </row>
    <row r="310" spans="1:9" ht="23.1" customHeight="1">
      <c r="A310" s="8" t="s">
        <v>517</v>
      </c>
      <c r="B310" s="9">
        <v>1649000</v>
      </c>
      <c r="C310" s="9">
        <v>3261960000</v>
      </c>
      <c r="D310" s="9">
        <v>-3491598634</v>
      </c>
      <c r="E310" s="9">
        <v>-229638634</v>
      </c>
      <c r="F310" s="9">
        <v>0</v>
      </c>
      <c r="G310" s="9">
        <v>4345550907</v>
      </c>
      <c r="H310" s="9">
        <v>-4575468634</v>
      </c>
      <c r="I310" s="9">
        <v>-229917727</v>
      </c>
    </row>
    <row r="311" spans="1:9" ht="23.1" customHeight="1">
      <c r="A311" s="8" t="s">
        <v>518</v>
      </c>
      <c r="B311" s="9">
        <v>0</v>
      </c>
      <c r="C311" s="9">
        <v>0</v>
      </c>
      <c r="D311" s="9">
        <v>0</v>
      </c>
      <c r="E311" s="9">
        <v>0</v>
      </c>
      <c r="F311" s="9">
        <v>0</v>
      </c>
      <c r="G311" s="9">
        <v>4045608581</v>
      </c>
      <c r="H311" s="9">
        <v>-1501007489</v>
      </c>
      <c r="I311" s="9">
        <v>2544601092</v>
      </c>
    </row>
    <row r="312" spans="1:9" ht="23.1" customHeight="1">
      <c r="A312" s="8" t="s">
        <v>519</v>
      </c>
      <c r="B312" s="9">
        <v>0</v>
      </c>
      <c r="C312" s="9">
        <v>0</v>
      </c>
      <c r="D312" s="9">
        <v>0</v>
      </c>
      <c r="E312" s="9">
        <v>0</v>
      </c>
      <c r="F312" s="9">
        <v>0</v>
      </c>
      <c r="G312" s="9">
        <v>24402311935</v>
      </c>
      <c r="H312" s="9">
        <v>-24706524865</v>
      </c>
      <c r="I312" s="9">
        <v>-304212930</v>
      </c>
    </row>
    <row r="313" spans="1:9" ht="23.1" customHeight="1">
      <c r="A313" s="8" t="s">
        <v>520</v>
      </c>
      <c r="B313" s="9">
        <v>0</v>
      </c>
      <c r="C313" s="9">
        <v>0</v>
      </c>
      <c r="D313" s="9">
        <v>0</v>
      </c>
      <c r="E313" s="9">
        <v>0</v>
      </c>
      <c r="F313" s="9">
        <v>1544000</v>
      </c>
      <c r="G313" s="9">
        <v>4082248555</v>
      </c>
      <c r="H313" s="9">
        <v>-3388465289</v>
      </c>
      <c r="I313" s="9">
        <v>693783266</v>
      </c>
    </row>
    <row r="314" spans="1:9" ht="23.1" customHeight="1">
      <c r="A314" s="8" t="s">
        <v>521</v>
      </c>
      <c r="B314" s="9">
        <v>0</v>
      </c>
      <c r="C314" s="9">
        <v>0</v>
      </c>
      <c r="D314" s="9">
        <v>0</v>
      </c>
      <c r="E314" s="9">
        <v>0</v>
      </c>
      <c r="F314" s="9">
        <v>0</v>
      </c>
      <c r="G314" s="9">
        <v>40520467</v>
      </c>
      <c r="H314" s="9">
        <v>0</v>
      </c>
      <c r="I314" s="9">
        <v>40520467</v>
      </c>
    </row>
    <row r="315" spans="1:9" ht="23.1" customHeight="1">
      <c r="A315" s="8" t="s">
        <v>522</v>
      </c>
      <c r="B315" s="9">
        <v>5180000</v>
      </c>
      <c r="C315" s="9">
        <v>0</v>
      </c>
      <c r="D315" s="9">
        <v>705040000</v>
      </c>
      <c r="E315" s="9">
        <v>705040000</v>
      </c>
      <c r="F315" s="9">
        <v>0</v>
      </c>
      <c r="G315" s="9">
        <v>704858460</v>
      </c>
      <c r="H315" s="9">
        <v>0</v>
      </c>
      <c r="I315" s="9">
        <v>704858460</v>
      </c>
    </row>
    <row r="316" spans="1:9" ht="23.1" customHeight="1">
      <c r="A316" s="8" t="s">
        <v>523</v>
      </c>
      <c r="B316" s="9">
        <v>500000</v>
      </c>
      <c r="C316" s="9">
        <v>1089574200</v>
      </c>
      <c r="D316" s="9">
        <v>-1049380110</v>
      </c>
      <c r="E316" s="9">
        <v>40194090</v>
      </c>
      <c r="F316" s="9">
        <v>0</v>
      </c>
      <c r="G316" s="9">
        <v>1429488242</v>
      </c>
      <c r="H316" s="9">
        <v>-1389380110</v>
      </c>
      <c r="I316" s="9">
        <v>40108132</v>
      </c>
    </row>
    <row r="317" spans="1:9" ht="23.1" customHeight="1">
      <c r="A317" s="8" t="s">
        <v>524</v>
      </c>
      <c r="B317" s="9">
        <v>0</v>
      </c>
      <c r="C317" s="9">
        <v>0</v>
      </c>
      <c r="D317" s="9">
        <v>0</v>
      </c>
      <c r="E317" s="9">
        <v>0</v>
      </c>
      <c r="F317" s="9">
        <v>0</v>
      </c>
      <c r="G317" s="9">
        <v>2057829662</v>
      </c>
      <c r="H317" s="9">
        <v>0</v>
      </c>
      <c r="I317" s="9">
        <v>2057829662</v>
      </c>
    </row>
    <row r="318" spans="1:9" ht="23.1" customHeight="1">
      <c r="A318" s="8" t="s">
        <v>525</v>
      </c>
      <c r="B318" s="9">
        <v>0</v>
      </c>
      <c r="C318" s="9">
        <v>0</v>
      </c>
      <c r="D318" s="9">
        <v>0</v>
      </c>
      <c r="E318" s="9">
        <v>0</v>
      </c>
      <c r="F318" s="9">
        <v>32000</v>
      </c>
      <c r="G318" s="9">
        <v>0</v>
      </c>
      <c r="H318" s="9">
        <v>224000000</v>
      </c>
      <c r="I318" s="9">
        <v>224000000</v>
      </c>
    </row>
    <row r="319" spans="1:9" ht="23.1" customHeight="1">
      <c r="A319" s="8" t="s">
        <v>526</v>
      </c>
      <c r="B319" s="9">
        <v>0</v>
      </c>
      <c r="C319" s="9">
        <v>0</v>
      </c>
      <c r="D319" s="9">
        <v>0</v>
      </c>
      <c r="E319" s="9">
        <v>0</v>
      </c>
      <c r="F319" s="9">
        <v>7000</v>
      </c>
      <c r="G319" s="9">
        <v>0</v>
      </c>
      <c r="H319" s="9">
        <v>700000</v>
      </c>
      <c r="I319" s="9">
        <v>700000</v>
      </c>
    </row>
    <row r="320" spans="1:9" ht="23.1" customHeight="1">
      <c r="A320" s="8" t="s">
        <v>527</v>
      </c>
      <c r="B320" s="9">
        <v>0</v>
      </c>
      <c r="C320" s="9">
        <v>0</v>
      </c>
      <c r="D320" s="9">
        <v>0</v>
      </c>
      <c r="E320" s="9">
        <v>0</v>
      </c>
      <c r="F320" s="9">
        <v>1000</v>
      </c>
      <c r="G320" s="9">
        <v>0</v>
      </c>
      <c r="H320" s="9">
        <v>1000000</v>
      </c>
      <c r="I320" s="9">
        <v>1000000</v>
      </c>
    </row>
    <row r="321" spans="1:9" ht="23.1" customHeight="1">
      <c r="A321" s="8" t="s">
        <v>528</v>
      </c>
      <c r="B321" s="9">
        <v>0</v>
      </c>
      <c r="C321" s="9">
        <v>0</v>
      </c>
      <c r="D321" s="9">
        <v>0</v>
      </c>
      <c r="E321" s="9">
        <v>0</v>
      </c>
      <c r="F321" s="9">
        <v>4000</v>
      </c>
      <c r="G321" s="9">
        <v>0</v>
      </c>
      <c r="H321" s="9">
        <v>800000</v>
      </c>
      <c r="I321" s="9">
        <v>800000</v>
      </c>
    </row>
    <row r="322" spans="1:9" ht="23.1" customHeight="1">
      <c r="A322" s="8" t="s">
        <v>529</v>
      </c>
      <c r="B322" s="9">
        <v>31871000</v>
      </c>
      <c r="C322" s="9">
        <v>0</v>
      </c>
      <c r="D322" s="9">
        <v>4603248039</v>
      </c>
      <c r="E322" s="9">
        <v>4603248039</v>
      </c>
      <c r="F322" s="9">
        <v>0</v>
      </c>
      <c r="G322" s="9">
        <v>8754836754</v>
      </c>
      <c r="H322" s="9">
        <v>0</v>
      </c>
      <c r="I322" s="9">
        <v>8754836754</v>
      </c>
    </row>
    <row r="323" spans="1:9" ht="23.1" customHeight="1">
      <c r="A323" s="8" t="s">
        <v>530</v>
      </c>
      <c r="B323" s="9">
        <v>3329000</v>
      </c>
      <c r="C323" s="9">
        <v>0</v>
      </c>
      <c r="D323" s="9">
        <v>504323623</v>
      </c>
      <c r="E323" s="9">
        <v>504323623</v>
      </c>
      <c r="F323" s="9">
        <v>0</v>
      </c>
      <c r="G323" s="9">
        <v>413864112</v>
      </c>
      <c r="H323" s="9">
        <v>0</v>
      </c>
      <c r="I323" s="9">
        <v>413864112</v>
      </c>
    </row>
    <row r="324" spans="1:9" ht="23.1" customHeight="1">
      <c r="A324" s="8" t="s">
        <v>531</v>
      </c>
      <c r="B324" s="9">
        <v>231000</v>
      </c>
      <c r="C324" s="9">
        <v>0</v>
      </c>
      <c r="D324" s="9">
        <v>11550000</v>
      </c>
      <c r="E324" s="9">
        <v>11550000</v>
      </c>
      <c r="F324" s="9">
        <v>0</v>
      </c>
      <c r="G324" s="9">
        <v>11547027</v>
      </c>
      <c r="H324" s="9">
        <v>0</v>
      </c>
      <c r="I324" s="9">
        <v>11547027</v>
      </c>
    </row>
    <row r="325" spans="1:9" ht="23.1" customHeight="1">
      <c r="A325" s="8" t="s">
        <v>532</v>
      </c>
      <c r="B325" s="9">
        <v>0</v>
      </c>
      <c r="C325" s="9">
        <v>0</v>
      </c>
      <c r="D325" s="9">
        <v>0</v>
      </c>
      <c r="E325" s="9">
        <v>0</v>
      </c>
      <c r="F325" s="9">
        <v>6890000</v>
      </c>
      <c r="G325" s="9">
        <v>25091431552</v>
      </c>
      <c r="H325" s="9">
        <v>-17126763956</v>
      </c>
      <c r="I325" s="9">
        <v>7964667596</v>
      </c>
    </row>
    <row r="326" spans="1:9" ht="23.1" customHeight="1">
      <c r="A326" s="8" t="s">
        <v>533</v>
      </c>
      <c r="B326" s="9">
        <v>0</v>
      </c>
      <c r="C326" s="9">
        <v>0</v>
      </c>
      <c r="D326" s="9">
        <v>0</v>
      </c>
      <c r="E326" s="9">
        <v>0</v>
      </c>
      <c r="F326" s="9">
        <v>2876000</v>
      </c>
      <c r="G326" s="9">
        <v>10740600</v>
      </c>
      <c r="H326" s="9">
        <v>588091126</v>
      </c>
      <c r="I326" s="9">
        <v>598831726</v>
      </c>
    </row>
    <row r="327" spans="1:9" ht="23.1" customHeight="1">
      <c r="A327" s="8" t="s">
        <v>534</v>
      </c>
      <c r="B327" s="9">
        <v>0</v>
      </c>
      <c r="C327" s="9">
        <v>0</v>
      </c>
      <c r="D327" s="9">
        <v>0</v>
      </c>
      <c r="E327" s="9">
        <v>0</v>
      </c>
      <c r="F327" s="9">
        <v>0</v>
      </c>
      <c r="G327" s="9">
        <v>102488662</v>
      </c>
      <c r="H327" s="9">
        <v>-110841549</v>
      </c>
      <c r="I327" s="9">
        <v>-8352887</v>
      </c>
    </row>
    <row r="328" spans="1:9" ht="23.1" customHeight="1">
      <c r="A328" s="8" t="s">
        <v>535</v>
      </c>
      <c r="B328" s="9">
        <v>0</v>
      </c>
      <c r="C328" s="9">
        <v>0</v>
      </c>
      <c r="D328" s="9">
        <v>0</v>
      </c>
      <c r="E328" s="9">
        <v>0</v>
      </c>
      <c r="F328" s="9">
        <v>184000</v>
      </c>
      <c r="G328" s="9">
        <v>0</v>
      </c>
      <c r="H328" s="9">
        <v>10672000</v>
      </c>
      <c r="I328" s="9">
        <v>10672000</v>
      </c>
    </row>
    <row r="329" spans="1:9" ht="23.1" customHeight="1">
      <c r="A329" s="8" t="s">
        <v>536</v>
      </c>
      <c r="B329" s="9">
        <v>0</v>
      </c>
      <c r="C329" s="9">
        <v>0</v>
      </c>
      <c r="D329" s="9">
        <v>0</v>
      </c>
      <c r="E329" s="9">
        <v>0</v>
      </c>
      <c r="F329" s="9">
        <v>0</v>
      </c>
      <c r="G329" s="9">
        <v>6990758348</v>
      </c>
      <c r="H329" s="9">
        <v>0</v>
      </c>
      <c r="I329" s="9">
        <v>6990758348</v>
      </c>
    </row>
    <row r="330" spans="1:9" ht="23.1" customHeight="1">
      <c r="A330" s="8" t="s">
        <v>537</v>
      </c>
      <c r="B330" s="9">
        <v>0</v>
      </c>
      <c r="C330" s="9">
        <v>0</v>
      </c>
      <c r="D330" s="9">
        <v>0</v>
      </c>
      <c r="E330" s="9">
        <v>0</v>
      </c>
      <c r="F330" s="9">
        <v>0</v>
      </c>
      <c r="G330" s="9">
        <v>2783523074</v>
      </c>
      <c r="H330" s="9">
        <v>0</v>
      </c>
      <c r="I330" s="9">
        <v>2783523074</v>
      </c>
    </row>
    <row r="331" spans="1:9" ht="23.1" customHeight="1">
      <c r="A331" s="8" t="s">
        <v>538</v>
      </c>
      <c r="B331" s="9">
        <v>53363000</v>
      </c>
      <c r="C331" s="9">
        <v>59463236372</v>
      </c>
      <c r="D331" s="9">
        <v>-70181915652</v>
      </c>
      <c r="E331" s="9">
        <v>-10718679280</v>
      </c>
      <c r="F331" s="9">
        <v>0</v>
      </c>
      <c r="G331" s="9">
        <v>64224585015</v>
      </c>
      <c r="H331" s="9">
        <v>-75105637827</v>
      </c>
      <c r="I331" s="9">
        <v>-10881052812</v>
      </c>
    </row>
    <row r="332" spans="1:9" ht="23.1" customHeight="1">
      <c r="A332" s="8" t="s">
        <v>539</v>
      </c>
      <c r="B332" s="9">
        <v>0</v>
      </c>
      <c r="C332" s="9">
        <v>0</v>
      </c>
      <c r="D332" s="9">
        <v>0</v>
      </c>
      <c r="E332" s="9">
        <v>0</v>
      </c>
      <c r="F332" s="9">
        <v>0</v>
      </c>
      <c r="G332" s="9">
        <v>374906</v>
      </c>
      <c r="H332" s="9">
        <v>0</v>
      </c>
      <c r="I332" s="9">
        <v>374906</v>
      </c>
    </row>
    <row r="333" spans="1:9" ht="23.1" customHeight="1">
      <c r="A333" s="8" t="s">
        <v>540</v>
      </c>
      <c r="B333" s="9">
        <v>1510000</v>
      </c>
      <c r="C333" s="9">
        <v>0</v>
      </c>
      <c r="D333" s="9">
        <v>50250000</v>
      </c>
      <c r="E333" s="9">
        <v>50250000</v>
      </c>
      <c r="F333" s="9">
        <v>0</v>
      </c>
      <c r="G333" s="9">
        <v>50237063</v>
      </c>
      <c r="H333" s="9">
        <v>0</v>
      </c>
      <c r="I333" s="9">
        <v>50237063</v>
      </c>
    </row>
    <row r="334" spans="1:9" ht="23.1" customHeight="1">
      <c r="A334" s="8" t="s">
        <v>541</v>
      </c>
      <c r="B334" s="9">
        <v>0</v>
      </c>
      <c r="C334" s="9">
        <v>0</v>
      </c>
      <c r="D334" s="9">
        <v>0</v>
      </c>
      <c r="E334" s="9">
        <v>0</v>
      </c>
      <c r="F334" s="9">
        <v>0</v>
      </c>
      <c r="G334" s="9">
        <v>249937</v>
      </c>
      <c r="H334" s="9">
        <v>0</v>
      </c>
      <c r="I334" s="9">
        <v>249937</v>
      </c>
    </row>
    <row r="335" spans="1:9" ht="23.1" customHeight="1">
      <c r="A335" s="8" t="s">
        <v>542</v>
      </c>
      <c r="B335" s="9">
        <v>0</v>
      </c>
      <c r="C335" s="9">
        <v>0</v>
      </c>
      <c r="D335" s="9">
        <v>0</v>
      </c>
      <c r="E335" s="9">
        <v>0</v>
      </c>
      <c r="F335" s="9">
        <v>0</v>
      </c>
      <c r="G335" s="9">
        <v>2303781451</v>
      </c>
      <c r="H335" s="9">
        <v>-2294657357</v>
      </c>
      <c r="I335" s="9">
        <v>9124094</v>
      </c>
    </row>
    <row r="336" spans="1:9" ht="23.1" customHeight="1">
      <c r="A336" s="8" t="s">
        <v>543</v>
      </c>
      <c r="B336" s="9">
        <v>0</v>
      </c>
      <c r="C336" s="9">
        <v>0</v>
      </c>
      <c r="D336" s="9">
        <v>0</v>
      </c>
      <c r="E336" s="9">
        <v>0</v>
      </c>
      <c r="F336" s="9">
        <v>1039000</v>
      </c>
      <c r="G336" s="9">
        <v>866889112</v>
      </c>
      <c r="H336" s="9">
        <v>-3711668</v>
      </c>
      <c r="I336" s="9">
        <v>863177444</v>
      </c>
    </row>
    <row r="337" spans="1:9" ht="23.1" customHeight="1">
      <c r="A337" s="8" t="s">
        <v>544</v>
      </c>
      <c r="B337" s="9">
        <v>0</v>
      </c>
      <c r="C337" s="9">
        <v>0</v>
      </c>
      <c r="D337" s="9">
        <v>0</v>
      </c>
      <c r="E337" s="9">
        <v>0</v>
      </c>
      <c r="F337" s="9">
        <v>0</v>
      </c>
      <c r="G337" s="9">
        <v>5738526</v>
      </c>
      <c r="H337" s="9">
        <v>0</v>
      </c>
      <c r="I337" s="9">
        <v>5738526</v>
      </c>
    </row>
    <row r="338" spans="1:9" ht="23.1" customHeight="1">
      <c r="A338" s="8" t="s">
        <v>545</v>
      </c>
      <c r="B338" s="9">
        <v>0</v>
      </c>
      <c r="C338" s="9">
        <v>0</v>
      </c>
      <c r="D338" s="9">
        <v>0</v>
      </c>
      <c r="E338" s="9">
        <v>0</v>
      </c>
      <c r="F338" s="9">
        <v>0</v>
      </c>
      <c r="G338" s="9">
        <v>11502044</v>
      </c>
      <c r="H338" s="9">
        <v>0</v>
      </c>
      <c r="I338" s="9">
        <v>11502044</v>
      </c>
    </row>
    <row r="339" spans="1:9" ht="23.1" customHeight="1">
      <c r="A339" s="8" t="s">
        <v>546</v>
      </c>
      <c r="B339" s="9">
        <v>1000000</v>
      </c>
      <c r="C339" s="9">
        <v>0</v>
      </c>
      <c r="D339" s="9">
        <v>22500000</v>
      </c>
      <c r="E339" s="9">
        <v>22500000</v>
      </c>
      <c r="F339" s="9">
        <v>0</v>
      </c>
      <c r="G339" s="9">
        <v>22494207</v>
      </c>
      <c r="H339" s="9">
        <v>0</v>
      </c>
      <c r="I339" s="9">
        <v>22494207</v>
      </c>
    </row>
    <row r="340" spans="1:9" ht="23.1" customHeight="1">
      <c r="A340" s="8" t="s">
        <v>547</v>
      </c>
      <c r="B340" s="9">
        <v>0</v>
      </c>
      <c r="C340" s="9">
        <v>0</v>
      </c>
      <c r="D340" s="9">
        <v>0</v>
      </c>
      <c r="E340" s="9">
        <v>0</v>
      </c>
      <c r="F340" s="9">
        <v>0</v>
      </c>
      <c r="G340" s="9">
        <v>949756</v>
      </c>
      <c r="H340" s="9">
        <v>0</v>
      </c>
      <c r="I340" s="9">
        <v>949756</v>
      </c>
    </row>
    <row r="341" spans="1:9" ht="23.1" customHeight="1">
      <c r="A341" s="8" t="s">
        <v>548</v>
      </c>
      <c r="B341" s="9">
        <v>1564000</v>
      </c>
      <c r="C341" s="9">
        <v>0</v>
      </c>
      <c r="D341" s="9">
        <v>80058000</v>
      </c>
      <c r="E341" s="9">
        <v>80058000</v>
      </c>
      <c r="F341" s="9">
        <v>0</v>
      </c>
      <c r="G341" s="9">
        <v>80037394</v>
      </c>
      <c r="H341" s="9">
        <v>0</v>
      </c>
      <c r="I341" s="9">
        <v>80037394</v>
      </c>
    </row>
    <row r="342" spans="1:9" ht="23.1" customHeight="1">
      <c r="A342" s="8" t="s">
        <v>549</v>
      </c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165957261</v>
      </c>
      <c r="H342" s="9">
        <v>0</v>
      </c>
      <c r="I342" s="9">
        <v>165957261</v>
      </c>
    </row>
    <row r="343" spans="1:9" ht="23.1" customHeight="1">
      <c r="A343" s="8" t="s">
        <v>550</v>
      </c>
      <c r="B343" s="9">
        <v>0</v>
      </c>
      <c r="C343" s="9">
        <v>0</v>
      </c>
      <c r="D343" s="9">
        <v>0</v>
      </c>
      <c r="E343" s="9">
        <v>0</v>
      </c>
      <c r="F343" s="9">
        <v>0</v>
      </c>
      <c r="G343" s="9">
        <v>12534609615</v>
      </c>
      <c r="H343" s="9">
        <v>0</v>
      </c>
      <c r="I343" s="9">
        <v>12534609615</v>
      </c>
    </row>
    <row r="344" spans="1:9" ht="23.1" customHeight="1">
      <c r="A344" s="8" t="s">
        <v>551</v>
      </c>
      <c r="B344" s="9">
        <v>0</v>
      </c>
      <c r="C344" s="9">
        <v>0</v>
      </c>
      <c r="D344" s="9">
        <v>0</v>
      </c>
      <c r="E344" s="9">
        <v>0</v>
      </c>
      <c r="F344" s="9">
        <v>5000</v>
      </c>
      <c r="G344" s="9">
        <v>8647905325</v>
      </c>
      <c r="H344" s="9">
        <v>-6005905440</v>
      </c>
      <c r="I344" s="9">
        <v>2641999885</v>
      </c>
    </row>
    <row r="345" spans="1:9" ht="23.1" customHeight="1">
      <c r="A345" s="8" t="s">
        <v>552</v>
      </c>
      <c r="B345" s="9">
        <v>0</v>
      </c>
      <c r="C345" s="9">
        <v>0</v>
      </c>
      <c r="D345" s="9">
        <v>0</v>
      </c>
      <c r="E345" s="9">
        <v>0</v>
      </c>
      <c r="F345" s="9">
        <v>0</v>
      </c>
      <c r="G345" s="9">
        <v>49604225</v>
      </c>
      <c r="H345" s="9">
        <v>0</v>
      </c>
      <c r="I345" s="9">
        <v>49604225</v>
      </c>
    </row>
    <row r="346" spans="1:9" ht="23.1" customHeight="1">
      <c r="A346" s="8" t="s">
        <v>553</v>
      </c>
      <c r="B346" s="9">
        <v>0</v>
      </c>
      <c r="C346" s="9">
        <v>0</v>
      </c>
      <c r="D346" s="9">
        <v>0</v>
      </c>
      <c r="E346" s="9">
        <v>0</v>
      </c>
      <c r="F346" s="9">
        <v>5688676</v>
      </c>
      <c r="G346" s="9">
        <v>11231093988</v>
      </c>
      <c r="H346" s="9">
        <v>-9076810229</v>
      </c>
      <c r="I346" s="9">
        <v>2154283759</v>
      </c>
    </row>
    <row r="347" spans="1:9" ht="23.1" customHeight="1">
      <c r="A347" s="8" t="s">
        <v>554</v>
      </c>
      <c r="B347" s="9">
        <v>0</v>
      </c>
      <c r="C347" s="9">
        <v>0</v>
      </c>
      <c r="D347" s="9">
        <v>0</v>
      </c>
      <c r="E347" s="9">
        <v>0</v>
      </c>
      <c r="F347" s="9">
        <v>0</v>
      </c>
      <c r="G347" s="9">
        <v>2078461693</v>
      </c>
      <c r="H347" s="9">
        <v>0</v>
      </c>
      <c r="I347" s="9">
        <v>2078461693</v>
      </c>
    </row>
    <row r="348" spans="1:9" ht="23.1" customHeight="1">
      <c r="A348" s="8" t="s">
        <v>555</v>
      </c>
      <c r="B348" s="9">
        <v>0</v>
      </c>
      <c r="C348" s="9">
        <v>0</v>
      </c>
      <c r="D348" s="9">
        <v>0</v>
      </c>
      <c r="E348" s="9">
        <v>0</v>
      </c>
      <c r="F348" s="9">
        <v>0</v>
      </c>
      <c r="G348" s="9">
        <v>11648483942</v>
      </c>
      <c r="H348" s="9">
        <v>-10662475017</v>
      </c>
      <c r="I348" s="9">
        <v>986008925</v>
      </c>
    </row>
    <row r="349" spans="1:9" ht="23.1" customHeight="1">
      <c r="A349" s="8" t="s">
        <v>556</v>
      </c>
      <c r="B349" s="9">
        <v>0</v>
      </c>
      <c r="C349" s="9">
        <v>0</v>
      </c>
      <c r="D349" s="9">
        <v>0</v>
      </c>
      <c r="E349" s="9">
        <v>0</v>
      </c>
      <c r="F349" s="9">
        <v>0</v>
      </c>
      <c r="G349" s="9">
        <v>2404992911</v>
      </c>
      <c r="H349" s="9">
        <v>-2320443717</v>
      </c>
      <c r="I349" s="9">
        <v>84549194</v>
      </c>
    </row>
    <row r="350" spans="1:9" ht="23.1" customHeight="1">
      <c r="A350" s="8" t="s">
        <v>557</v>
      </c>
      <c r="B350" s="9">
        <v>121513000</v>
      </c>
      <c r="C350" s="9">
        <v>34026755232</v>
      </c>
      <c r="D350" s="9">
        <v>-25903711348</v>
      </c>
      <c r="E350" s="9">
        <v>8123043884</v>
      </c>
      <c r="F350" s="9">
        <v>0</v>
      </c>
      <c r="G350" s="9">
        <v>46286132606</v>
      </c>
      <c r="H350" s="9">
        <v>-37627513837</v>
      </c>
      <c r="I350" s="9">
        <v>8658618769</v>
      </c>
    </row>
    <row r="351" spans="1:9" ht="23.1" customHeight="1">
      <c r="A351" s="8" t="s">
        <v>558</v>
      </c>
      <c r="B351" s="9">
        <v>0</v>
      </c>
      <c r="C351" s="9">
        <v>0</v>
      </c>
      <c r="D351" s="9">
        <v>0</v>
      </c>
      <c r="E351" s="9">
        <v>0</v>
      </c>
      <c r="F351" s="9">
        <v>0</v>
      </c>
      <c r="G351" s="9">
        <v>2293086284</v>
      </c>
      <c r="H351" s="9">
        <v>-2424056467</v>
      </c>
      <c r="I351" s="9">
        <v>-130970183</v>
      </c>
    </row>
    <row r="352" spans="1:9" ht="23.1" customHeight="1">
      <c r="A352" s="8" t="s">
        <v>559</v>
      </c>
      <c r="B352" s="9">
        <v>0</v>
      </c>
      <c r="C352" s="9">
        <v>0</v>
      </c>
      <c r="D352" s="9">
        <v>0</v>
      </c>
      <c r="E352" s="9">
        <v>0</v>
      </c>
      <c r="F352" s="9">
        <v>0</v>
      </c>
      <c r="G352" s="9">
        <v>7034242550</v>
      </c>
      <c r="H352" s="9">
        <v>-7233615819</v>
      </c>
      <c r="I352" s="9">
        <v>-199373269</v>
      </c>
    </row>
    <row r="353" spans="1:9" ht="23.1" customHeight="1">
      <c r="A353" s="8" t="s">
        <v>560</v>
      </c>
      <c r="B353" s="9">
        <v>0</v>
      </c>
      <c r="C353" s="9">
        <v>0</v>
      </c>
      <c r="D353" s="9">
        <v>0</v>
      </c>
      <c r="E353" s="9">
        <v>0</v>
      </c>
      <c r="F353" s="9">
        <v>0</v>
      </c>
      <c r="G353" s="9">
        <v>207306067</v>
      </c>
      <c r="H353" s="9">
        <v>0</v>
      </c>
      <c r="I353" s="9">
        <v>207306067</v>
      </c>
    </row>
    <row r="354" spans="1:9" ht="23.1" customHeight="1">
      <c r="A354" s="8" t="s">
        <v>561</v>
      </c>
      <c r="B354" s="9">
        <v>57645000</v>
      </c>
      <c r="C354" s="9">
        <v>-550253534</v>
      </c>
      <c r="D354" s="9">
        <v>11213543032</v>
      </c>
      <c r="E354" s="9">
        <v>10663289498</v>
      </c>
      <c r="F354" s="9">
        <v>0</v>
      </c>
      <c r="G354" s="9">
        <v>20983685545</v>
      </c>
      <c r="H354" s="9">
        <v>-4909927</v>
      </c>
      <c r="I354" s="9">
        <v>20978775618</v>
      </c>
    </row>
    <row r="355" spans="1:9" ht="23.1" customHeight="1">
      <c r="A355" s="8" t="s">
        <v>562</v>
      </c>
      <c r="B355" s="9">
        <v>0</v>
      </c>
      <c r="C355" s="9">
        <v>0</v>
      </c>
      <c r="D355" s="9">
        <v>0</v>
      </c>
      <c r="E355" s="9">
        <v>0</v>
      </c>
      <c r="F355" s="9">
        <v>0</v>
      </c>
      <c r="G355" s="9">
        <v>525847266</v>
      </c>
      <c r="H355" s="9">
        <v>-496029407</v>
      </c>
      <c r="I355" s="9">
        <v>29817859</v>
      </c>
    </row>
    <row r="356" spans="1:9" ht="23.1" customHeight="1">
      <c r="A356" s="8" t="s">
        <v>563</v>
      </c>
      <c r="B356" s="9">
        <v>175000</v>
      </c>
      <c r="C356" s="9">
        <v>149274450</v>
      </c>
      <c r="D356" s="9">
        <v>-18993126</v>
      </c>
      <c r="E356" s="9">
        <v>130281324</v>
      </c>
      <c r="F356" s="9">
        <v>0</v>
      </c>
      <c r="G356" s="9">
        <v>324178412</v>
      </c>
      <c r="H356" s="9">
        <v>-193942126</v>
      </c>
      <c r="I356" s="9">
        <v>130236286</v>
      </c>
    </row>
    <row r="357" spans="1:9" ht="23.1" customHeight="1">
      <c r="A357" s="8" t="s">
        <v>564</v>
      </c>
      <c r="B357" s="9">
        <v>0</v>
      </c>
      <c r="C357" s="9">
        <v>0</v>
      </c>
      <c r="D357" s="9">
        <v>0</v>
      </c>
      <c r="E357" s="9">
        <v>0</v>
      </c>
      <c r="F357" s="9">
        <v>2840000</v>
      </c>
      <c r="G357" s="9">
        <v>364498789</v>
      </c>
      <c r="H357" s="9">
        <v>-425048790</v>
      </c>
      <c r="I357" s="9">
        <v>-60550001</v>
      </c>
    </row>
    <row r="358" spans="1:9" ht="23.1" customHeight="1">
      <c r="A358" s="8" t="s">
        <v>565</v>
      </c>
      <c r="B358" s="9">
        <v>0</v>
      </c>
      <c r="C358" s="9">
        <v>0</v>
      </c>
      <c r="D358" s="9">
        <v>0</v>
      </c>
      <c r="E358" s="9">
        <v>0</v>
      </c>
      <c r="F358" s="9">
        <v>0</v>
      </c>
      <c r="G358" s="9">
        <v>79279280</v>
      </c>
      <c r="H358" s="9">
        <v>-70795535</v>
      </c>
      <c r="I358" s="9">
        <v>8483745</v>
      </c>
    </row>
    <row r="359" spans="1:9" ht="23.1" customHeight="1">
      <c r="A359" s="8" t="s">
        <v>110</v>
      </c>
      <c r="B359" s="9">
        <v>135000000</v>
      </c>
      <c r="C359" s="9">
        <v>-1557053809</v>
      </c>
      <c r="D359" s="9">
        <v>28201519811</v>
      </c>
      <c r="E359" s="9">
        <v>26644466002</v>
      </c>
      <c r="F359" s="9">
        <v>1000000</v>
      </c>
      <c r="G359" s="9">
        <v>28739364418</v>
      </c>
      <c r="H359" s="9">
        <v>-9982565</v>
      </c>
      <c r="I359" s="9">
        <v>28729381853</v>
      </c>
    </row>
    <row r="360" spans="1:9" ht="23.1" customHeight="1">
      <c r="A360" s="8" t="s">
        <v>566</v>
      </c>
      <c r="B360" s="9">
        <v>27000</v>
      </c>
      <c r="C360" s="9">
        <v>0</v>
      </c>
      <c r="D360" s="9">
        <v>3345000</v>
      </c>
      <c r="E360" s="9">
        <v>3345000</v>
      </c>
      <c r="F360" s="9">
        <v>0</v>
      </c>
      <c r="G360" s="9">
        <v>3344143</v>
      </c>
      <c r="H360" s="9">
        <v>0</v>
      </c>
      <c r="I360" s="9">
        <v>3344143</v>
      </c>
    </row>
    <row r="361" spans="1:9" ht="23.1" customHeight="1">
      <c r="A361" s="8" t="s">
        <v>567</v>
      </c>
      <c r="B361" s="9">
        <v>19000</v>
      </c>
      <c r="C361" s="9">
        <v>0</v>
      </c>
      <c r="D361" s="9">
        <v>3649000</v>
      </c>
      <c r="E361" s="9">
        <v>3649000</v>
      </c>
      <c r="F361" s="9">
        <v>0</v>
      </c>
      <c r="G361" s="9">
        <v>3648070</v>
      </c>
      <c r="H361" s="9">
        <v>0</v>
      </c>
      <c r="I361" s="9">
        <v>3648070</v>
      </c>
    </row>
    <row r="362" spans="1:9" ht="23.1" customHeight="1">
      <c r="A362" s="8" t="s">
        <v>568</v>
      </c>
      <c r="B362" s="9">
        <v>22000</v>
      </c>
      <c r="C362" s="9">
        <v>0</v>
      </c>
      <c r="D362" s="9">
        <v>3322000</v>
      </c>
      <c r="E362" s="9">
        <v>3322000</v>
      </c>
      <c r="F362" s="9">
        <v>0</v>
      </c>
      <c r="G362" s="9">
        <v>3321147</v>
      </c>
      <c r="H362" s="9">
        <v>0</v>
      </c>
      <c r="I362" s="9">
        <v>3321147</v>
      </c>
    </row>
    <row r="363" spans="1:9" ht="23.1" customHeight="1">
      <c r="A363" s="8" t="s">
        <v>569</v>
      </c>
      <c r="B363" s="9">
        <v>-1112000</v>
      </c>
      <c r="C363" s="9">
        <v>-360039987</v>
      </c>
      <c r="D363" s="9">
        <v>-137511820</v>
      </c>
      <c r="E363" s="9">
        <v>-497551807</v>
      </c>
      <c r="F363" s="9">
        <v>-72150000</v>
      </c>
      <c r="G363" s="9">
        <v>8547416056</v>
      </c>
      <c r="H363" s="9">
        <v>-9047261820</v>
      </c>
      <c r="I363" s="9">
        <v>-499845764</v>
      </c>
    </row>
    <row r="364" spans="1:9" ht="23.1" customHeight="1">
      <c r="A364" s="8" t="s">
        <v>570</v>
      </c>
      <c r="B364" s="9">
        <v>878000</v>
      </c>
      <c r="C364" s="9">
        <v>0</v>
      </c>
      <c r="D364" s="9">
        <v>164339000</v>
      </c>
      <c r="E364" s="9">
        <v>164339000</v>
      </c>
      <c r="F364" s="9">
        <v>0</v>
      </c>
      <c r="G364" s="9">
        <v>164296688</v>
      </c>
      <c r="H364" s="9">
        <v>0</v>
      </c>
      <c r="I364" s="9">
        <v>164296688</v>
      </c>
    </row>
    <row r="365" spans="1:9" ht="23.1" customHeight="1">
      <c r="A365" s="8" t="s">
        <v>571</v>
      </c>
      <c r="B365" s="9">
        <v>0</v>
      </c>
      <c r="C365" s="9">
        <v>0</v>
      </c>
      <c r="D365" s="9">
        <v>0</v>
      </c>
      <c r="E365" s="9">
        <v>0</v>
      </c>
      <c r="F365" s="9">
        <v>-6827000</v>
      </c>
      <c r="G365" s="9">
        <v>4668657521</v>
      </c>
      <c r="H365" s="9">
        <v>-4669860000</v>
      </c>
      <c r="I365" s="9">
        <v>-1202479</v>
      </c>
    </row>
    <row r="366" spans="1:9" ht="23.1" customHeight="1">
      <c r="A366" s="8" t="s">
        <v>572</v>
      </c>
      <c r="B366" s="9">
        <v>84000</v>
      </c>
      <c r="C366" s="9">
        <v>0</v>
      </c>
      <c r="D366" s="9">
        <v>13177000</v>
      </c>
      <c r="E366" s="9">
        <v>13177000</v>
      </c>
      <c r="F366" s="9">
        <v>0</v>
      </c>
      <c r="G366" s="9">
        <v>13173611</v>
      </c>
      <c r="H366" s="9">
        <v>0</v>
      </c>
      <c r="I366" s="9">
        <v>13173611</v>
      </c>
    </row>
    <row r="367" spans="1:9" ht="23.1" customHeight="1">
      <c r="A367" s="8" t="s">
        <v>573</v>
      </c>
      <c r="B367" s="9">
        <v>0</v>
      </c>
      <c r="C367" s="9">
        <v>0</v>
      </c>
      <c r="D367" s="9">
        <v>0</v>
      </c>
      <c r="E367" s="9">
        <v>0</v>
      </c>
      <c r="F367" s="9">
        <v>0</v>
      </c>
      <c r="G367" s="9">
        <v>14696215</v>
      </c>
      <c r="H367" s="9">
        <v>0</v>
      </c>
      <c r="I367" s="9">
        <v>14696215</v>
      </c>
    </row>
    <row r="368" spans="1:9" ht="23.1" customHeight="1">
      <c r="A368" s="8" t="s">
        <v>574</v>
      </c>
      <c r="B368" s="9">
        <v>-2000</v>
      </c>
      <c r="C368" s="9">
        <v>582856</v>
      </c>
      <c r="D368" s="9">
        <v>-583000</v>
      </c>
      <c r="E368" s="9">
        <v>-144</v>
      </c>
      <c r="F368" s="9">
        <v>-1035000</v>
      </c>
      <c r="G368" s="9">
        <v>741604007</v>
      </c>
      <c r="H368" s="9">
        <v>-741795000</v>
      </c>
      <c r="I368" s="9">
        <v>-190993</v>
      </c>
    </row>
    <row r="369" spans="1:9" ht="23.1" customHeight="1">
      <c r="A369" s="8" t="s">
        <v>575</v>
      </c>
      <c r="B369" s="9">
        <v>43989000</v>
      </c>
      <c r="C369" s="9">
        <v>-12003075</v>
      </c>
      <c r="D369" s="9">
        <v>2278511444</v>
      </c>
      <c r="E369" s="9">
        <v>2266508369</v>
      </c>
      <c r="F369" s="9">
        <v>0</v>
      </c>
      <c r="G369" s="9">
        <v>2721859138</v>
      </c>
      <c r="H369" s="9">
        <v>0</v>
      </c>
      <c r="I369" s="9">
        <v>2721859138</v>
      </c>
    </row>
    <row r="370" spans="1:9" ht="23.1" customHeight="1">
      <c r="A370" s="8" t="s">
        <v>576</v>
      </c>
      <c r="B370" s="9">
        <v>0</v>
      </c>
      <c r="C370" s="9">
        <v>0</v>
      </c>
      <c r="D370" s="9">
        <v>0</v>
      </c>
      <c r="E370" s="9">
        <v>0</v>
      </c>
      <c r="F370" s="9">
        <v>97000</v>
      </c>
      <c r="G370" s="9">
        <v>446085104</v>
      </c>
      <c r="H370" s="9">
        <v>-336886726</v>
      </c>
      <c r="I370" s="9">
        <v>109198378</v>
      </c>
    </row>
    <row r="371" spans="1:9" ht="23.1" customHeight="1">
      <c r="A371" s="8" t="s">
        <v>577</v>
      </c>
      <c r="B371" s="9">
        <v>0</v>
      </c>
      <c r="C371" s="9">
        <v>0</v>
      </c>
      <c r="D371" s="9">
        <v>0</v>
      </c>
      <c r="E371" s="9">
        <v>0</v>
      </c>
      <c r="F371" s="9">
        <v>452000</v>
      </c>
      <c r="G371" s="9">
        <v>709457271</v>
      </c>
      <c r="H371" s="9">
        <v>-522702555</v>
      </c>
      <c r="I371" s="9">
        <v>186754716</v>
      </c>
    </row>
    <row r="372" spans="1:9" ht="23.1" customHeight="1">
      <c r="A372" s="8" t="s">
        <v>578</v>
      </c>
      <c r="B372" s="9">
        <v>0</v>
      </c>
      <c r="C372" s="9">
        <v>0</v>
      </c>
      <c r="D372" s="9">
        <v>0</v>
      </c>
      <c r="E372" s="9">
        <v>0</v>
      </c>
      <c r="F372" s="9">
        <v>-1362000</v>
      </c>
      <c r="G372" s="9">
        <v>874061410</v>
      </c>
      <c r="H372" s="9">
        <v>-841107956</v>
      </c>
      <c r="I372" s="9">
        <v>32953454</v>
      </c>
    </row>
    <row r="373" spans="1:9" ht="23.1" customHeight="1">
      <c r="A373" s="8" t="s">
        <v>579</v>
      </c>
      <c r="B373" s="9">
        <v>4077000</v>
      </c>
      <c r="C373" s="9">
        <v>0</v>
      </c>
      <c r="D373" s="9">
        <v>600832000</v>
      </c>
      <c r="E373" s="9">
        <v>600832000</v>
      </c>
      <c r="F373" s="9">
        <v>0</v>
      </c>
      <c r="G373" s="9">
        <v>600677298</v>
      </c>
      <c r="H373" s="9">
        <v>0</v>
      </c>
      <c r="I373" s="9">
        <v>600677298</v>
      </c>
    </row>
    <row r="374" spans="1:9" ht="23.1" customHeight="1">
      <c r="A374" s="8" t="s">
        <v>580</v>
      </c>
      <c r="B374" s="9">
        <v>0</v>
      </c>
      <c r="C374" s="9">
        <v>0</v>
      </c>
      <c r="D374" s="9">
        <v>0</v>
      </c>
      <c r="E374" s="9">
        <v>0</v>
      </c>
      <c r="F374" s="9">
        <v>0</v>
      </c>
      <c r="G374" s="9">
        <v>-2613647</v>
      </c>
      <c r="H374" s="9">
        <v>0</v>
      </c>
      <c r="I374" s="9">
        <v>-2613647</v>
      </c>
    </row>
    <row r="375" spans="1:9" ht="23.1" customHeight="1">
      <c r="A375" s="8" t="s">
        <v>581</v>
      </c>
      <c r="B375" s="9">
        <v>0</v>
      </c>
      <c r="C375" s="9">
        <v>0</v>
      </c>
      <c r="D375" s="9">
        <v>0</v>
      </c>
      <c r="E375" s="9">
        <v>0</v>
      </c>
      <c r="F375" s="9">
        <v>0</v>
      </c>
      <c r="G375" s="9">
        <v>46933306</v>
      </c>
      <c r="H375" s="9">
        <v>-2291824</v>
      </c>
      <c r="I375" s="9">
        <v>44641482</v>
      </c>
    </row>
    <row r="376" spans="1:9" ht="23.1" customHeight="1">
      <c r="A376" s="8" t="s">
        <v>582</v>
      </c>
      <c r="B376" s="9">
        <v>0</v>
      </c>
      <c r="C376" s="9">
        <v>0</v>
      </c>
      <c r="D376" s="9">
        <v>0</v>
      </c>
      <c r="E376" s="9">
        <v>0</v>
      </c>
      <c r="F376" s="9">
        <v>-1020000</v>
      </c>
      <c r="G376" s="9">
        <v>774800438</v>
      </c>
      <c r="H376" s="9">
        <v>-775000000</v>
      </c>
      <c r="I376" s="9">
        <v>-199562</v>
      </c>
    </row>
    <row r="377" spans="1:9" ht="23.1" customHeight="1">
      <c r="A377" s="8" t="s">
        <v>583</v>
      </c>
      <c r="B377" s="9">
        <v>67764000</v>
      </c>
      <c r="C377" s="9">
        <v>50828196431</v>
      </c>
      <c r="D377" s="9">
        <v>-55361930136</v>
      </c>
      <c r="E377" s="9">
        <v>-4533733705</v>
      </c>
      <c r="F377" s="9">
        <v>0</v>
      </c>
      <c r="G377" s="9">
        <v>56988350991</v>
      </c>
      <c r="H377" s="9">
        <v>-61523671136</v>
      </c>
      <c r="I377" s="9">
        <v>-4535320145</v>
      </c>
    </row>
    <row r="378" spans="1:9" ht="23.1" customHeight="1">
      <c r="A378" s="8" t="s">
        <v>584</v>
      </c>
      <c r="B378" s="9">
        <v>0</v>
      </c>
      <c r="C378" s="9">
        <v>0</v>
      </c>
      <c r="D378" s="9">
        <v>0</v>
      </c>
      <c r="E378" s="9">
        <v>0</v>
      </c>
      <c r="F378" s="9">
        <v>0</v>
      </c>
      <c r="G378" s="9">
        <v>661595451</v>
      </c>
      <c r="H378" s="9">
        <v>0</v>
      </c>
      <c r="I378" s="9">
        <v>661595451</v>
      </c>
    </row>
    <row r="379" spans="1:9" ht="23.1" customHeight="1">
      <c r="A379" s="8" t="s">
        <v>585</v>
      </c>
      <c r="B379" s="9">
        <v>160291000</v>
      </c>
      <c r="C379" s="9">
        <v>169720304236</v>
      </c>
      <c r="D379" s="9">
        <v>-156848559991</v>
      </c>
      <c r="E379" s="9">
        <v>12871744245</v>
      </c>
      <c r="F379" s="9">
        <v>0</v>
      </c>
      <c r="G379" s="9">
        <v>197424579658</v>
      </c>
      <c r="H379" s="9">
        <v>-184534705604</v>
      </c>
      <c r="I379" s="9">
        <v>12889874054</v>
      </c>
    </row>
    <row r="380" spans="1:9" ht="23.1" customHeight="1">
      <c r="A380" s="8" t="s">
        <v>118</v>
      </c>
      <c r="B380" s="9">
        <v>23707000</v>
      </c>
      <c r="C380" s="9">
        <v>-3659573449</v>
      </c>
      <c r="D380" s="9">
        <v>3175923000</v>
      </c>
      <c r="E380" s="9">
        <v>-483650449</v>
      </c>
      <c r="F380" s="9">
        <v>0</v>
      </c>
      <c r="G380" s="9">
        <v>-484468117</v>
      </c>
      <c r="H380" s="9">
        <v>0</v>
      </c>
      <c r="I380" s="9">
        <v>-484468117</v>
      </c>
    </row>
    <row r="381" spans="1:9" ht="23.1" customHeight="1">
      <c r="A381" s="8" t="s">
        <v>586</v>
      </c>
      <c r="B381" s="9">
        <v>0</v>
      </c>
      <c r="C381" s="9">
        <v>0</v>
      </c>
      <c r="D381" s="9">
        <v>0</v>
      </c>
      <c r="E381" s="9">
        <v>0</v>
      </c>
      <c r="F381" s="9">
        <v>-3810000</v>
      </c>
      <c r="G381" s="9">
        <v>341517055</v>
      </c>
      <c r="H381" s="9">
        <v>-341605000</v>
      </c>
      <c r="I381" s="9">
        <v>-87945</v>
      </c>
    </row>
    <row r="382" spans="1:9" ht="23.1" customHeight="1">
      <c r="A382" s="8" t="s">
        <v>587</v>
      </c>
      <c r="B382" s="9">
        <v>-355000</v>
      </c>
      <c r="C382" s="9">
        <v>113084879</v>
      </c>
      <c r="D382" s="9">
        <v>-113114000</v>
      </c>
      <c r="E382" s="9">
        <v>-29121</v>
      </c>
      <c r="F382" s="9">
        <v>-13675000</v>
      </c>
      <c r="G382" s="9">
        <v>4587338585</v>
      </c>
      <c r="H382" s="9">
        <v>-4588520000</v>
      </c>
      <c r="I382" s="9">
        <v>-1181415</v>
      </c>
    </row>
    <row r="383" spans="1:9" ht="23.1" customHeight="1">
      <c r="A383" s="8" t="s">
        <v>588</v>
      </c>
      <c r="B383" s="9">
        <v>1901000</v>
      </c>
      <c r="C383" s="9">
        <v>0</v>
      </c>
      <c r="D383" s="9">
        <v>329823500</v>
      </c>
      <c r="E383" s="9">
        <v>329823500</v>
      </c>
      <c r="F383" s="9">
        <v>99000</v>
      </c>
      <c r="G383" s="9">
        <v>346910648</v>
      </c>
      <c r="H383" s="9">
        <v>-34658921</v>
      </c>
      <c r="I383" s="9">
        <v>312251727</v>
      </c>
    </row>
    <row r="384" spans="1:9" ht="23.1" customHeight="1">
      <c r="A384" s="8" t="s">
        <v>589</v>
      </c>
      <c r="B384" s="9">
        <v>-4000000</v>
      </c>
      <c r="C384" s="9">
        <v>670827228</v>
      </c>
      <c r="D384" s="9">
        <v>-671000000</v>
      </c>
      <c r="E384" s="9">
        <v>-172772</v>
      </c>
      <c r="F384" s="9">
        <v>-18737000</v>
      </c>
      <c r="G384" s="9">
        <v>3132635196</v>
      </c>
      <c r="H384" s="9">
        <v>-3133442000</v>
      </c>
      <c r="I384" s="9">
        <v>-806804</v>
      </c>
    </row>
    <row r="385" spans="1:9" ht="23.1" customHeight="1">
      <c r="A385" s="8" t="s">
        <v>590</v>
      </c>
      <c r="B385" s="9">
        <v>1999000</v>
      </c>
      <c r="C385" s="9">
        <v>0</v>
      </c>
      <c r="D385" s="9">
        <v>169920000</v>
      </c>
      <c r="E385" s="9">
        <v>169920000</v>
      </c>
      <c r="F385" s="9">
        <v>0</v>
      </c>
      <c r="G385" s="9">
        <v>169876251</v>
      </c>
      <c r="H385" s="9">
        <v>0</v>
      </c>
      <c r="I385" s="9">
        <v>169876251</v>
      </c>
    </row>
    <row r="386" spans="1:9" ht="23.1" customHeight="1">
      <c r="A386" s="8" t="s">
        <v>591</v>
      </c>
      <c r="B386" s="9">
        <v>7212000</v>
      </c>
      <c r="C386" s="9">
        <v>0</v>
      </c>
      <c r="D386" s="9">
        <v>1052290000</v>
      </c>
      <c r="E386" s="9">
        <v>1052290000</v>
      </c>
      <c r="F386" s="9">
        <v>0</v>
      </c>
      <c r="G386" s="9">
        <v>1052019059</v>
      </c>
      <c r="H386" s="9">
        <v>0</v>
      </c>
      <c r="I386" s="9">
        <v>1052019059</v>
      </c>
    </row>
    <row r="387" spans="1:9" ht="23.1" customHeight="1">
      <c r="A387" s="8" t="s">
        <v>592</v>
      </c>
      <c r="B387" s="9">
        <v>-114059000</v>
      </c>
      <c r="C387" s="9">
        <v>4060984620</v>
      </c>
      <c r="D387" s="9">
        <v>-4062030000</v>
      </c>
      <c r="E387" s="9">
        <v>-1045380</v>
      </c>
      <c r="F387" s="9">
        <v>-128381000</v>
      </c>
      <c r="G387" s="9">
        <v>5097788781</v>
      </c>
      <c r="H387" s="9">
        <v>-4641502662</v>
      </c>
      <c r="I387" s="9">
        <v>456286119</v>
      </c>
    </row>
    <row r="388" spans="1:9" ht="23.1" customHeight="1">
      <c r="A388" s="8" t="s">
        <v>593</v>
      </c>
      <c r="B388" s="9">
        <v>190000</v>
      </c>
      <c r="C388" s="9">
        <v>0</v>
      </c>
      <c r="D388" s="9">
        <v>10500000</v>
      </c>
      <c r="E388" s="9">
        <v>10500000</v>
      </c>
      <c r="F388" s="9">
        <v>0</v>
      </c>
      <c r="G388" s="9">
        <v>10497297</v>
      </c>
      <c r="H388" s="9">
        <v>0</v>
      </c>
      <c r="I388" s="9">
        <v>10497297</v>
      </c>
    </row>
    <row r="389" spans="1:9" ht="23.1" customHeight="1">
      <c r="A389" s="8" t="s">
        <v>594</v>
      </c>
      <c r="B389" s="9">
        <v>2355000</v>
      </c>
      <c r="C389" s="9">
        <v>501991776</v>
      </c>
      <c r="D389" s="9">
        <v>-489843859</v>
      </c>
      <c r="E389" s="9">
        <v>12147917</v>
      </c>
      <c r="F389" s="9">
        <v>0</v>
      </c>
      <c r="G389" s="9">
        <v>480183256</v>
      </c>
      <c r="H389" s="9">
        <v>-538182046</v>
      </c>
      <c r="I389" s="9">
        <v>-57998790</v>
      </c>
    </row>
    <row r="390" spans="1:9" ht="23.1" customHeight="1">
      <c r="A390" s="8" t="s">
        <v>595</v>
      </c>
      <c r="B390" s="9">
        <v>86000</v>
      </c>
      <c r="C390" s="9">
        <v>0</v>
      </c>
      <c r="D390" s="9">
        <v>60585000</v>
      </c>
      <c r="E390" s="9">
        <v>60585000</v>
      </c>
      <c r="F390" s="9">
        <v>0</v>
      </c>
      <c r="G390" s="9">
        <v>60569403</v>
      </c>
      <c r="H390" s="9">
        <v>0</v>
      </c>
      <c r="I390" s="9">
        <v>60569403</v>
      </c>
    </row>
    <row r="391" spans="1:9" ht="23.1" customHeight="1">
      <c r="A391" s="8" t="s">
        <v>122</v>
      </c>
      <c r="B391" s="9">
        <v>0</v>
      </c>
      <c r="C391" s="9">
        <v>0</v>
      </c>
      <c r="D391" s="9">
        <v>0</v>
      </c>
      <c r="E391" s="9">
        <v>0</v>
      </c>
      <c r="F391" s="9">
        <v>11000</v>
      </c>
      <c r="G391" s="9">
        <v>25573416</v>
      </c>
      <c r="H391" s="9">
        <v>-30281371</v>
      </c>
      <c r="I391" s="9">
        <v>-4707955</v>
      </c>
    </row>
    <row r="392" spans="1:9" ht="23.1" customHeight="1">
      <c r="A392" s="8" t="s">
        <v>596</v>
      </c>
      <c r="B392" s="9">
        <v>-45213000</v>
      </c>
      <c r="C392" s="9">
        <v>5013460806</v>
      </c>
      <c r="D392" s="9">
        <v>-5014752000</v>
      </c>
      <c r="E392" s="9">
        <v>-1291194</v>
      </c>
      <c r="F392" s="9">
        <v>-45332000</v>
      </c>
      <c r="G392" s="9">
        <v>5046186383</v>
      </c>
      <c r="H392" s="9">
        <v>-5047486000</v>
      </c>
      <c r="I392" s="9">
        <v>-1299617</v>
      </c>
    </row>
    <row r="393" spans="1:9" ht="23.1" customHeight="1">
      <c r="A393" s="8" t="s">
        <v>597</v>
      </c>
      <c r="B393" s="9">
        <v>-18059000</v>
      </c>
      <c r="C393" s="9">
        <v>410803264</v>
      </c>
      <c r="D393" s="9">
        <v>-410909000</v>
      </c>
      <c r="E393" s="9">
        <v>-105736</v>
      </c>
      <c r="F393" s="9">
        <v>-18062000</v>
      </c>
      <c r="G393" s="9">
        <v>411553072</v>
      </c>
      <c r="H393" s="9">
        <v>-411659000</v>
      </c>
      <c r="I393" s="9">
        <v>-105928</v>
      </c>
    </row>
    <row r="394" spans="1:9" ht="23.1" customHeight="1">
      <c r="A394" s="8" t="s">
        <v>598</v>
      </c>
      <c r="B394" s="9">
        <v>0</v>
      </c>
      <c r="C394" s="9">
        <v>0</v>
      </c>
      <c r="D394" s="9">
        <v>0</v>
      </c>
      <c r="E394" s="9">
        <v>0</v>
      </c>
      <c r="F394" s="9">
        <v>-15000</v>
      </c>
      <c r="G394" s="9">
        <v>6018451</v>
      </c>
      <c r="H394" s="9">
        <v>-6020000</v>
      </c>
      <c r="I394" s="9">
        <v>-1549</v>
      </c>
    </row>
    <row r="395" spans="1:9" ht="23.1" customHeight="1">
      <c r="A395" s="8" t="s">
        <v>599</v>
      </c>
      <c r="B395" s="9">
        <v>10293000</v>
      </c>
      <c r="C395" s="9">
        <v>0</v>
      </c>
      <c r="D395" s="9">
        <v>43304182</v>
      </c>
      <c r="E395" s="9">
        <v>43304182</v>
      </c>
      <c r="F395" s="9">
        <v>0</v>
      </c>
      <c r="G395" s="9">
        <v>-13445090</v>
      </c>
      <c r="H395" s="9">
        <v>0</v>
      </c>
      <c r="I395" s="9">
        <v>-13445090</v>
      </c>
    </row>
    <row r="396" spans="1:9" ht="23.1" customHeight="1">
      <c r="A396" s="8" t="s">
        <v>600</v>
      </c>
      <c r="B396" s="9">
        <v>37188000</v>
      </c>
      <c r="C396" s="9">
        <v>85137102849</v>
      </c>
      <c r="D396" s="9">
        <v>-84837110912</v>
      </c>
      <c r="E396" s="9">
        <v>299991937</v>
      </c>
      <c r="F396" s="9">
        <v>0</v>
      </c>
      <c r="G396" s="9">
        <v>95324100255</v>
      </c>
      <c r="H396" s="9">
        <v>-95026731912</v>
      </c>
      <c r="I396" s="9">
        <v>297368343</v>
      </c>
    </row>
    <row r="397" spans="1:9" ht="23.1" customHeight="1">
      <c r="A397" s="8" t="s">
        <v>601</v>
      </c>
      <c r="B397" s="9">
        <v>0</v>
      </c>
      <c r="C397" s="9">
        <v>0</v>
      </c>
      <c r="D397" s="9">
        <v>0</v>
      </c>
      <c r="E397" s="9">
        <v>0</v>
      </c>
      <c r="F397" s="9">
        <v>0</v>
      </c>
      <c r="G397" s="9">
        <v>12246847</v>
      </c>
      <c r="H397" s="9">
        <v>0</v>
      </c>
      <c r="I397" s="9">
        <v>12246847</v>
      </c>
    </row>
    <row r="398" spans="1:9" ht="23.1" customHeight="1">
      <c r="A398" s="8" t="s">
        <v>602</v>
      </c>
      <c r="B398" s="9">
        <v>0</v>
      </c>
      <c r="C398" s="9">
        <v>0</v>
      </c>
      <c r="D398" s="9">
        <v>0</v>
      </c>
      <c r="E398" s="9">
        <v>0</v>
      </c>
      <c r="F398" s="9">
        <v>0</v>
      </c>
      <c r="G398" s="9">
        <v>1591276703</v>
      </c>
      <c r="H398" s="9">
        <v>-1679490414</v>
      </c>
      <c r="I398" s="9">
        <v>-88213711</v>
      </c>
    </row>
    <row r="399" spans="1:9" ht="23.1" customHeight="1">
      <c r="A399" s="8" t="s">
        <v>603</v>
      </c>
      <c r="B399" s="9">
        <v>-130726000</v>
      </c>
      <c r="C399" s="9">
        <v>5900031527</v>
      </c>
      <c r="D399" s="9">
        <v>-5901550000</v>
      </c>
      <c r="E399" s="9">
        <v>-1518473</v>
      </c>
      <c r="F399" s="9">
        <v>-135045000</v>
      </c>
      <c r="G399" s="9">
        <v>6063004566</v>
      </c>
      <c r="H399" s="9">
        <v>-6064565000</v>
      </c>
      <c r="I399" s="9">
        <v>-1560434</v>
      </c>
    </row>
    <row r="400" spans="1:9" ht="23.1" customHeight="1">
      <c r="A400" s="8" t="s">
        <v>112</v>
      </c>
      <c r="B400" s="9">
        <v>9810000</v>
      </c>
      <c r="C400" s="9">
        <v>199949</v>
      </c>
      <c r="D400" s="9">
        <v>-18475402048</v>
      </c>
      <c r="E400" s="9">
        <v>-18475202099</v>
      </c>
      <c r="F400" s="9">
        <v>10310000</v>
      </c>
      <c r="G400" s="9">
        <v>260132999</v>
      </c>
      <c r="H400" s="9">
        <v>-19445982027</v>
      </c>
      <c r="I400" s="9">
        <v>-19185849028</v>
      </c>
    </row>
    <row r="401" spans="1:9" ht="23.1" customHeight="1">
      <c r="A401" s="8" t="s">
        <v>604</v>
      </c>
      <c r="B401" s="9">
        <v>1000</v>
      </c>
      <c r="C401" s="9">
        <v>1028313</v>
      </c>
      <c r="D401" s="9">
        <v>-1428926</v>
      </c>
      <c r="E401" s="9">
        <v>-400613</v>
      </c>
      <c r="F401" s="9">
        <v>0</v>
      </c>
      <c r="G401" s="9">
        <v>1128288</v>
      </c>
      <c r="H401" s="9">
        <v>-1528926</v>
      </c>
      <c r="I401" s="9">
        <v>-400638</v>
      </c>
    </row>
    <row r="402" spans="1:9" ht="23.1" customHeight="1">
      <c r="A402" s="8" t="s">
        <v>605</v>
      </c>
      <c r="B402" s="9">
        <v>0</v>
      </c>
      <c r="C402" s="9">
        <v>0</v>
      </c>
      <c r="D402" s="9">
        <v>0</v>
      </c>
      <c r="E402" s="9">
        <v>0</v>
      </c>
      <c r="F402" s="9">
        <v>-1000</v>
      </c>
      <c r="G402" s="9">
        <v>99975</v>
      </c>
      <c r="H402" s="9">
        <v>-100000</v>
      </c>
      <c r="I402" s="9">
        <v>-25</v>
      </c>
    </row>
    <row r="403" spans="1:9" ht="23.1" customHeight="1">
      <c r="A403" s="8" t="s">
        <v>606</v>
      </c>
      <c r="B403" s="9">
        <v>200000</v>
      </c>
      <c r="C403" s="9">
        <v>0</v>
      </c>
      <c r="D403" s="9">
        <v>8630000</v>
      </c>
      <c r="E403" s="9">
        <v>8630000</v>
      </c>
      <c r="F403" s="9">
        <v>0</v>
      </c>
      <c r="G403" s="9">
        <v>8627784</v>
      </c>
      <c r="H403" s="9">
        <v>0</v>
      </c>
      <c r="I403" s="9">
        <v>8627784</v>
      </c>
    </row>
    <row r="404" spans="1:9" ht="23.1" customHeight="1">
      <c r="A404" s="8" t="s">
        <v>607</v>
      </c>
      <c r="B404" s="9">
        <v>-13511000</v>
      </c>
      <c r="C404" s="9">
        <v>1981996683</v>
      </c>
      <c r="D404" s="9">
        <v>-1982507000</v>
      </c>
      <c r="E404" s="9">
        <v>-510317</v>
      </c>
      <c r="F404" s="9">
        <v>-24833000</v>
      </c>
      <c r="G404" s="9">
        <v>2708529579</v>
      </c>
      <c r="H404" s="9">
        <v>-2709227000</v>
      </c>
      <c r="I404" s="9">
        <v>-697421</v>
      </c>
    </row>
    <row r="405" spans="1:9" ht="23.1" customHeight="1">
      <c r="A405" s="8" t="s">
        <v>608</v>
      </c>
      <c r="B405" s="9">
        <v>1000</v>
      </c>
      <c r="C405" s="9">
        <v>0</v>
      </c>
      <c r="D405" s="9">
        <v>160000</v>
      </c>
      <c r="E405" s="9">
        <v>160000</v>
      </c>
      <c r="F405" s="9">
        <v>0</v>
      </c>
      <c r="G405" s="9">
        <v>159960</v>
      </c>
      <c r="H405" s="9">
        <v>0</v>
      </c>
      <c r="I405" s="9">
        <v>159960</v>
      </c>
    </row>
    <row r="406" spans="1:9" ht="23.1" customHeight="1">
      <c r="A406" s="8" t="s">
        <v>609</v>
      </c>
      <c r="B406" s="9">
        <v>1000</v>
      </c>
      <c r="C406" s="9">
        <v>0</v>
      </c>
      <c r="D406" s="9">
        <v>51000</v>
      </c>
      <c r="E406" s="9">
        <v>51000</v>
      </c>
      <c r="F406" s="9">
        <v>0</v>
      </c>
      <c r="G406" s="9">
        <v>50988</v>
      </c>
      <c r="H406" s="9">
        <v>0</v>
      </c>
      <c r="I406" s="9">
        <v>50988</v>
      </c>
    </row>
    <row r="407" spans="1:9" ht="23.1" customHeight="1">
      <c r="A407" s="8" t="s">
        <v>610</v>
      </c>
      <c r="B407" s="9">
        <v>1000</v>
      </c>
      <c r="C407" s="9">
        <v>0</v>
      </c>
      <c r="D407" s="9">
        <v>7000</v>
      </c>
      <c r="E407" s="9">
        <v>7000</v>
      </c>
      <c r="F407" s="9">
        <v>0</v>
      </c>
      <c r="G407" s="9">
        <v>6999</v>
      </c>
      <c r="H407" s="9">
        <v>0</v>
      </c>
      <c r="I407" s="9">
        <v>6999</v>
      </c>
    </row>
    <row r="408" spans="1:9" ht="23.1" customHeight="1">
      <c r="A408" s="8" t="s">
        <v>611</v>
      </c>
      <c r="B408" s="9">
        <v>1000</v>
      </c>
      <c r="C408" s="9">
        <v>0</v>
      </c>
      <c r="D408" s="9">
        <v>31000</v>
      </c>
      <c r="E408" s="9">
        <v>31000</v>
      </c>
      <c r="F408" s="9">
        <v>0</v>
      </c>
      <c r="G408" s="9">
        <v>30994</v>
      </c>
      <c r="H408" s="9">
        <v>0</v>
      </c>
      <c r="I408" s="9">
        <v>30994</v>
      </c>
    </row>
    <row r="409" spans="1:9" ht="23.1" customHeight="1">
      <c r="A409" s="8" t="s">
        <v>114</v>
      </c>
      <c r="B409" s="9">
        <v>3513000</v>
      </c>
      <c r="C409" s="9">
        <v>-3626736231</v>
      </c>
      <c r="D409" s="9">
        <v>3734389606</v>
      </c>
      <c r="E409" s="9">
        <v>107653375</v>
      </c>
      <c r="F409" s="9">
        <v>3513000</v>
      </c>
      <c r="G409" s="9">
        <v>-3726397609</v>
      </c>
      <c r="H409" s="9">
        <v>3734389606</v>
      </c>
      <c r="I409" s="9">
        <v>7991997</v>
      </c>
    </row>
    <row r="410" spans="1:9" ht="23.1" customHeight="1">
      <c r="A410" s="8" t="s">
        <v>612</v>
      </c>
      <c r="B410" s="9">
        <v>5000</v>
      </c>
      <c r="C410" s="9">
        <v>9447750</v>
      </c>
      <c r="D410" s="9">
        <v>-12359600</v>
      </c>
      <c r="E410" s="9">
        <v>-2911850</v>
      </c>
      <c r="F410" s="9">
        <v>0</v>
      </c>
      <c r="G410" s="9">
        <v>11037344</v>
      </c>
      <c r="H410" s="9">
        <v>-13949600</v>
      </c>
      <c r="I410" s="9">
        <v>-2912256</v>
      </c>
    </row>
    <row r="411" spans="1:9" ht="23.1" customHeight="1">
      <c r="A411" s="8" t="s">
        <v>613</v>
      </c>
      <c r="B411" s="9">
        <v>-2237000</v>
      </c>
      <c r="C411" s="9">
        <v>319173802</v>
      </c>
      <c r="D411" s="9">
        <v>-319256000</v>
      </c>
      <c r="E411" s="9">
        <v>-82198</v>
      </c>
      <c r="F411" s="9">
        <v>-63888000</v>
      </c>
      <c r="G411" s="9">
        <v>8189319975</v>
      </c>
      <c r="H411" s="9">
        <v>-8191429000</v>
      </c>
      <c r="I411" s="9">
        <v>-2109025</v>
      </c>
    </row>
    <row r="412" spans="1:9" ht="23.1" customHeight="1">
      <c r="A412" s="8" t="s">
        <v>614</v>
      </c>
      <c r="B412" s="9">
        <v>1960000</v>
      </c>
      <c r="C412" s="9">
        <v>2837610259</v>
      </c>
      <c r="D412" s="9">
        <v>-2623506512</v>
      </c>
      <c r="E412" s="9">
        <v>214103747</v>
      </c>
      <c r="F412" s="9">
        <v>0</v>
      </c>
      <c r="G412" s="9">
        <v>3818427637</v>
      </c>
      <c r="H412" s="9">
        <v>-3604576512</v>
      </c>
      <c r="I412" s="9">
        <v>213851125</v>
      </c>
    </row>
    <row r="413" spans="1:9" ht="23.1" customHeight="1">
      <c r="A413" s="8" t="s">
        <v>109</v>
      </c>
      <c r="B413" s="9">
        <v>8242000</v>
      </c>
      <c r="C413" s="9">
        <v>-327299668</v>
      </c>
      <c r="D413" s="9">
        <v>1543276017</v>
      </c>
      <c r="E413" s="9">
        <v>1215976349</v>
      </c>
      <c r="F413" s="9">
        <v>2585000</v>
      </c>
      <c r="G413" s="9">
        <v>1487926824</v>
      </c>
      <c r="H413" s="9">
        <v>-272417983</v>
      </c>
      <c r="I413" s="9">
        <v>1215508841</v>
      </c>
    </row>
    <row r="414" spans="1:9" ht="23.1" customHeight="1">
      <c r="A414" s="8" t="s">
        <v>115</v>
      </c>
      <c r="B414" s="9">
        <v>6000</v>
      </c>
      <c r="C414" s="9">
        <v>0</v>
      </c>
      <c r="D414" s="9">
        <v>-9038319</v>
      </c>
      <c r="E414" s="9">
        <v>-9038319</v>
      </c>
      <c r="F414" s="9">
        <v>9000</v>
      </c>
      <c r="G414" s="9">
        <v>4548021</v>
      </c>
      <c r="H414" s="9">
        <v>-14245657</v>
      </c>
      <c r="I414" s="9">
        <v>-9697636</v>
      </c>
    </row>
    <row r="415" spans="1:9" ht="23.1" customHeight="1">
      <c r="A415" s="8" t="s">
        <v>615</v>
      </c>
      <c r="B415" s="9">
        <v>787000</v>
      </c>
      <c r="C415" s="9">
        <v>1408808700</v>
      </c>
      <c r="D415" s="9">
        <v>-1362233961</v>
      </c>
      <c r="E415" s="9">
        <v>46574739</v>
      </c>
      <c r="F415" s="9">
        <v>0</v>
      </c>
      <c r="G415" s="9">
        <v>2242027094</v>
      </c>
      <c r="H415" s="9">
        <v>-2195666961</v>
      </c>
      <c r="I415" s="9">
        <v>46360133</v>
      </c>
    </row>
    <row r="416" spans="1:9" ht="23.1" customHeight="1">
      <c r="A416" s="8" t="s">
        <v>616</v>
      </c>
      <c r="B416" s="9">
        <v>15000</v>
      </c>
      <c r="C416" s="9">
        <v>0</v>
      </c>
      <c r="D416" s="9">
        <v>1050000</v>
      </c>
      <c r="E416" s="9">
        <v>1050000</v>
      </c>
      <c r="F416" s="9">
        <v>0</v>
      </c>
      <c r="G416" s="9">
        <v>1049731</v>
      </c>
      <c r="H416" s="9">
        <v>0</v>
      </c>
      <c r="I416" s="9">
        <v>1049731</v>
      </c>
    </row>
    <row r="417" spans="1:9" ht="23.1" customHeight="1">
      <c r="A417" s="8" t="s">
        <v>617</v>
      </c>
      <c r="B417" s="9">
        <v>-49987000</v>
      </c>
      <c r="C417" s="9">
        <v>2295815914</v>
      </c>
      <c r="D417" s="9">
        <v>-2293749623</v>
      </c>
      <c r="E417" s="9">
        <v>2066291</v>
      </c>
      <c r="F417" s="9">
        <v>-64556000</v>
      </c>
      <c r="G417" s="9">
        <v>2864306552</v>
      </c>
      <c r="H417" s="9">
        <v>-2862386623</v>
      </c>
      <c r="I417" s="9">
        <v>1919929</v>
      </c>
    </row>
    <row r="418" spans="1:9" ht="23.1" customHeight="1">
      <c r="A418" s="8" t="s">
        <v>618</v>
      </c>
      <c r="B418" s="9">
        <v>-2000000</v>
      </c>
      <c r="C418" s="9">
        <v>159958808</v>
      </c>
      <c r="D418" s="9">
        <v>-160000000</v>
      </c>
      <c r="E418" s="9">
        <v>-41192</v>
      </c>
      <c r="F418" s="9">
        <v>-5089000</v>
      </c>
      <c r="G418" s="9">
        <v>323279798</v>
      </c>
      <c r="H418" s="9">
        <v>-323363000</v>
      </c>
      <c r="I418" s="9">
        <v>-83202</v>
      </c>
    </row>
    <row r="419" spans="1:9" ht="23.1" customHeight="1">
      <c r="A419" s="8" t="s">
        <v>619</v>
      </c>
      <c r="B419" s="9">
        <v>6000000</v>
      </c>
      <c r="C419" s="9">
        <v>0</v>
      </c>
      <c r="D419" s="9">
        <v>18000000</v>
      </c>
      <c r="E419" s="9">
        <v>18000000</v>
      </c>
      <c r="F419" s="9">
        <v>0</v>
      </c>
      <c r="G419" s="9">
        <v>17995368</v>
      </c>
      <c r="H419" s="9">
        <v>0</v>
      </c>
      <c r="I419" s="9">
        <v>17995368</v>
      </c>
    </row>
    <row r="420" spans="1:9" ht="23.1" customHeight="1">
      <c r="A420" s="8" t="s">
        <v>620</v>
      </c>
      <c r="B420" s="9">
        <v>-1025000</v>
      </c>
      <c r="C420" s="9">
        <v>146589269</v>
      </c>
      <c r="D420" s="9">
        <v>-146627000</v>
      </c>
      <c r="E420" s="9">
        <v>-37731</v>
      </c>
      <c r="F420" s="9">
        <v>-1701000</v>
      </c>
      <c r="G420" s="9">
        <v>234035772</v>
      </c>
      <c r="H420" s="9">
        <v>-234096000</v>
      </c>
      <c r="I420" s="9">
        <v>-60228</v>
      </c>
    </row>
    <row r="421" spans="1:9" ht="23.1" customHeight="1">
      <c r="A421" s="8" t="s">
        <v>621</v>
      </c>
      <c r="B421" s="9">
        <v>0</v>
      </c>
      <c r="C421" s="9">
        <v>0</v>
      </c>
      <c r="D421" s="9">
        <v>0</v>
      </c>
      <c r="E421" s="9">
        <v>0</v>
      </c>
      <c r="F421" s="9">
        <v>96000</v>
      </c>
      <c r="G421" s="9">
        <v>-1728864000</v>
      </c>
      <c r="H421" s="9">
        <v>1321791724</v>
      </c>
      <c r="I421" s="9">
        <v>-407072276</v>
      </c>
    </row>
    <row r="422" spans="1:9" ht="23.1" customHeight="1">
      <c r="A422" s="8" t="s">
        <v>622</v>
      </c>
      <c r="B422" s="9">
        <v>0</v>
      </c>
      <c r="C422" s="9">
        <v>0</v>
      </c>
      <c r="D422" s="9">
        <v>0</v>
      </c>
      <c r="E422" s="9">
        <v>0</v>
      </c>
      <c r="F422" s="9">
        <v>6000</v>
      </c>
      <c r="G422" s="9">
        <v>0</v>
      </c>
      <c r="H422" s="9">
        <v>12000</v>
      </c>
      <c r="I422" s="9">
        <v>12000</v>
      </c>
    </row>
    <row r="423" spans="1:9" ht="23.1" customHeight="1">
      <c r="A423" s="8" t="s">
        <v>623</v>
      </c>
      <c r="B423" s="9">
        <v>-45000</v>
      </c>
      <c r="C423" s="9">
        <v>4162940</v>
      </c>
      <c r="D423" s="9">
        <v>-4164000</v>
      </c>
      <c r="E423" s="9">
        <v>-1060</v>
      </c>
      <c r="F423" s="9">
        <v>-9115000</v>
      </c>
      <c r="G423" s="9">
        <v>806608280</v>
      </c>
      <c r="H423" s="9">
        <v>-806816000</v>
      </c>
      <c r="I423" s="9">
        <v>-207720</v>
      </c>
    </row>
    <row r="424" spans="1:9" ht="23.1" customHeight="1">
      <c r="A424" s="8" t="s">
        <v>624</v>
      </c>
      <c r="B424" s="9">
        <v>3955000</v>
      </c>
      <c r="C424" s="9">
        <v>2741438700</v>
      </c>
      <c r="D424" s="9">
        <v>-3321463358</v>
      </c>
      <c r="E424" s="9">
        <v>-580024658</v>
      </c>
      <c r="F424" s="9">
        <v>0</v>
      </c>
      <c r="G424" s="9">
        <v>4018564767</v>
      </c>
      <c r="H424" s="9">
        <v>-4598918358</v>
      </c>
      <c r="I424" s="9">
        <v>-580353591</v>
      </c>
    </row>
    <row r="425" spans="1:9" ht="23.1" customHeight="1">
      <c r="A425" s="8" t="s">
        <v>625</v>
      </c>
      <c r="B425" s="9">
        <v>2000000</v>
      </c>
      <c r="C425" s="9">
        <v>1586426400</v>
      </c>
      <c r="D425" s="9">
        <v>-1876654955</v>
      </c>
      <c r="E425" s="9">
        <v>-290228555</v>
      </c>
      <c r="F425" s="9">
        <v>0</v>
      </c>
      <c r="G425" s="9">
        <v>2038310015</v>
      </c>
      <c r="H425" s="9">
        <v>-2328654955</v>
      </c>
      <c r="I425" s="9">
        <v>-290344940</v>
      </c>
    </row>
    <row r="426" spans="1:9" ht="23.1" customHeight="1">
      <c r="A426" s="8" t="s">
        <v>626</v>
      </c>
      <c r="B426" s="9">
        <v>9000000</v>
      </c>
      <c r="C426" s="9">
        <v>8054554950</v>
      </c>
      <c r="D426" s="9">
        <v>-9345310895</v>
      </c>
      <c r="E426" s="9">
        <v>-1290755945</v>
      </c>
      <c r="F426" s="9">
        <v>0</v>
      </c>
      <c r="G426" s="9">
        <v>9218255221</v>
      </c>
      <c r="H426" s="9">
        <v>-10509310895</v>
      </c>
      <c r="I426" s="9">
        <v>-1291055674</v>
      </c>
    </row>
    <row r="427" spans="1:9" ht="23.1" customHeight="1">
      <c r="A427" s="8" t="s">
        <v>121</v>
      </c>
      <c r="B427" s="9">
        <v>1500000</v>
      </c>
      <c r="C427" s="9">
        <v>2624324063</v>
      </c>
      <c r="D427" s="9">
        <v>-2102459793</v>
      </c>
      <c r="E427" s="9">
        <v>521864270</v>
      </c>
      <c r="F427" s="9">
        <v>2000000</v>
      </c>
      <c r="G427" s="9">
        <v>3230667890</v>
      </c>
      <c r="H427" s="9">
        <v>-2607589830</v>
      </c>
      <c r="I427" s="9">
        <v>623078060</v>
      </c>
    </row>
    <row r="428" spans="1:9" ht="23.1" customHeight="1">
      <c r="A428" s="8" t="s">
        <v>129</v>
      </c>
      <c r="B428" s="9">
        <v>0</v>
      </c>
      <c r="C428" s="9">
        <v>0</v>
      </c>
      <c r="D428" s="9">
        <v>0</v>
      </c>
      <c r="E428" s="9">
        <v>0</v>
      </c>
      <c r="F428" s="9">
        <v>1000000</v>
      </c>
      <c r="G428" s="9">
        <v>2677310415</v>
      </c>
      <c r="H428" s="9">
        <v>-2496636480</v>
      </c>
      <c r="I428" s="9">
        <v>180673935</v>
      </c>
    </row>
    <row r="429" spans="1:9" ht="23.1" customHeight="1">
      <c r="A429" s="8" t="s">
        <v>627</v>
      </c>
      <c r="B429" s="9">
        <v>-100565000</v>
      </c>
      <c r="C429" s="9">
        <v>15942440828</v>
      </c>
      <c r="D429" s="9">
        <v>-16104444996</v>
      </c>
      <c r="E429" s="9">
        <v>-162004168</v>
      </c>
      <c r="F429" s="9">
        <v>-102124000</v>
      </c>
      <c r="G429" s="9">
        <v>16189022321</v>
      </c>
      <c r="H429" s="9">
        <v>-16351089996</v>
      </c>
      <c r="I429" s="9">
        <v>-162067675</v>
      </c>
    </row>
    <row r="430" spans="1:9" ht="23.1" customHeight="1">
      <c r="A430" s="8" t="s">
        <v>628</v>
      </c>
      <c r="B430" s="9">
        <v>-2283000</v>
      </c>
      <c r="C430" s="9">
        <v>211129694</v>
      </c>
      <c r="D430" s="9">
        <v>-211184000</v>
      </c>
      <c r="E430" s="9">
        <v>-54306</v>
      </c>
      <c r="F430" s="9">
        <v>-2418000</v>
      </c>
      <c r="G430" s="9">
        <v>223276567</v>
      </c>
      <c r="H430" s="9">
        <v>-223334000</v>
      </c>
      <c r="I430" s="9">
        <v>-57433</v>
      </c>
    </row>
    <row r="431" spans="1:9" ht="23.1" customHeight="1">
      <c r="A431" s="8" t="s">
        <v>629</v>
      </c>
      <c r="B431" s="9">
        <v>0</v>
      </c>
      <c r="C431" s="9">
        <v>0</v>
      </c>
      <c r="D431" s="9">
        <v>0</v>
      </c>
      <c r="E431" s="9">
        <v>0</v>
      </c>
      <c r="F431" s="9">
        <v>-1200000</v>
      </c>
      <c r="G431" s="9">
        <v>185352261</v>
      </c>
      <c r="H431" s="9">
        <v>-185400000</v>
      </c>
      <c r="I431" s="9">
        <v>-47739</v>
      </c>
    </row>
    <row r="432" spans="1:9" ht="23.1" customHeight="1">
      <c r="A432" s="8" t="s">
        <v>630</v>
      </c>
      <c r="B432" s="9">
        <v>-100000</v>
      </c>
      <c r="C432" s="9">
        <v>21994335</v>
      </c>
      <c r="D432" s="9">
        <v>-22000000</v>
      </c>
      <c r="E432" s="9">
        <v>-5665</v>
      </c>
      <c r="F432" s="9">
        <v>-1520000</v>
      </c>
      <c r="G432" s="9">
        <v>330474883</v>
      </c>
      <c r="H432" s="9">
        <v>-330560000</v>
      </c>
      <c r="I432" s="9">
        <v>-85117</v>
      </c>
    </row>
    <row r="433" spans="1:9" ht="23.1" customHeight="1">
      <c r="A433" s="8" t="s">
        <v>631</v>
      </c>
      <c r="B433" s="9">
        <v>-100000</v>
      </c>
      <c r="C433" s="9">
        <v>4998713</v>
      </c>
      <c r="D433" s="9">
        <v>-5000000</v>
      </c>
      <c r="E433" s="9">
        <v>-1287</v>
      </c>
      <c r="F433" s="9">
        <v>-100000</v>
      </c>
      <c r="G433" s="9">
        <v>4998713</v>
      </c>
      <c r="H433" s="9">
        <v>-5000000</v>
      </c>
      <c r="I433" s="9">
        <v>-1287</v>
      </c>
    </row>
    <row r="434" spans="1:9" ht="23.1" customHeight="1">
      <c r="A434" s="8" t="s">
        <v>632</v>
      </c>
      <c r="B434" s="9">
        <v>0</v>
      </c>
      <c r="C434" s="9">
        <v>258701187</v>
      </c>
      <c r="D434" s="9">
        <v>-280763570</v>
      </c>
      <c r="E434" s="9">
        <v>-22062383</v>
      </c>
      <c r="F434" s="9">
        <v>0</v>
      </c>
      <c r="G434" s="9">
        <v>258701187</v>
      </c>
      <c r="H434" s="9">
        <v>-280763570</v>
      </c>
      <c r="I434" s="9">
        <v>-22062383</v>
      </c>
    </row>
    <row r="435" spans="1:9" ht="23.1" customHeight="1">
      <c r="A435" s="8" t="s">
        <v>633</v>
      </c>
      <c r="B435" s="9">
        <v>-4000</v>
      </c>
      <c r="C435" s="9">
        <v>999743</v>
      </c>
      <c r="D435" s="9">
        <v>-1000000</v>
      </c>
      <c r="E435" s="9">
        <v>-257</v>
      </c>
      <c r="F435" s="9">
        <v>-4000</v>
      </c>
      <c r="G435" s="9">
        <v>999743</v>
      </c>
      <c r="H435" s="9">
        <v>-1000000</v>
      </c>
      <c r="I435" s="9">
        <v>-257</v>
      </c>
    </row>
    <row r="436" spans="1:9" ht="23.1" customHeight="1">
      <c r="A436" s="8" t="s">
        <v>634</v>
      </c>
      <c r="B436" s="9">
        <v>0</v>
      </c>
      <c r="C436" s="9">
        <v>-25226191</v>
      </c>
      <c r="D436" s="9">
        <v>0</v>
      </c>
      <c r="E436" s="9">
        <v>-25226191</v>
      </c>
      <c r="F436" s="9">
        <v>0</v>
      </c>
      <c r="G436" s="9">
        <v>-25226191</v>
      </c>
      <c r="H436" s="9">
        <v>0</v>
      </c>
      <c r="I436" s="9">
        <v>-25226191</v>
      </c>
    </row>
    <row r="437" spans="1:9" ht="23.1" customHeight="1">
      <c r="A437" s="8" t="s">
        <v>635</v>
      </c>
      <c r="B437" s="9">
        <v>-42837000</v>
      </c>
      <c r="C437" s="9">
        <v>10738032195</v>
      </c>
      <c r="D437" s="9">
        <v>-10975281306</v>
      </c>
      <c r="E437" s="9">
        <v>-237249111</v>
      </c>
      <c r="F437" s="9">
        <v>-42837000</v>
      </c>
      <c r="G437" s="9">
        <v>10738032195</v>
      </c>
      <c r="H437" s="9">
        <v>-10975281306</v>
      </c>
      <c r="I437" s="9">
        <v>-237249111</v>
      </c>
    </row>
    <row r="438" spans="1:9" ht="23.1" customHeight="1">
      <c r="A438" s="8" t="s">
        <v>636</v>
      </c>
      <c r="B438" s="9">
        <v>-3489000</v>
      </c>
      <c r="C438" s="9">
        <v>924459896</v>
      </c>
      <c r="D438" s="9">
        <v>-924698000</v>
      </c>
      <c r="E438" s="9">
        <v>-238104</v>
      </c>
      <c r="F438" s="9">
        <v>-3489000</v>
      </c>
      <c r="G438" s="9">
        <v>924459896</v>
      </c>
      <c r="H438" s="9">
        <v>-924698000</v>
      </c>
      <c r="I438" s="9">
        <v>-238104</v>
      </c>
    </row>
    <row r="439" spans="1:9" ht="23.1" customHeight="1">
      <c r="A439" s="8" t="s">
        <v>637</v>
      </c>
      <c r="B439" s="9">
        <v>-36720000</v>
      </c>
      <c r="C439" s="9">
        <v>3253681626</v>
      </c>
      <c r="D439" s="9">
        <v>-3364237432</v>
      </c>
      <c r="E439" s="9">
        <v>-110555806</v>
      </c>
      <c r="F439" s="9">
        <v>-36720000</v>
      </c>
      <c r="G439" s="9">
        <v>3253681626</v>
      </c>
      <c r="H439" s="9">
        <v>-3364237432</v>
      </c>
      <c r="I439" s="9">
        <v>-110555806</v>
      </c>
    </row>
    <row r="440" spans="1:9" ht="23.1" customHeight="1">
      <c r="A440" s="8" t="s">
        <v>638</v>
      </c>
      <c r="B440" s="9">
        <v>-126944000</v>
      </c>
      <c r="C440" s="9">
        <v>26791071146</v>
      </c>
      <c r="D440" s="9">
        <v>-26797971000</v>
      </c>
      <c r="E440" s="9">
        <v>-6899854</v>
      </c>
      <c r="F440" s="9">
        <v>-126944000</v>
      </c>
      <c r="G440" s="9">
        <v>26791071146</v>
      </c>
      <c r="H440" s="9">
        <v>-26797971000</v>
      </c>
      <c r="I440" s="9">
        <v>-6899854</v>
      </c>
    </row>
    <row r="441" spans="1:9" ht="23.1" customHeight="1">
      <c r="A441" s="8" t="s">
        <v>639</v>
      </c>
      <c r="B441" s="9">
        <v>-7929000</v>
      </c>
      <c r="C441" s="9">
        <v>2530033392</v>
      </c>
      <c r="D441" s="9">
        <v>-2530685000</v>
      </c>
      <c r="E441" s="9">
        <v>-651608</v>
      </c>
      <c r="F441" s="9">
        <v>-7929000</v>
      </c>
      <c r="G441" s="9">
        <v>2530033392</v>
      </c>
      <c r="H441" s="9">
        <v>-2530685000</v>
      </c>
      <c r="I441" s="9">
        <v>-651608</v>
      </c>
    </row>
    <row r="442" spans="1:9" ht="23.1" customHeight="1">
      <c r="A442" s="8" t="s">
        <v>108</v>
      </c>
      <c r="B442" s="9">
        <v>400000</v>
      </c>
      <c r="C442" s="9">
        <v>0</v>
      </c>
      <c r="D442" s="9">
        <v>-1000255000</v>
      </c>
      <c r="E442" s="9">
        <v>-1000255000</v>
      </c>
      <c r="F442" s="9">
        <v>400000</v>
      </c>
      <c r="G442" s="9">
        <v>0</v>
      </c>
      <c r="H442" s="9">
        <v>-1000255000</v>
      </c>
      <c r="I442" s="9">
        <v>-1000255000</v>
      </c>
    </row>
    <row r="443" spans="1:9" ht="23.1" customHeight="1">
      <c r="A443" s="8" t="s">
        <v>640</v>
      </c>
      <c r="B443" s="9">
        <v>-410000</v>
      </c>
      <c r="C443" s="9">
        <v>46767959</v>
      </c>
      <c r="D443" s="9">
        <v>-46780000</v>
      </c>
      <c r="E443" s="9">
        <v>-12041</v>
      </c>
      <c r="F443" s="9">
        <v>-410000</v>
      </c>
      <c r="G443" s="9">
        <v>46767959</v>
      </c>
      <c r="H443" s="9">
        <v>-46780000</v>
      </c>
      <c r="I443" s="9">
        <v>-12041</v>
      </c>
    </row>
    <row r="444" spans="1:9" ht="23.1" customHeight="1">
      <c r="A444" s="8" t="s">
        <v>113</v>
      </c>
      <c r="B444" s="9">
        <v>8687000</v>
      </c>
      <c r="C444" s="9">
        <v>99975</v>
      </c>
      <c r="D444" s="9">
        <v>-11232395576</v>
      </c>
      <c r="E444" s="9">
        <v>-11232295601</v>
      </c>
      <c r="F444" s="9">
        <v>8687000</v>
      </c>
      <c r="G444" s="9">
        <v>99975</v>
      </c>
      <c r="H444" s="9">
        <v>-11232395576</v>
      </c>
      <c r="I444" s="9">
        <v>-11232295601</v>
      </c>
    </row>
    <row r="445" spans="1:9" ht="23.1" customHeight="1">
      <c r="A445" s="8" t="s">
        <v>105</v>
      </c>
      <c r="B445" s="9">
        <v>1000</v>
      </c>
      <c r="C445" s="9">
        <v>3998970</v>
      </c>
      <c r="D445" s="9">
        <v>-4151058</v>
      </c>
      <c r="E445" s="9">
        <v>-152088</v>
      </c>
      <c r="F445" s="9">
        <v>1000</v>
      </c>
      <c r="G445" s="9">
        <v>3998970</v>
      </c>
      <c r="H445" s="9">
        <v>-4151058</v>
      </c>
      <c r="I445" s="9">
        <v>-152088</v>
      </c>
    </row>
    <row r="446" spans="1:9" ht="23.1" customHeight="1">
      <c r="A446" s="8" t="s">
        <v>641</v>
      </c>
      <c r="B446" s="9">
        <v>-1050000</v>
      </c>
      <c r="C446" s="9">
        <v>451433728</v>
      </c>
      <c r="D446" s="9">
        <v>-451550000</v>
      </c>
      <c r="E446" s="9">
        <v>-116272</v>
      </c>
      <c r="F446" s="9">
        <v>-1050000</v>
      </c>
      <c r="G446" s="9">
        <v>451433728</v>
      </c>
      <c r="H446" s="9">
        <v>-451550000</v>
      </c>
      <c r="I446" s="9">
        <v>-116272</v>
      </c>
    </row>
    <row r="447" spans="1:9" ht="23.1" customHeight="1">
      <c r="A447" s="8" t="s">
        <v>642</v>
      </c>
      <c r="B447" s="9">
        <v>-4400000</v>
      </c>
      <c r="C447" s="9">
        <v>429189456</v>
      </c>
      <c r="D447" s="9">
        <v>-429300000</v>
      </c>
      <c r="E447" s="9">
        <v>-110544</v>
      </c>
      <c r="F447" s="9">
        <v>-4400000</v>
      </c>
      <c r="G447" s="9">
        <v>429189456</v>
      </c>
      <c r="H447" s="9">
        <v>-429300000</v>
      </c>
      <c r="I447" s="9">
        <v>-110544</v>
      </c>
    </row>
    <row r="448" spans="1:9" ht="23.1" customHeight="1">
      <c r="A448" s="8" t="s">
        <v>643</v>
      </c>
      <c r="B448" s="9">
        <v>-1000000</v>
      </c>
      <c r="C448" s="9">
        <v>229940775</v>
      </c>
      <c r="D448" s="9">
        <v>-230000000</v>
      </c>
      <c r="E448" s="9">
        <v>-59225</v>
      </c>
      <c r="F448" s="9">
        <v>-1000000</v>
      </c>
      <c r="G448" s="9">
        <v>229940775</v>
      </c>
      <c r="H448" s="9">
        <v>-230000000</v>
      </c>
      <c r="I448" s="9">
        <v>-59225</v>
      </c>
    </row>
    <row r="449" spans="1:9" ht="23.1" customHeight="1">
      <c r="A449" s="8" t="s">
        <v>644</v>
      </c>
      <c r="B449" s="9">
        <v>-1002000</v>
      </c>
      <c r="C449" s="9">
        <v>250435501</v>
      </c>
      <c r="D449" s="9">
        <v>-250500000</v>
      </c>
      <c r="E449" s="9">
        <v>-64499</v>
      </c>
      <c r="F449" s="9">
        <v>-1002000</v>
      </c>
      <c r="G449" s="9">
        <v>250435501</v>
      </c>
      <c r="H449" s="9">
        <v>-250500000</v>
      </c>
      <c r="I449" s="9">
        <v>-64499</v>
      </c>
    </row>
    <row r="450" spans="1:9" ht="23.1" customHeight="1">
      <c r="A450" s="8" t="s">
        <v>130</v>
      </c>
      <c r="B450" s="9">
        <v>1000</v>
      </c>
      <c r="C450" s="9">
        <v>4998713</v>
      </c>
      <c r="D450" s="9">
        <v>-1669991</v>
      </c>
      <c r="E450" s="9">
        <v>3328722</v>
      </c>
      <c r="F450" s="9">
        <v>1000</v>
      </c>
      <c r="G450" s="9">
        <v>4998713</v>
      </c>
      <c r="H450" s="9">
        <v>-1669991</v>
      </c>
      <c r="I450" s="9">
        <v>3328722</v>
      </c>
    </row>
    <row r="451" spans="1:9" ht="23.1" customHeight="1">
      <c r="A451" s="8" t="s">
        <v>645</v>
      </c>
      <c r="B451" s="9">
        <v>-300000</v>
      </c>
      <c r="C451" s="9">
        <v>39499828</v>
      </c>
      <c r="D451" s="9">
        <v>-39510000</v>
      </c>
      <c r="E451" s="9">
        <v>-10172</v>
      </c>
      <c r="F451" s="9">
        <v>-300000</v>
      </c>
      <c r="G451" s="9">
        <v>39499828</v>
      </c>
      <c r="H451" s="9">
        <v>-39510000</v>
      </c>
      <c r="I451" s="9">
        <v>-10172</v>
      </c>
    </row>
    <row r="452" spans="1:9" ht="23.1" customHeight="1">
      <c r="A452" s="8" t="s">
        <v>646</v>
      </c>
      <c r="B452" s="9">
        <v>-2455000</v>
      </c>
      <c r="C452" s="9">
        <v>81169120</v>
      </c>
      <c r="D452" s="9">
        <v>-81190000</v>
      </c>
      <c r="E452" s="9">
        <v>-20880</v>
      </c>
      <c r="F452" s="9">
        <v>-2455000</v>
      </c>
      <c r="G452" s="9">
        <v>81169120</v>
      </c>
      <c r="H452" s="9">
        <v>-81190000</v>
      </c>
      <c r="I452" s="9">
        <v>-20880</v>
      </c>
    </row>
    <row r="453" spans="1:9" ht="23.1" customHeight="1">
      <c r="A453" s="8" t="s">
        <v>647</v>
      </c>
      <c r="B453" s="9">
        <v>0</v>
      </c>
      <c r="C453" s="9">
        <v>168349202</v>
      </c>
      <c r="D453" s="9">
        <v>0</v>
      </c>
      <c r="E453" s="9">
        <v>168349202</v>
      </c>
      <c r="F453" s="9">
        <v>0</v>
      </c>
      <c r="G453" s="9">
        <v>168349202</v>
      </c>
      <c r="H453" s="9">
        <v>0</v>
      </c>
      <c r="I453" s="9">
        <v>168349202</v>
      </c>
    </row>
    <row r="454" spans="1:9" ht="23.1" customHeight="1">
      <c r="A454" s="8" t="s">
        <v>117</v>
      </c>
      <c r="B454" s="9">
        <v>999000</v>
      </c>
      <c r="C454" s="9">
        <v>-949524525</v>
      </c>
      <c r="D454" s="9">
        <v>909511797</v>
      </c>
      <c r="E454" s="9">
        <v>-40012728</v>
      </c>
      <c r="F454" s="9">
        <v>999000</v>
      </c>
      <c r="G454" s="9">
        <v>-949524525</v>
      </c>
      <c r="H454" s="9">
        <v>909511797</v>
      </c>
      <c r="I454" s="9">
        <v>-40012728</v>
      </c>
    </row>
    <row r="455" spans="1:9" ht="23.1" customHeight="1">
      <c r="A455" s="8" t="s">
        <v>648</v>
      </c>
      <c r="B455" s="9">
        <v>-1000</v>
      </c>
      <c r="C455" s="9">
        <v>238942</v>
      </c>
      <c r="D455" s="9">
        <v>-239000</v>
      </c>
      <c r="E455" s="9">
        <v>-58</v>
      </c>
      <c r="F455" s="9">
        <v>-1000</v>
      </c>
      <c r="G455" s="9">
        <v>238942</v>
      </c>
      <c r="H455" s="9">
        <v>-239000</v>
      </c>
      <c r="I455" s="9">
        <v>-58</v>
      </c>
    </row>
    <row r="456" spans="1:9" ht="23.1" customHeight="1">
      <c r="A456" s="8" t="s">
        <v>649</v>
      </c>
      <c r="B456" s="9">
        <v>-1000</v>
      </c>
      <c r="C456" s="9">
        <v>308922</v>
      </c>
      <c r="D456" s="9">
        <v>-309000</v>
      </c>
      <c r="E456" s="9">
        <v>-78</v>
      </c>
      <c r="F456" s="9">
        <v>-1000</v>
      </c>
      <c r="G456" s="9">
        <v>308922</v>
      </c>
      <c r="H456" s="9">
        <v>-309000</v>
      </c>
      <c r="I456" s="9">
        <v>-78</v>
      </c>
    </row>
    <row r="457" spans="1:9" ht="23.1" customHeight="1">
      <c r="A457" s="8" t="s">
        <v>650</v>
      </c>
      <c r="B457" s="9">
        <v>-1000</v>
      </c>
      <c r="C457" s="9">
        <v>509870</v>
      </c>
      <c r="D457" s="9">
        <v>-510000</v>
      </c>
      <c r="E457" s="9">
        <v>-130</v>
      </c>
      <c r="F457" s="9">
        <v>-1000</v>
      </c>
      <c r="G457" s="9">
        <v>509870</v>
      </c>
      <c r="H457" s="9">
        <v>-510000</v>
      </c>
      <c r="I457" s="9">
        <v>-130</v>
      </c>
    </row>
    <row r="458" spans="1:9" ht="23.1" customHeight="1">
      <c r="A458" s="8" t="s">
        <v>651</v>
      </c>
      <c r="B458" s="9">
        <v>-67535000</v>
      </c>
      <c r="C458" s="9">
        <v>7232405755</v>
      </c>
      <c r="D458" s="9">
        <v>-6949646876</v>
      </c>
      <c r="E458" s="9">
        <v>282758879</v>
      </c>
      <c r="F458" s="9">
        <v>-67535000</v>
      </c>
      <c r="G458" s="9">
        <v>7232405755</v>
      </c>
      <c r="H458" s="9">
        <v>-6949646876</v>
      </c>
      <c r="I458" s="9">
        <v>282758879</v>
      </c>
    </row>
    <row r="459" spans="1:9" ht="23.1" customHeight="1">
      <c r="A459" s="8" t="s">
        <v>652</v>
      </c>
      <c r="B459" s="9">
        <v>-10000</v>
      </c>
      <c r="C459" s="9">
        <v>2299408</v>
      </c>
      <c r="D459" s="9">
        <v>-2300000</v>
      </c>
      <c r="E459" s="9">
        <v>-592</v>
      </c>
      <c r="F459" s="9">
        <v>-10000</v>
      </c>
      <c r="G459" s="9">
        <v>2299408</v>
      </c>
      <c r="H459" s="9">
        <v>-2300000</v>
      </c>
      <c r="I459" s="9">
        <v>-592</v>
      </c>
    </row>
    <row r="460" spans="1:9" ht="23.1" customHeight="1">
      <c r="A460" s="8" t="s">
        <v>653</v>
      </c>
      <c r="B460" s="9">
        <v>-752000</v>
      </c>
      <c r="C460" s="9">
        <v>161538408</v>
      </c>
      <c r="D460" s="9">
        <v>-161580000</v>
      </c>
      <c r="E460" s="9">
        <v>-41592</v>
      </c>
      <c r="F460" s="9">
        <v>-752000</v>
      </c>
      <c r="G460" s="9">
        <v>161538408</v>
      </c>
      <c r="H460" s="9">
        <v>-161580000</v>
      </c>
      <c r="I460" s="9">
        <v>-41592</v>
      </c>
    </row>
    <row r="461" spans="1:9" ht="23.1" customHeight="1">
      <c r="A461" s="8" t="s">
        <v>654</v>
      </c>
      <c r="B461" s="9">
        <v>-1000000</v>
      </c>
      <c r="C461" s="9">
        <v>18995109</v>
      </c>
      <c r="D461" s="9">
        <v>-19000000</v>
      </c>
      <c r="E461" s="9">
        <v>-4891</v>
      </c>
      <c r="F461" s="9">
        <v>-1000000</v>
      </c>
      <c r="G461" s="9">
        <v>18995109</v>
      </c>
      <c r="H461" s="9">
        <v>-19000000</v>
      </c>
      <c r="I461" s="9">
        <v>-4891</v>
      </c>
    </row>
    <row r="462" spans="1:9" ht="23.1" customHeight="1">
      <c r="A462" s="8" t="s">
        <v>111</v>
      </c>
      <c r="B462" s="9">
        <v>99000</v>
      </c>
      <c r="C462" s="9">
        <v>126687371</v>
      </c>
      <c r="D462" s="9">
        <v>-445614716</v>
      </c>
      <c r="E462" s="9">
        <v>-318927345</v>
      </c>
      <c r="F462" s="9">
        <v>99000</v>
      </c>
      <c r="G462" s="9">
        <v>126687371</v>
      </c>
      <c r="H462" s="9">
        <v>-445614716</v>
      </c>
      <c r="I462" s="9">
        <v>-318927345</v>
      </c>
    </row>
    <row r="463" spans="1:9" ht="23.1" customHeight="1">
      <c r="A463" s="8" t="s">
        <v>655</v>
      </c>
      <c r="B463" s="9">
        <v>-204000</v>
      </c>
      <c r="C463" s="9">
        <v>142967182</v>
      </c>
      <c r="D463" s="9">
        <v>-143004000</v>
      </c>
      <c r="E463" s="9">
        <v>-36818</v>
      </c>
      <c r="F463" s="9">
        <v>-204000</v>
      </c>
      <c r="G463" s="9">
        <v>142967182</v>
      </c>
      <c r="H463" s="9">
        <v>-143004000</v>
      </c>
      <c r="I463" s="9">
        <v>-36818</v>
      </c>
    </row>
    <row r="464" spans="1:9" ht="23.1" customHeight="1">
      <c r="A464" s="8" t="s">
        <v>656</v>
      </c>
      <c r="B464" s="9">
        <v>-5000</v>
      </c>
      <c r="C464" s="9">
        <v>3649061</v>
      </c>
      <c r="D464" s="9">
        <v>-3650000</v>
      </c>
      <c r="E464" s="9">
        <v>-939</v>
      </c>
      <c r="F464" s="9">
        <v>-5000</v>
      </c>
      <c r="G464" s="9">
        <v>3649061</v>
      </c>
      <c r="H464" s="9">
        <v>-3650000</v>
      </c>
      <c r="I464" s="9">
        <v>-939</v>
      </c>
    </row>
    <row r="465" spans="1:9" ht="23.1" customHeight="1">
      <c r="A465" s="8" t="s">
        <v>657</v>
      </c>
      <c r="B465" s="9">
        <v>-11000</v>
      </c>
      <c r="C465" s="9">
        <v>11547027</v>
      </c>
      <c r="D465" s="9">
        <v>-11550000</v>
      </c>
      <c r="E465" s="9">
        <v>-2973</v>
      </c>
      <c r="F465" s="9">
        <v>-11000</v>
      </c>
      <c r="G465" s="9">
        <v>11547027</v>
      </c>
      <c r="H465" s="9">
        <v>-11550000</v>
      </c>
      <c r="I465" s="9">
        <v>-2973</v>
      </c>
    </row>
    <row r="466" spans="1:9" ht="23.1" customHeight="1">
      <c r="A466" s="8" t="s">
        <v>658</v>
      </c>
      <c r="B466" s="9">
        <v>-500000</v>
      </c>
      <c r="C466" s="9">
        <v>269930475</v>
      </c>
      <c r="D466" s="9">
        <v>-270000000</v>
      </c>
      <c r="E466" s="9">
        <v>-69525</v>
      </c>
      <c r="F466" s="9">
        <v>-500000</v>
      </c>
      <c r="G466" s="9">
        <v>269930475</v>
      </c>
      <c r="H466" s="9">
        <v>-270000000</v>
      </c>
      <c r="I466" s="9">
        <v>-69525</v>
      </c>
    </row>
    <row r="467" spans="1:9" ht="23.1" customHeight="1">
      <c r="A467" s="8" t="s">
        <v>659</v>
      </c>
      <c r="B467" s="9">
        <v>-41000</v>
      </c>
      <c r="C467" s="9">
        <v>4288899</v>
      </c>
      <c r="D467" s="9">
        <v>-4290000</v>
      </c>
      <c r="E467" s="9">
        <v>-1101</v>
      </c>
      <c r="F467" s="9">
        <v>-41000</v>
      </c>
      <c r="G467" s="9">
        <v>4288899</v>
      </c>
      <c r="H467" s="9">
        <v>-4290000</v>
      </c>
      <c r="I467" s="9">
        <v>-1101</v>
      </c>
    </row>
    <row r="468" spans="1:9" ht="23.1" customHeight="1">
      <c r="A468" s="8" t="s">
        <v>660</v>
      </c>
      <c r="B468" s="9">
        <v>-2783000</v>
      </c>
      <c r="C468" s="9">
        <v>222582681</v>
      </c>
      <c r="D468" s="9">
        <v>-222640000</v>
      </c>
      <c r="E468" s="9">
        <v>-57319</v>
      </c>
      <c r="F468" s="9">
        <v>-2783000</v>
      </c>
      <c r="G468" s="9">
        <v>222582681</v>
      </c>
      <c r="H468" s="9">
        <v>-222640000</v>
      </c>
      <c r="I468" s="9">
        <v>-57319</v>
      </c>
    </row>
    <row r="469" spans="1:9" ht="23.1" customHeight="1">
      <c r="A469" s="8" t="s">
        <v>661</v>
      </c>
      <c r="B469" s="9">
        <v>-65684000</v>
      </c>
      <c r="C469" s="9">
        <v>1099582989</v>
      </c>
      <c r="D469" s="9">
        <v>-1099866000</v>
      </c>
      <c r="E469" s="9">
        <v>-283011</v>
      </c>
      <c r="F469" s="9">
        <v>-65684000</v>
      </c>
      <c r="G469" s="9">
        <v>1099582989</v>
      </c>
      <c r="H469" s="9">
        <v>-1099866000</v>
      </c>
      <c r="I469" s="9">
        <v>-283011</v>
      </c>
    </row>
    <row r="470" spans="1:9" ht="23.1" customHeight="1">
      <c r="A470" s="8" t="s">
        <v>662</v>
      </c>
      <c r="B470" s="9">
        <v>-5797000</v>
      </c>
      <c r="C470" s="9">
        <v>1992584819</v>
      </c>
      <c r="D470" s="9">
        <v>-1993098000</v>
      </c>
      <c r="E470" s="9">
        <v>-513181</v>
      </c>
      <c r="F470" s="9">
        <v>-5797000</v>
      </c>
      <c r="G470" s="9">
        <v>1992584819</v>
      </c>
      <c r="H470" s="9">
        <v>-1993098000</v>
      </c>
      <c r="I470" s="9">
        <v>-513181</v>
      </c>
    </row>
    <row r="471" spans="1:9" ht="23.1" customHeight="1">
      <c r="A471" s="8" t="s">
        <v>663</v>
      </c>
      <c r="B471" s="9">
        <v>-12033000</v>
      </c>
      <c r="C471" s="9">
        <v>958543120</v>
      </c>
      <c r="D471" s="9">
        <v>-958790000</v>
      </c>
      <c r="E471" s="9">
        <v>-246880</v>
      </c>
      <c r="F471" s="9">
        <v>-12033000</v>
      </c>
      <c r="G471" s="9">
        <v>958543120</v>
      </c>
      <c r="H471" s="9">
        <v>-958790000</v>
      </c>
      <c r="I471" s="9">
        <v>-246880</v>
      </c>
    </row>
    <row r="472" spans="1:9" ht="23.1" customHeight="1">
      <c r="A472" s="8" t="s">
        <v>664</v>
      </c>
      <c r="B472" s="9">
        <v>-1000000</v>
      </c>
      <c r="C472" s="9">
        <v>469878976</v>
      </c>
      <c r="D472" s="9">
        <v>-470000000</v>
      </c>
      <c r="E472" s="9">
        <v>-121024</v>
      </c>
      <c r="F472" s="9">
        <v>-1000000</v>
      </c>
      <c r="G472" s="9">
        <v>469878976</v>
      </c>
      <c r="H472" s="9">
        <v>-470000000</v>
      </c>
      <c r="I472" s="9">
        <v>-121024</v>
      </c>
    </row>
    <row r="473" spans="1:9" ht="23.1" customHeight="1">
      <c r="A473" s="8" t="s">
        <v>116</v>
      </c>
      <c r="B473" s="9">
        <v>2000</v>
      </c>
      <c r="C473" s="9">
        <v>0</v>
      </c>
      <c r="D473" s="9">
        <v>-1298330</v>
      </c>
      <c r="E473" s="9">
        <v>-1298330</v>
      </c>
      <c r="F473" s="9">
        <v>2000</v>
      </c>
      <c r="G473" s="9">
        <v>0</v>
      </c>
      <c r="H473" s="9">
        <v>-1298330</v>
      </c>
      <c r="I473" s="9">
        <v>-1298330</v>
      </c>
    </row>
    <row r="474" spans="1:9" ht="23.1" customHeight="1">
      <c r="A474" s="8" t="s">
        <v>665</v>
      </c>
      <c r="B474" s="9">
        <v>-1660000</v>
      </c>
      <c r="C474" s="9">
        <v>105952720</v>
      </c>
      <c r="D474" s="9">
        <v>-105980000</v>
      </c>
      <c r="E474" s="9">
        <v>-27280</v>
      </c>
      <c r="F474" s="9">
        <v>-1660000</v>
      </c>
      <c r="G474" s="9">
        <v>105952720</v>
      </c>
      <c r="H474" s="9">
        <v>-105980000</v>
      </c>
      <c r="I474" s="9">
        <v>-27280</v>
      </c>
    </row>
    <row r="475" spans="1:9" ht="23.1" customHeight="1">
      <c r="A475" s="8" t="s">
        <v>666</v>
      </c>
      <c r="B475" s="9">
        <v>-1460000</v>
      </c>
      <c r="C475" s="9">
        <v>201428126</v>
      </c>
      <c r="D475" s="9">
        <v>-201480000</v>
      </c>
      <c r="E475" s="9">
        <v>-51874</v>
      </c>
      <c r="F475" s="9">
        <v>-1460000</v>
      </c>
      <c r="G475" s="9">
        <v>201428126</v>
      </c>
      <c r="H475" s="9">
        <v>-201480000</v>
      </c>
      <c r="I475" s="9">
        <v>-51874</v>
      </c>
    </row>
    <row r="476" spans="1:9" ht="23.1" customHeight="1">
      <c r="A476" s="8" t="s">
        <v>667</v>
      </c>
      <c r="B476" s="9">
        <v>-1173000</v>
      </c>
      <c r="C476" s="9">
        <v>632272170</v>
      </c>
      <c r="D476" s="9">
        <v>-632435000</v>
      </c>
      <c r="E476" s="9">
        <v>-162830</v>
      </c>
      <c r="F476" s="9">
        <v>-1173000</v>
      </c>
      <c r="G476" s="9">
        <v>632272170</v>
      </c>
      <c r="H476" s="9">
        <v>-632435000</v>
      </c>
      <c r="I476" s="9">
        <v>-162830</v>
      </c>
    </row>
    <row r="477" spans="1:9" ht="23.1" customHeight="1">
      <c r="A477" s="8" t="s">
        <v>668</v>
      </c>
      <c r="B477" s="9">
        <v>0</v>
      </c>
      <c r="C477" s="9">
        <v>0</v>
      </c>
      <c r="D477" s="9">
        <v>0</v>
      </c>
      <c r="E477" s="9">
        <v>0</v>
      </c>
      <c r="F477" s="9">
        <v>25750</v>
      </c>
      <c r="G477" s="9">
        <v>127423060295</v>
      </c>
      <c r="H477" s="9">
        <v>-111058941331</v>
      </c>
      <c r="I477" s="9">
        <v>16364118964</v>
      </c>
    </row>
    <row r="478" spans="1:9" ht="23.1" customHeight="1">
      <c r="A478" s="8" t="s">
        <v>51</v>
      </c>
      <c r="B478" s="9"/>
      <c r="C478" s="9">
        <f>SUBTOTAL(109,C7:C477)</f>
        <v>3386809599044</v>
      </c>
      <c r="D478" s="9">
        <f>SUBTOTAL(109,D7:D477)</f>
        <v>-3306901874126</v>
      </c>
      <c r="E478" s="9">
        <f>SUBTOTAL(109,E7:E477)</f>
        <v>79907724918</v>
      </c>
      <c r="F478" s="9"/>
      <c r="G478" s="9">
        <f>SUBTOTAL(109,G7:G477)</f>
        <v>10063730365421</v>
      </c>
      <c r="H478" s="9">
        <f>SUBTOTAL(109,H7:H477)</f>
        <v>-9500074030489</v>
      </c>
      <c r="I478" s="9">
        <f>SUBTOTAL(109,I7:I477)</f>
        <v>563656334932</v>
      </c>
    </row>
    <row r="479" spans="1:9" ht="23.1" customHeight="1">
      <c r="A479" s="8" t="s">
        <v>52</v>
      </c>
      <c r="B479" s="9"/>
      <c r="C479" s="10"/>
      <c r="D479" s="10"/>
      <c r="E479" s="10"/>
      <c r="F479" s="9"/>
      <c r="G479" s="10"/>
      <c r="H479" s="10"/>
      <c r="I479" s="10"/>
    </row>
    <row r="481" spans="1:9">
      <c r="A481" s="80" t="s">
        <v>669</v>
      </c>
      <c r="B481" s="81"/>
      <c r="C481" s="81"/>
      <c r="D481" s="81"/>
      <c r="E481" s="81"/>
      <c r="F481" s="81"/>
      <c r="G481" s="81"/>
      <c r="H481" s="81"/>
      <c r="I481" s="82"/>
    </row>
  </sheetData>
  <mergeCells count="8">
    <mergeCell ref="A1:I1"/>
    <mergeCell ref="A2:I2"/>
    <mergeCell ref="A3:I3"/>
    <mergeCell ref="A481:I481"/>
    <mergeCell ref="B5:E5"/>
    <mergeCell ref="F5:I5"/>
    <mergeCell ref="A4:E4"/>
    <mergeCell ref="F4:I4"/>
  </mergeCells>
  <pageMargins left="0.7" right="0.7" top="0.75" bottom="0.75" header="0.3" footer="0.3"/>
  <pageSetup paperSize="9" scale="10" orientation="landscape" horizontalDpi="4294967295" verticalDpi="4294967295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7"/>
  <sheetViews>
    <sheetView rightToLeft="1" view="pageBreakPreview" topLeftCell="A162" zoomScale="106" zoomScaleNormal="100" zoomScaleSheetLayoutView="106" workbookViewId="0">
      <selection activeCell="I172" sqref="I172"/>
    </sheetView>
  </sheetViews>
  <sheetFormatPr defaultColWidth="9" defaultRowHeight="18.75"/>
  <cols>
    <col min="1" max="1" width="31.125" style="11" customWidth="1"/>
    <col min="2" max="2" width="13" style="11" customWidth="1"/>
    <col min="3" max="3" width="17.375" style="11" customWidth="1"/>
    <col min="4" max="4" width="18.375" style="11" customWidth="1"/>
    <col min="5" max="5" width="24.125" style="11" customWidth="1"/>
    <col min="6" max="6" width="13" style="11" customWidth="1"/>
    <col min="7" max="7" width="17.375" style="11" customWidth="1"/>
    <col min="8" max="8" width="18.375" style="11" customWidth="1"/>
    <col min="9" max="9" width="24.125" style="11" customWidth="1"/>
    <col min="10" max="10" width="9" style="4" customWidth="1"/>
    <col min="11" max="16384" width="9" style="4"/>
  </cols>
  <sheetData>
    <row r="1" spans="1:9" ht="21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ht="21">
      <c r="A2" s="59" t="s">
        <v>181</v>
      </c>
      <c r="B2" s="59"/>
      <c r="C2" s="59"/>
      <c r="D2" s="59"/>
      <c r="E2" s="59"/>
      <c r="F2" s="59"/>
      <c r="G2" s="59"/>
      <c r="H2" s="59"/>
      <c r="I2" s="59"/>
    </row>
    <row r="3" spans="1:9" ht="21">
      <c r="A3" s="59" t="s">
        <v>182</v>
      </c>
      <c r="B3" s="59"/>
      <c r="C3" s="59"/>
      <c r="D3" s="59"/>
      <c r="E3" s="59"/>
      <c r="F3" s="59"/>
      <c r="G3" s="59"/>
      <c r="H3" s="59"/>
      <c r="I3" s="59"/>
    </row>
    <row r="4" spans="1:9">
      <c r="A4" s="65" t="s">
        <v>670</v>
      </c>
      <c r="B4" s="65"/>
      <c r="C4" s="65"/>
      <c r="D4" s="65"/>
    </row>
    <row r="5" spans="1:9" ht="16.5" customHeight="1">
      <c r="B5" s="66" t="s">
        <v>198</v>
      </c>
      <c r="C5" s="66"/>
      <c r="D5" s="66"/>
      <c r="E5" s="66"/>
      <c r="F5" s="79" t="s">
        <v>199</v>
      </c>
      <c r="G5" s="79"/>
      <c r="H5" s="79"/>
      <c r="I5" s="79"/>
    </row>
    <row r="6" spans="1:9" ht="53.25" customHeight="1">
      <c r="A6" s="7" t="s">
        <v>184</v>
      </c>
      <c r="B6" s="6" t="s">
        <v>10</v>
      </c>
      <c r="C6" s="6" t="s">
        <v>12</v>
      </c>
      <c r="D6" s="6" t="s">
        <v>241</v>
      </c>
      <c r="E6" s="25" t="s">
        <v>671</v>
      </c>
      <c r="F6" s="6" t="s">
        <v>10</v>
      </c>
      <c r="G6" s="6" t="s">
        <v>12</v>
      </c>
      <c r="H6" s="6" t="s">
        <v>241</v>
      </c>
      <c r="I6" s="25" t="s">
        <v>671</v>
      </c>
    </row>
    <row r="7" spans="1:9" ht="23.1" customHeight="1">
      <c r="A7" s="8" t="s">
        <v>48</v>
      </c>
      <c r="B7" s="9">
        <v>2855</v>
      </c>
      <c r="C7" s="9">
        <v>11579096</v>
      </c>
      <c r="D7" s="9">
        <v>-11317998</v>
      </c>
      <c r="E7" s="9">
        <v>261098</v>
      </c>
      <c r="F7" s="9">
        <v>2855</v>
      </c>
      <c r="G7" s="9">
        <v>11579096</v>
      </c>
      <c r="H7" s="9">
        <v>-5017733</v>
      </c>
      <c r="I7" s="9">
        <v>6561363</v>
      </c>
    </row>
    <row r="8" spans="1:9" ht="23.1" customHeight="1">
      <c r="A8" s="8" t="s">
        <v>31</v>
      </c>
      <c r="B8" s="9">
        <v>7023020</v>
      </c>
      <c r="C8" s="9">
        <v>4474970376</v>
      </c>
      <c r="D8" s="9">
        <v>-4724968442</v>
      </c>
      <c r="E8" s="9">
        <v>-249998066</v>
      </c>
      <c r="F8" s="9">
        <v>7023020</v>
      </c>
      <c r="G8" s="9">
        <v>4474970376</v>
      </c>
      <c r="H8" s="9">
        <v>-6913941782</v>
      </c>
      <c r="I8" s="9">
        <v>-2438971406</v>
      </c>
    </row>
    <row r="9" spans="1:9" ht="23.1" customHeight="1">
      <c r="A9" s="8" t="s">
        <v>45</v>
      </c>
      <c r="B9" s="9">
        <v>265485000</v>
      </c>
      <c r="C9" s="9">
        <v>712809258636</v>
      </c>
      <c r="D9" s="9">
        <v>-697304455239</v>
      </c>
      <c r="E9" s="9">
        <v>15504803397</v>
      </c>
      <c r="F9" s="9">
        <v>265485000</v>
      </c>
      <c r="G9" s="9">
        <v>712809258636</v>
      </c>
      <c r="H9" s="9">
        <v>-652673051894</v>
      </c>
      <c r="I9" s="9">
        <v>60136206742</v>
      </c>
    </row>
    <row r="10" spans="1:9" ht="23.1" customHeight="1">
      <c r="A10" s="8" t="s">
        <v>22</v>
      </c>
      <c r="B10" s="9">
        <v>104214503</v>
      </c>
      <c r="C10" s="9">
        <v>225097098713</v>
      </c>
      <c r="D10" s="9">
        <v>-215719942434</v>
      </c>
      <c r="E10" s="9">
        <v>9377156279</v>
      </c>
      <c r="F10" s="9">
        <v>104214503</v>
      </c>
      <c r="G10" s="9">
        <v>225097098713</v>
      </c>
      <c r="H10" s="9">
        <v>-159336291062</v>
      </c>
      <c r="I10" s="9">
        <v>65760807651</v>
      </c>
    </row>
    <row r="11" spans="1:9" ht="23.1" customHeight="1">
      <c r="A11" s="8" t="s">
        <v>21</v>
      </c>
      <c r="B11" s="9">
        <v>603872</v>
      </c>
      <c r="C11" s="9">
        <v>2742074300</v>
      </c>
      <c r="D11" s="9">
        <v>-3425325567</v>
      </c>
      <c r="E11" s="9">
        <v>-683251267</v>
      </c>
      <c r="F11" s="9">
        <v>603872</v>
      </c>
      <c r="G11" s="9">
        <v>2742074300</v>
      </c>
      <c r="H11" s="9">
        <v>-3426146534</v>
      </c>
      <c r="I11" s="9">
        <v>-684072234</v>
      </c>
    </row>
    <row r="12" spans="1:9" ht="23.1" customHeight="1">
      <c r="A12" s="8" t="s">
        <v>23</v>
      </c>
      <c r="B12" s="9">
        <v>189210138</v>
      </c>
      <c r="C12" s="9">
        <v>570287434455</v>
      </c>
      <c r="D12" s="9">
        <v>-578128550011</v>
      </c>
      <c r="E12" s="9">
        <v>-7841115556</v>
      </c>
      <c r="F12" s="9">
        <v>189210138</v>
      </c>
      <c r="G12" s="9">
        <v>570287434455</v>
      </c>
      <c r="H12" s="9">
        <v>-529215155817</v>
      </c>
      <c r="I12" s="9">
        <v>41072278638</v>
      </c>
    </row>
    <row r="13" spans="1:9" ht="23.1" customHeight="1">
      <c r="A13" s="8" t="s">
        <v>25</v>
      </c>
      <c r="B13" s="9">
        <v>1115597</v>
      </c>
      <c r="C13" s="9">
        <v>2408659381</v>
      </c>
      <c r="D13" s="9">
        <v>-2824840971</v>
      </c>
      <c r="E13" s="9">
        <v>-416181590</v>
      </c>
      <c r="F13" s="9">
        <v>1115597</v>
      </c>
      <c r="G13" s="9">
        <v>2408659381</v>
      </c>
      <c r="H13" s="9">
        <v>-2824840971</v>
      </c>
      <c r="I13" s="9">
        <v>-416181590</v>
      </c>
    </row>
    <row r="14" spans="1:9" ht="23.1" customHeight="1">
      <c r="A14" s="8" t="s">
        <v>44</v>
      </c>
      <c r="B14" s="9">
        <v>3624000</v>
      </c>
      <c r="C14" s="9">
        <v>2770274210</v>
      </c>
      <c r="D14" s="9">
        <v>-2876363044</v>
      </c>
      <c r="E14" s="9">
        <v>-106088834</v>
      </c>
      <c r="F14" s="9">
        <v>3624000</v>
      </c>
      <c r="G14" s="9">
        <v>2770274210</v>
      </c>
      <c r="H14" s="9">
        <v>-3921361148</v>
      </c>
      <c r="I14" s="9">
        <v>-1151086938</v>
      </c>
    </row>
    <row r="15" spans="1:9" ht="23.1" customHeight="1">
      <c r="A15" s="8" t="s">
        <v>50</v>
      </c>
      <c r="B15" s="9">
        <v>4130750</v>
      </c>
      <c r="C15" s="9">
        <v>19668564064</v>
      </c>
      <c r="D15" s="9">
        <v>-20860406440</v>
      </c>
      <c r="E15" s="9">
        <v>-1191842376</v>
      </c>
      <c r="F15" s="9">
        <v>4130750</v>
      </c>
      <c r="G15" s="9">
        <v>19668564064</v>
      </c>
      <c r="H15" s="9">
        <v>-20905893832</v>
      </c>
      <c r="I15" s="9">
        <v>-1237329768</v>
      </c>
    </row>
    <row r="16" spans="1:9" ht="23.1" customHeight="1">
      <c r="A16" s="8" t="s">
        <v>20</v>
      </c>
      <c r="B16" s="9">
        <v>119000</v>
      </c>
      <c r="C16" s="9">
        <v>180750104</v>
      </c>
      <c r="D16" s="9">
        <v>-175900133</v>
      </c>
      <c r="E16" s="9">
        <v>4849971</v>
      </c>
      <c r="F16" s="9">
        <v>119000</v>
      </c>
      <c r="G16" s="9">
        <v>180750104</v>
      </c>
      <c r="H16" s="9">
        <v>-215291349</v>
      </c>
      <c r="I16" s="9">
        <v>-34541245</v>
      </c>
    </row>
    <row r="17" spans="1:9" ht="23.1" customHeight="1">
      <c r="A17" s="8" t="s">
        <v>30</v>
      </c>
      <c r="B17" s="9">
        <v>530429</v>
      </c>
      <c r="C17" s="9">
        <v>3843819792</v>
      </c>
      <c r="D17" s="9">
        <v>-3738365200</v>
      </c>
      <c r="E17" s="9">
        <v>105454592</v>
      </c>
      <c r="F17" s="9">
        <v>530429</v>
      </c>
      <c r="G17" s="9">
        <v>3843819792</v>
      </c>
      <c r="H17" s="9">
        <v>-3585415621</v>
      </c>
      <c r="I17" s="9">
        <v>258404171</v>
      </c>
    </row>
    <row r="18" spans="1:9" ht="23.1" customHeight="1">
      <c r="A18" s="8" t="s">
        <v>33</v>
      </c>
      <c r="B18" s="9">
        <v>110117154</v>
      </c>
      <c r="C18" s="9">
        <v>233153968271</v>
      </c>
      <c r="D18" s="9">
        <v>-238483846405</v>
      </c>
      <c r="E18" s="9">
        <v>-5329878134</v>
      </c>
      <c r="F18" s="9">
        <v>110117154</v>
      </c>
      <c r="G18" s="9">
        <v>233153968271</v>
      </c>
      <c r="H18" s="9">
        <v>-242019104451</v>
      </c>
      <c r="I18" s="9">
        <v>-8865136180</v>
      </c>
    </row>
    <row r="19" spans="1:9" ht="23.1" customHeight="1">
      <c r="A19" s="8" t="s">
        <v>43</v>
      </c>
      <c r="B19" s="9">
        <v>33586</v>
      </c>
      <c r="C19" s="9">
        <v>3577327400</v>
      </c>
      <c r="D19" s="9">
        <v>-3341954950</v>
      </c>
      <c r="E19" s="9">
        <v>235372450</v>
      </c>
      <c r="F19" s="9">
        <v>33586</v>
      </c>
      <c r="G19" s="9">
        <v>3577327400</v>
      </c>
      <c r="H19" s="9">
        <v>-4408407156</v>
      </c>
      <c r="I19" s="9">
        <v>-831079756</v>
      </c>
    </row>
    <row r="20" spans="1:9" ht="23.1" customHeight="1">
      <c r="A20" s="8" t="s">
        <v>36</v>
      </c>
      <c r="B20" s="9">
        <v>486656</v>
      </c>
      <c r="C20" s="9">
        <v>4039399317</v>
      </c>
      <c r="D20" s="9">
        <v>-4677963042</v>
      </c>
      <c r="E20" s="9">
        <v>-638563725</v>
      </c>
      <c r="F20" s="9">
        <v>486656</v>
      </c>
      <c r="G20" s="9">
        <v>4039399317</v>
      </c>
      <c r="H20" s="9">
        <v>-7314162297</v>
      </c>
      <c r="I20" s="9">
        <v>-3274762980</v>
      </c>
    </row>
    <row r="21" spans="1:9" ht="23.1" customHeight="1">
      <c r="A21" s="8" t="s">
        <v>49</v>
      </c>
      <c r="B21" s="9">
        <v>45000</v>
      </c>
      <c r="C21" s="9">
        <v>326098104</v>
      </c>
      <c r="D21" s="9">
        <v>-343618580</v>
      </c>
      <c r="E21" s="9">
        <v>-17520476</v>
      </c>
      <c r="F21" s="9">
        <v>45000</v>
      </c>
      <c r="G21" s="9">
        <v>326098104</v>
      </c>
      <c r="H21" s="9">
        <v>-343618580</v>
      </c>
      <c r="I21" s="9">
        <v>-17520476</v>
      </c>
    </row>
    <row r="22" spans="1:9" ht="23.1" customHeight="1">
      <c r="A22" s="8" t="s">
        <v>39</v>
      </c>
      <c r="B22" s="9">
        <v>2000</v>
      </c>
      <c r="C22" s="9">
        <v>16302421</v>
      </c>
      <c r="D22" s="9">
        <v>-16805576</v>
      </c>
      <c r="E22" s="9">
        <v>-503155</v>
      </c>
      <c r="F22" s="9">
        <v>2000</v>
      </c>
      <c r="G22" s="9">
        <v>16302421</v>
      </c>
      <c r="H22" s="9">
        <v>-16805576</v>
      </c>
      <c r="I22" s="9">
        <v>-503155</v>
      </c>
    </row>
    <row r="23" spans="1:9" ht="23.1" customHeight="1">
      <c r="A23" s="8" t="s">
        <v>24</v>
      </c>
      <c r="B23" s="9">
        <v>1578000</v>
      </c>
      <c r="C23" s="9">
        <v>1568610900</v>
      </c>
      <c r="D23" s="9">
        <v>-1659927575</v>
      </c>
      <c r="E23" s="9">
        <v>-91316675</v>
      </c>
      <c r="F23" s="9">
        <v>1578000</v>
      </c>
      <c r="G23" s="9">
        <v>1568610900</v>
      </c>
      <c r="H23" s="9">
        <v>-1737431028</v>
      </c>
      <c r="I23" s="9">
        <v>-168820128</v>
      </c>
    </row>
    <row r="24" spans="1:9" ht="23.1" customHeight="1">
      <c r="A24" s="8" t="s">
        <v>29</v>
      </c>
      <c r="B24" s="9">
        <v>8000000</v>
      </c>
      <c r="C24" s="9">
        <v>23236912800</v>
      </c>
      <c r="D24" s="9">
        <v>-25980490800</v>
      </c>
      <c r="E24" s="9">
        <v>-2743578000</v>
      </c>
      <c r="F24" s="9">
        <v>8000000</v>
      </c>
      <c r="G24" s="9">
        <v>23236912800</v>
      </c>
      <c r="H24" s="9">
        <v>-25803591740</v>
      </c>
      <c r="I24" s="9">
        <v>-2566678940</v>
      </c>
    </row>
    <row r="25" spans="1:9" ht="23.1" customHeight="1">
      <c r="A25" s="8" t="s">
        <v>42</v>
      </c>
      <c r="B25" s="9">
        <v>67663272</v>
      </c>
      <c r="C25" s="9">
        <v>29594697236</v>
      </c>
      <c r="D25" s="9">
        <v>-28324056183</v>
      </c>
      <c r="E25" s="9">
        <v>1270641053</v>
      </c>
      <c r="F25" s="9">
        <v>67663272</v>
      </c>
      <c r="G25" s="9">
        <v>29594697236</v>
      </c>
      <c r="H25" s="9">
        <v>-28737988331</v>
      </c>
      <c r="I25" s="9">
        <v>856708905</v>
      </c>
    </row>
    <row r="26" spans="1:9" ht="23.1" customHeight="1">
      <c r="A26" s="8" t="s">
        <v>32</v>
      </c>
      <c r="B26" s="9">
        <v>77611598</v>
      </c>
      <c r="C26" s="9">
        <v>185210116901</v>
      </c>
      <c r="D26" s="9">
        <v>-181886993667</v>
      </c>
      <c r="E26" s="9">
        <v>3323123234</v>
      </c>
      <c r="F26" s="9">
        <v>77611598</v>
      </c>
      <c r="G26" s="9">
        <v>185210116901</v>
      </c>
      <c r="H26" s="9">
        <v>-152947208635</v>
      </c>
      <c r="I26" s="9">
        <v>32262908266</v>
      </c>
    </row>
    <row r="27" spans="1:9" ht="23.1" customHeight="1">
      <c r="A27" s="8" t="s">
        <v>40</v>
      </c>
      <c r="B27" s="9">
        <v>679017</v>
      </c>
      <c r="C27" s="9">
        <v>1910184486</v>
      </c>
      <c r="D27" s="9">
        <v>-1789363629</v>
      </c>
      <c r="E27" s="9">
        <v>120820857</v>
      </c>
      <c r="F27" s="9">
        <v>679017</v>
      </c>
      <c r="G27" s="9">
        <v>1910184486</v>
      </c>
      <c r="H27" s="9">
        <v>-1977187502</v>
      </c>
      <c r="I27" s="9">
        <v>-67003016</v>
      </c>
    </row>
    <row r="28" spans="1:9" ht="23.1" customHeight="1">
      <c r="A28" s="8" t="s">
        <v>19</v>
      </c>
      <c r="B28" s="9">
        <v>22579</v>
      </c>
      <c r="C28" s="9">
        <v>90811077</v>
      </c>
      <c r="D28" s="9">
        <v>-92494426</v>
      </c>
      <c r="E28" s="9">
        <v>-1683349</v>
      </c>
      <c r="F28" s="9">
        <v>22579</v>
      </c>
      <c r="G28" s="9">
        <v>90811077</v>
      </c>
      <c r="H28" s="9">
        <v>-139837097</v>
      </c>
      <c r="I28" s="9">
        <v>-49026020</v>
      </c>
    </row>
    <row r="29" spans="1:9" ht="23.1" customHeight="1">
      <c r="A29" s="8" t="s">
        <v>38</v>
      </c>
      <c r="B29" s="9">
        <v>9115000</v>
      </c>
      <c r="C29" s="9">
        <v>6904303506</v>
      </c>
      <c r="D29" s="9">
        <v>-6795941567</v>
      </c>
      <c r="E29" s="9">
        <v>108361939</v>
      </c>
      <c r="F29" s="9">
        <v>9115000</v>
      </c>
      <c r="G29" s="9">
        <v>6904303506</v>
      </c>
      <c r="H29" s="9">
        <v>-6658848955</v>
      </c>
      <c r="I29" s="9">
        <v>245454551</v>
      </c>
    </row>
    <row r="30" spans="1:9" ht="23.1" customHeight="1">
      <c r="A30" s="8" t="s">
        <v>28</v>
      </c>
      <c r="B30" s="9">
        <v>700000</v>
      </c>
      <c r="C30" s="9">
        <v>6610432500</v>
      </c>
      <c r="D30" s="9">
        <v>-5698888650</v>
      </c>
      <c r="E30" s="9">
        <v>911543850</v>
      </c>
      <c r="F30" s="9">
        <v>700000</v>
      </c>
      <c r="G30" s="9">
        <v>6610432500</v>
      </c>
      <c r="H30" s="9">
        <v>-5704288632</v>
      </c>
      <c r="I30" s="9">
        <v>906143868</v>
      </c>
    </row>
    <row r="31" spans="1:9" ht="23.1" customHeight="1">
      <c r="A31" s="8" t="s">
        <v>41</v>
      </c>
      <c r="B31" s="9">
        <v>132935888</v>
      </c>
      <c r="C31" s="9">
        <v>636938511833</v>
      </c>
      <c r="D31" s="9">
        <v>-638280110462</v>
      </c>
      <c r="E31" s="9">
        <v>-1341598629</v>
      </c>
      <c r="F31" s="9">
        <v>132935888</v>
      </c>
      <c r="G31" s="9">
        <v>636938511833</v>
      </c>
      <c r="H31" s="9">
        <v>-638283607810</v>
      </c>
      <c r="I31" s="9">
        <v>-1345095977</v>
      </c>
    </row>
    <row r="32" spans="1:9" ht="23.1" customHeight="1">
      <c r="A32" s="8" t="s">
        <v>37</v>
      </c>
      <c r="B32" s="9">
        <v>645967000</v>
      </c>
      <c r="C32" s="9">
        <v>770654069899</v>
      </c>
      <c r="D32" s="9">
        <v>-730159175989</v>
      </c>
      <c r="E32" s="9">
        <v>40494893910</v>
      </c>
      <c r="F32" s="9">
        <v>645967000</v>
      </c>
      <c r="G32" s="9">
        <v>770654069899</v>
      </c>
      <c r="H32" s="9">
        <v>-756197800500</v>
      </c>
      <c r="I32" s="9">
        <v>14456269399</v>
      </c>
    </row>
    <row r="33" spans="1:9" ht="23.1" customHeight="1">
      <c r="A33" s="8" t="s">
        <v>46</v>
      </c>
      <c r="B33" s="9">
        <v>5662250</v>
      </c>
      <c r="C33" s="9">
        <v>46435616807</v>
      </c>
      <c r="D33" s="9">
        <v>-47393944461</v>
      </c>
      <c r="E33" s="9">
        <v>-958327654</v>
      </c>
      <c r="F33" s="9">
        <v>5662250</v>
      </c>
      <c r="G33" s="9">
        <v>46435616807</v>
      </c>
      <c r="H33" s="9">
        <v>-47393944461</v>
      </c>
      <c r="I33" s="9">
        <v>-958327654</v>
      </c>
    </row>
    <row r="34" spans="1:9" ht="23.1" customHeight="1">
      <c r="A34" s="8" t="s">
        <v>27</v>
      </c>
      <c r="B34" s="9">
        <v>64432</v>
      </c>
      <c r="C34" s="9">
        <v>1213081048</v>
      </c>
      <c r="D34" s="9">
        <v>-1129817829</v>
      </c>
      <c r="E34" s="9">
        <v>83263219</v>
      </c>
      <c r="F34" s="9">
        <v>64432</v>
      </c>
      <c r="G34" s="9">
        <v>1213081048</v>
      </c>
      <c r="H34" s="9">
        <v>-1295689333</v>
      </c>
      <c r="I34" s="9">
        <v>-82608285</v>
      </c>
    </row>
    <row r="35" spans="1:9" ht="23.1" customHeight="1">
      <c r="A35" s="8" t="s">
        <v>26</v>
      </c>
      <c r="B35" s="9">
        <v>7145852</v>
      </c>
      <c r="C35" s="9">
        <v>107544479499</v>
      </c>
      <c r="D35" s="9">
        <v>-97597900699</v>
      </c>
      <c r="E35" s="9">
        <v>9946578800</v>
      </c>
      <c r="F35" s="9">
        <v>7145852</v>
      </c>
      <c r="G35" s="9">
        <v>107544479499</v>
      </c>
      <c r="H35" s="9">
        <v>-107803153031</v>
      </c>
      <c r="I35" s="9">
        <v>-258673532</v>
      </c>
    </row>
    <row r="36" spans="1:9" ht="23.1" customHeight="1">
      <c r="A36" s="8" t="s">
        <v>35</v>
      </c>
      <c r="B36" s="9">
        <v>10561853</v>
      </c>
      <c r="C36" s="9">
        <v>39612764637</v>
      </c>
      <c r="D36" s="9">
        <v>-35802132682</v>
      </c>
      <c r="E36" s="9">
        <v>3810631955</v>
      </c>
      <c r="F36" s="9">
        <v>10561853</v>
      </c>
      <c r="G36" s="9">
        <v>39612764637</v>
      </c>
      <c r="H36" s="9">
        <v>-48424651420</v>
      </c>
      <c r="I36" s="9">
        <v>-8811886783</v>
      </c>
    </row>
    <row r="37" spans="1:9" ht="23.1" customHeight="1">
      <c r="A37" s="8" t="s">
        <v>47</v>
      </c>
      <c r="B37" s="9">
        <v>1563000</v>
      </c>
      <c r="C37" s="9">
        <v>4261799515</v>
      </c>
      <c r="D37" s="9">
        <v>-3686553850</v>
      </c>
      <c r="E37" s="9">
        <v>575245665</v>
      </c>
      <c r="F37" s="9">
        <v>1563000</v>
      </c>
      <c r="G37" s="9">
        <v>4261799515</v>
      </c>
      <c r="H37" s="9">
        <v>-3686553850</v>
      </c>
      <c r="I37" s="9">
        <v>575245665</v>
      </c>
    </row>
    <row r="38" spans="1:9" ht="23.1" customHeight="1">
      <c r="A38" s="8" t="s">
        <v>34</v>
      </c>
      <c r="B38" s="9">
        <v>200000</v>
      </c>
      <c r="C38" s="9">
        <v>4860904500</v>
      </c>
      <c r="D38" s="9">
        <v>-3806853444</v>
      </c>
      <c r="E38" s="9">
        <v>1054051056</v>
      </c>
      <c r="F38" s="9">
        <v>200000</v>
      </c>
      <c r="G38" s="9">
        <v>4860904500</v>
      </c>
      <c r="H38" s="9">
        <v>-3806853444</v>
      </c>
      <c r="I38" s="9">
        <v>1054051056</v>
      </c>
    </row>
    <row r="39" spans="1:9" ht="23.1" customHeight="1">
      <c r="A39" s="8" t="s">
        <v>85</v>
      </c>
      <c r="B39" s="9">
        <v>370000</v>
      </c>
      <c r="C39" s="9">
        <v>369932937500</v>
      </c>
      <c r="D39" s="9">
        <v>-369932937500</v>
      </c>
      <c r="E39" s="9">
        <v>0</v>
      </c>
      <c r="F39" s="9">
        <v>370000</v>
      </c>
      <c r="G39" s="9">
        <v>369932937500</v>
      </c>
      <c r="H39" s="9">
        <v>-370048937500</v>
      </c>
      <c r="I39" s="9">
        <v>-116000000</v>
      </c>
    </row>
    <row r="40" spans="1:9" ht="23.1" customHeight="1">
      <c r="A40" s="8" t="s">
        <v>89</v>
      </c>
      <c r="B40" s="9">
        <v>100000</v>
      </c>
      <c r="C40" s="9">
        <v>99981875000</v>
      </c>
      <c r="D40" s="9">
        <v>-99981875000</v>
      </c>
      <c r="E40" s="9">
        <v>0</v>
      </c>
      <c r="F40" s="9">
        <v>100000</v>
      </c>
      <c r="G40" s="9">
        <v>99981875000</v>
      </c>
      <c r="H40" s="9">
        <v>-100015625000</v>
      </c>
      <c r="I40" s="9">
        <v>-33750000</v>
      </c>
    </row>
    <row r="41" spans="1:9" ht="23.1" customHeight="1">
      <c r="A41" s="8" t="s">
        <v>92</v>
      </c>
      <c r="B41" s="9">
        <v>1214000</v>
      </c>
      <c r="C41" s="9">
        <v>1213779962500</v>
      </c>
      <c r="D41" s="9">
        <v>-1213779962500</v>
      </c>
      <c r="E41" s="9">
        <v>0</v>
      </c>
      <c r="F41" s="9">
        <v>1214000</v>
      </c>
      <c r="G41" s="9">
        <v>1213779962500</v>
      </c>
      <c r="H41" s="9">
        <v>-1214041154984</v>
      </c>
      <c r="I41" s="9">
        <v>-261192484</v>
      </c>
    </row>
    <row r="42" spans="1:9" ht="23.1" customHeight="1">
      <c r="A42" s="8" t="s">
        <v>95</v>
      </c>
      <c r="B42" s="9">
        <v>3813300</v>
      </c>
      <c r="C42" s="9">
        <v>3812608839375</v>
      </c>
      <c r="D42" s="9">
        <v>-3810300050843</v>
      </c>
      <c r="E42" s="9">
        <v>2308788532</v>
      </c>
      <c r="F42" s="9">
        <v>3813300</v>
      </c>
      <c r="G42" s="9">
        <v>3812608839375</v>
      </c>
      <c r="H42" s="9">
        <v>-3813862238343</v>
      </c>
      <c r="I42" s="9">
        <v>-1253398968</v>
      </c>
    </row>
    <row r="43" spans="1:9" ht="23.1" customHeight="1">
      <c r="A43" s="8" t="s">
        <v>98</v>
      </c>
      <c r="B43" s="9">
        <v>650000</v>
      </c>
      <c r="C43" s="9">
        <v>649882187500</v>
      </c>
      <c r="D43" s="9">
        <v>-649882187500</v>
      </c>
      <c r="E43" s="9">
        <v>0</v>
      </c>
      <c r="F43" s="9">
        <v>650000</v>
      </c>
      <c r="G43" s="9">
        <v>649882187500</v>
      </c>
      <c r="H43" s="9">
        <v>-650020000000</v>
      </c>
      <c r="I43" s="9">
        <v>-137812500</v>
      </c>
    </row>
    <row r="44" spans="1:9" ht="23.1" customHeight="1">
      <c r="A44" s="8" t="s">
        <v>101</v>
      </c>
      <c r="B44" s="9">
        <v>500000</v>
      </c>
      <c r="C44" s="9">
        <v>499909375000</v>
      </c>
      <c r="D44" s="9">
        <v>-500000000000</v>
      </c>
      <c r="E44" s="9">
        <v>-90625000</v>
      </c>
      <c r="F44" s="9">
        <v>500000</v>
      </c>
      <c r="G44" s="9">
        <v>499909375000</v>
      </c>
      <c r="H44" s="9">
        <v>-500000000000</v>
      </c>
      <c r="I44" s="9">
        <v>-90625000</v>
      </c>
    </row>
    <row r="45" spans="1:9" ht="23.1" customHeight="1">
      <c r="A45" s="8" t="s">
        <v>104</v>
      </c>
      <c r="B45" s="9">
        <v>4500000</v>
      </c>
      <c r="C45" s="9">
        <v>4499184375000</v>
      </c>
      <c r="D45" s="9">
        <v>-4500000000000</v>
      </c>
      <c r="E45" s="9">
        <v>-815625000</v>
      </c>
      <c r="F45" s="9">
        <v>4500000</v>
      </c>
      <c r="G45" s="9">
        <v>4499184375000</v>
      </c>
      <c r="H45" s="9">
        <v>-4500000000000</v>
      </c>
      <c r="I45" s="9">
        <v>-815625000</v>
      </c>
    </row>
    <row r="46" spans="1:9" ht="23.1" customHeight="1">
      <c r="A46" s="8" t="s">
        <v>672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-107634724</v>
      </c>
    </row>
    <row r="47" spans="1:9" ht="23.1" customHeight="1">
      <c r="A47" s="8" t="s">
        <v>673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52066460</v>
      </c>
    </row>
    <row r="48" spans="1:9" ht="23.1" customHeight="1">
      <c r="A48" s="8" t="s">
        <v>105</v>
      </c>
      <c r="B48" s="9">
        <v>400000</v>
      </c>
      <c r="C48" s="9">
        <v>2399382000</v>
      </c>
      <c r="D48" s="9">
        <v>-1225535292</v>
      </c>
      <c r="E48" s="9">
        <v>1173846708</v>
      </c>
      <c r="F48" s="9">
        <v>400000</v>
      </c>
      <c r="G48" s="9">
        <v>2399382000</v>
      </c>
      <c r="H48" s="9">
        <v>-1662273772</v>
      </c>
      <c r="I48" s="9">
        <v>737108228</v>
      </c>
    </row>
    <row r="49" spans="1:9" ht="23.1" customHeight="1">
      <c r="A49" s="8" t="s">
        <v>107</v>
      </c>
      <c r="B49" s="9">
        <v>200000</v>
      </c>
      <c r="C49" s="9">
        <v>1179696150</v>
      </c>
      <c r="D49" s="9">
        <v>-899768250</v>
      </c>
      <c r="E49" s="9">
        <v>279927900</v>
      </c>
      <c r="F49" s="9">
        <v>200000</v>
      </c>
      <c r="G49" s="9">
        <v>1179696150</v>
      </c>
      <c r="H49" s="9">
        <v>-1170298350</v>
      </c>
      <c r="I49" s="9">
        <v>9397800</v>
      </c>
    </row>
    <row r="50" spans="1:9" ht="23.1" customHeight="1">
      <c r="A50" s="8" t="s">
        <v>108</v>
      </c>
      <c r="B50" s="9">
        <v>0</v>
      </c>
      <c r="C50" s="9">
        <v>0</v>
      </c>
      <c r="D50" s="9">
        <v>999855103</v>
      </c>
      <c r="E50" s="9">
        <v>999855103</v>
      </c>
      <c r="F50" s="9">
        <v>0</v>
      </c>
      <c r="G50" s="9">
        <v>0</v>
      </c>
      <c r="H50" s="9">
        <v>0</v>
      </c>
      <c r="I50" s="9">
        <v>0</v>
      </c>
    </row>
    <row r="51" spans="1:9" ht="23.1" customHeight="1">
      <c r="A51" s="8" t="s">
        <v>566</v>
      </c>
      <c r="B51" s="9">
        <v>0</v>
      </c>
      <c r="C51" s="9">
        <v>0</v>
      </c>
      <c r="D51" s="9">
        <v>-3102000</v>
      </c>
      <c r="E51" s="9">
        <v>-3102000</v>
      </c>
      <c r="F51" s="9">
        <v>0</v>
      </c>
      <c r="G51" s="9">
        <v>0</v>
      </c>
      <c r="H51" s="9">
        <v>0</v>
      </c>
      <c r="I51" s="9">
        <v>0</v>
      </c>
    </row>
    <row r="52" spans="1:9" ht="23.1" customHeight="1">
      <c r="A52" s="8" t="s">
        <v>567</v>
      </c>
      <c r="B52" s="9">
        <v>0</v>
      </c>
      <c r="C52" s="9">
        <v>0</v>
      </c>
      <c r="D52" s="9">
        <v>-3592000</v>
      </c>
      <c r="E52" s="9">
        <v>-3592000</v>
      </c>
      <c r="F52" s="9">
        <v>0</v>
      </c>
      <c r="G52" s="9">
        <v>0</v>
      </c>
      <c r="H52" s="9">
        <v>0</v>
      </c>
      <c r="I52" s="9">
        <v>0</v>
      </c>
    </row>
    <row r="53" spans="1:9" ht="23.1" customHeight="1">
      <c r="A53" s="8" t="s">
        <v>568</v>
      </c>
      <c r="B53" s="9">
        <v>0</v>
      </c>
      <c r="C53" s="9">
        <v>0</v>
      </c>
      <c r="D53" s="9">
        <v>-3278000</v>
      </c>
      <c r="E53" s="9">
        <v>-3278000</v>
      </c>
      <c r="F53" s="9">
        <v>0</v>
      </c>
      <c r="G53" s="9">
        <v>0</v>
      </c>
      <c r="H53" s="9">
        <v>0</v>
      </c>
      <c r="I53" s="9">
        <v>0</v>
      </c>
    </row>
    <row r="54" spans="1:9" ht="23.1" customHeight="1">
      <c r="A54" s="8" t="s">
        <v>435</v>
      </c>
      <c r="B54" s="9">
        <v>0</v>
      </c>
      <c r="C54" s="9">
        <v>0</v>
      </c>
      <c r="D54" s="9">
        <v>-447502000</v>
      </c>
      <c r="E54" s="9">
        <v>-447502000</v>
      </c>
      <c r="F54" s="9">
        <v>0</v>
      </c>
      <c r="G54" s="9">
        <v>0</v>
      </c>
      <c r="H54" s="9">
        <v>0</v>
      </c>
      <c r="I54" s="9">
        <v>0</v>
      </c>
    </row>
    <row r="55" spans="1:9" ht="23.1" customHeight="1">
      <c r="A55" s="8" t="s">
        <v>570</v>
      </c>
      <c r="B55" s="9">
        <v>0</v>
      </c>
      <c r="C55" s="9">
        <v>0</v>
      </c>
      <c r="D55" s="9">
        <v>-161705000</v>
      </c>
      <c r="E55" s="9">
        <v>-161705000</v>
      </c>
      <c r="F55" s="9">
        <v>0</v>
      </c>
      <c r="G55" s="9">
        <v>0</v>
      </c>
      <c r="H55" s="9">
        <v>0</v>
      </c>
      <c r="I55" s="9">
        <v>0</v>
      </c>
    </row>
    <row r="56" spans="1:9" ht="23.1" customHeight="1">
      <c r="A56" s="8" t="s">
        <v>572</v>
      </c>
      <c r="B56" s="9">
        <v>0</v>
      </c>
      <c r="C56" s="9">
        <v>0</v>
      </c>
      <c r="D56" s="9">
        <v>-13009000</v>
      </c>
      <c r="E56" s="9">
        <v>-13009000</v>
      </c>
      <c r="F56" s="9">
        <v>0</v>
      </c>
      <c r="G56" s="9">
        <v>0</v>
      </c>
      <c r="H56" s="9">
        <v>0</v>
      </c>
      <c r="I56" s="9">
        <v>0</v>
      </c>
    </row>
    <row r="57" spans="1:9" ht="23.1" customHeight="1">
      <c r="A57" s="8" t="s">
        <v>522</v>
      </c>
      <c r="B57" s="9">
        <v>0</v>
      </c>
      <c r="C57" s="9">
        <v>0</v>
      </c>
      <c r="D57" s="9">
        <v>-699860000</v>
      </c>
      <c r="E57" s="9">
        <v>-699860000</v>
      </c>
      <c r="F57" s="9">
        <v>0</v>
      </c>
      <c r="G57" s="9">
        <v>0</v>
      </c>
      <c r="H57" s="9">
        <v>0</v>
      </c>
      <c r="I57" s="9">
        <v>0</v>
      </c>
    </row>
    <row r="58" spans="1:9" ht="23.1" customHeight="1">
      <c r="A58" s="8" t="s">
        <v>615</v>
      </c>
      <c r="B58" s="9">
        <v>0</v>
      </c>
      <c r="C58" s="9">
        <v>0</v>
      </c>
      <c r="D58" s="9">
        <v>-97588000</v>
      </c>
      <c r="E58" s="9">
        <v>-97588000</v>
      </c>
      <c r="F58" s="9">
        <v>0</v>
      </c>
      <c r="G58" s="9">
        <v>0</v>
      </c>
      <c r="H58" s="9">
        <v>0</v>
      </c>
      <c r="I58" s="9">
        <v>0</v>
      </c>
    </row>
    <row r="59" spans="1:9" ht="23.1" customHeight="1">
      <c r="A59" s="8" t="s">
        <v>612</v>
      </c>
      <c r="B59" s="9">
        <v>0</v>
      </c>
      <c r="C59" s="9">
        <v>0</v>
      </c>
      <c r="D59" s="9">
        <v>1185000</v>
      </c>
      <c r="E59" s="9">
        <v>1185000</v>
      </c>
      <c r="F59" s="9">
        <v>0</v>
      </c>
      <c r="G59" s="9">
        <v>0</v>
      </c>
      <c r="H59" s="9">
        <v>0</v>
      </c>
      <c r="I59" s="9">
        <v>0</v>
      </c>
    </row>
    <row r="60" spans="1:9" ht="23.1" customHeight="1">
      <c r="A60" s="8" t="s">
        <v>517</v>
      </c>
      <c r="B60" s="9">
        <v>0</v>
      </c>
      <c r="C60" s="9">
        <v>0</v>
      </c>
      <c r="D60" s="9">
        <v>230383000</v>
      </c>
      <c r="E60" s="9">
        <v>230383000</v>
      </c>
      <c r="F60" s="9">
        <v>0</v>
      </c>
      <c r="G60" s="9">
        <v>0</v>
      </c>
      <c r="H60" s="9">
        <v>0</v>
      </c>
      <c r="I60" s="9">
        <v>0</v>
      </c>
    </row>
    <row r="61" spans="1:9" ht="23.1" customHeight="1">
      <c r="A61" s="8" t="s">
        <v>523</v>
      </c>
      <c r="B61" s="9">
        <v>0</v>
      </c>
      <c r="C61" s="9">
        <v>0</v>
      </c>
      <c r="D61" s="9">
        <v>-42500000</v>
      </c>
      <c r="E61" s="9">
        <v>-42500000</v>
      </c>
      <c r="F61" s="9">
        <v>0</v>
      </c>
      <c r="G61" s="9">
        <v>0</v>
      </c>
      <c r="H61" s="9">
        <v>0</v>
      </c>
      <c r="I61" s="9">
        <v>0</v>
      </c>
    </row>
    <row r="62" spans="1:9" ht="23.1" customHeight="1">
      <c r="A62" s="8" t="s">
        <v>614</v>
      </c>
      <c r="B62" s="9">
        <v>0</v>
      </c>
      <c r="C62" s="9">
        <v>0</v>
      </c>
      <c r="D62" s="9">
        <v>-210790000</v>
      </c>
      <c r="E62" s="9">
        <v>-210790000</v>
      </c>
      <c r="F62" s="9">
        <v>0</v>
      </c>
      <c r="G62" s="9">
        <v>0</v>
      </c>
      <c r="H62" s="9">
        <v>0</v>
      </c>
      <c r="I62" s="9">
        <v>0</v>
      </c>
    </row>
    <row r="63" spans="1:9" ht="23.1" customHeight="1">
      <c r="A63" s="8" t="s">
        <v>109</v>
      </c>
      <c r="B63" s="9">
        <v>0</v>
      </c>
      <c r="C63" s="9">
        <v>0</v>
      </c>
      <c r="D63" s="9">
        <v>-752178000</v>
      </c>
      <c r="E63" s="9">
        <v>-752178000</v>
      </c>
      <c r="F63" s="9">
        <v>0</v>
      </c>
      <c r="G63" s="9">
        <v>0</v>
      </c>
      <c r="H63" s="9">
        <v>0</v>
      </c>
      <c r="I63" s="9">
        <v>0</v>
      </c>
    </row>
    <row r="64" spans="1:9" ht="23.1" customHeight="1">
      <c r="A64" s="8" t="s">
        <v>110</v>
      </c>
      <c r="B64" s="9">
        <v>0</v>
      </c>
      <c r="C64" s="9">
        <v>0</v>
      </c>
      <c r="D64" s="9">
        <v>-22851502376</v>
      </c>
      <c r="E64" s="9">
        <v>-22851502376</v>
      </c>
      <c r="F64" s="9">
        <v>0</v>
      </c>
      <c r="G64" s="9">
        <v>0</v>
      </c>
      <c r="H64" s="9">
        <v>0</v>
      </c>
      <c r="I64" s="9">
        <v>0</v>
      </c>
    </row>
    <row r="65" spans="1:9" ht="23.1" customHeight="1">
      <c r="A65" s="8" t="s">
        <v>530</v>
      </c>
      <c r="B65" s="9">
        <v>0</v>
      </c>
      <c r="C65" s="9">
        <v>0</v>
      </c>
      <c r="D65" s="9">
        <v>-497665623</v>
      </c>
      <c r="E65" s="9">
        <v>-497665623</v>
      </c>
      <c r="F65" s="9">
        <v>0</v>
      </c>
      <c r="G65" s="9">
        <v>0</v>
      </c>
      <c r="H65" s="9">
        <v>0</v>
      </c>
      <c r="I65" s="9">
        <v>0</v>
      </c>
    </row>
    <row r="66" spans="1:9" ht="23.1" customHeight="1">
      <c r="A66" s="8" t="s">
        <v>588</v>
      </c>
      <c r="B66" s="9">
        <v>0</v>
      </c>
      <c r="C66" s="9">
        <v>0</v>
      </c>
      <c r="D66" s="9">
        <v>-326021500</v>
      </c>
      <c r="E66" s="9">
        <v>-326021500</v>
      </c>
      <c r="F66" s="9">
        <v>0</v>
      </c>
      <c r="G66" s="9">
        <v>0</v>
      </c>
      <c r="H66" s="9">
        <v>0</v>
      </c>
      <c r="I66" s="9">
        <v>0</v>
      </c>
    </row>
    <row r="67" spans="1:9" ht="23.1" customHeight="1">
      <c r="A67" s="8" t="s">
        <v>529</v>
      </c>
      <c r="B67" s="9">
        <v>0</v>
      </c>
      <c r="C67" s="9">
        <v>0</v>
      </c>
      <c r="D67" s="9">
        <v>-4539506039</v>
      </c>
      <c r="E67" s="9">
        <v>-4539506039</v>
      </c>
      <c r="F67" s="9">
        <v>0</v>
      </c>
      <c r="G67" s="9">
        <v>0</v>
      </c>
      <c r="H67" s="9">
        <v>0</v>
      </c>
      <c r="I67" s="9">
        <v>0</v>
      </c>
    </row>
    <row r="68" spans="1:9" ht="23.1" customHeight="1">
      <c r="A68" s="8" t="s">
        <v>540</v>
      </c>
      <c r="B68" s="9">
        <v>0</v>
      </c>
      <c r="C68" s="9">
        <v>0</v>
      </c>
      <c r="D68" s="9">
        <v>402750000</v>
      </c>
      <c r="E68" s="9">
        <v>402750000</v>
      </c>
      <c r="F68" s="9">
        <v>0</v>
      </c>
      <c r="G68" s="9">
        <v>0</v>
      </c>
      <c r="H68" s="9">
        <v>0</v>
      </c>
      <c r="I68" s="9">
        <v>0</v>
      </c>
    </row>
    <row r="69" spans="1:9" ht="23.1" customHeight="1">
      <c r="A69" s="8" t="s">
        <v>111</v>
      </c>
      <c r="B69" s="9">
        <v>0</v>
      </c>
      <c r="C69" s="9">
        <v>0</v>
      </c>
      <c r="D69" s="9">
        <v>337831476</v>
      </c>
      <c r="E69" s="9">
        <v>337831476</v>
      </c>
      <c r="F69" s="9">
        <v>0</v>
      </c>
      <c r="G69" s="9">
        <v>0</v>
      </c>
      <c r="H69" s="9">
        <v>0</v>
      </c>
      <c r="I69" s="9">
        <v>0</v>
      </c>
    </row>
    <row r="70" spans="1:9" ht="23.1" customHeight="1">
      <c r="A70" s="8" t="s">
        <v>112</v>
      </c>
      <c r="B70" s="9">
        <v>0</v>
      </c>
      <c r="C70" s="9">
        <v>0</v>
      </c>
      <c r="D70" s="9">
        <v>17033703379</v>
      </c>
      <c r="E70" s="9">
        <v>17033703379</v>
      </c>
      <c r="F70" s="9">
        <v>0</v>
      </c>
      <c r="G70" s="9">
        <v>0</v>
      </c>
      <c r="H70" s="9">
        <v>0</v>
      </c>
      <c r="I70" s="9">
        <v>0</v>
      </c>
    </row>
    <row r="71" spans="1:9" ht="23.1" customHeight="1">
      <c r="A71" s="8" t="s">
        <v>113</v>
      </c>
      <c r="B71" s="9">
        <v>0</v>
      </c>
      <c r="C71" s="9">
        <v>0</v>
      </c>
      <c r="D71" s="9">
        <v>10711309789</v>
      </c>
      <c r="E71" s="9">
        <v>10711309789</v>
      </c>
      <c r="F71" s="9">
        <v>0</v>
      </c>
      <c r="G71" s="9">
        <v>0</v>
      </c>
      <c r="H71" s="9">
        <v>0</v>
      </c>
      <c r="I71" s="9">
        <v>0</v>
      </c>
    </row>
    <row r="72" spans="1:9" ht="23.1" customHeight="1">
      <c r="A72" s="8" t="s">
        <v>624</v>
      </c>
      <c r="B72" s="9">
        <v>0</v>
      </c>
      <c r="C72" s="9">
        <v>0</v>
      </c>
      <c r="D72" s="9">
        <v>94930000</v>
      </c>
      <c r="E72" s="9">
        <v>94930000</v>
      </c>
      <c r="F72" s="9">
        <v>0</v>
      </c>
      <c r="G72" s="9">
        <v>0</v>
      </c>
      <c r="H72" s="9">
        <v>0</v>
      </c>
      <c r="I72" s="9">
        <v>0</v>
      </c>
    </row>
    <row r="73" spans="1:9" ht="23.1" customHeight="1">
      <c r="A73" s="8" t="s">
        <v>625</v>
      </c>
      <c r="B73" s="9">
        <v>0</v>
      </c>
      <c r="C73" s="9">
        <v>0</v>
      </c>
      <c r="D73" s="9">
        <v>50000000</v>
      </c>
      <c r="E73" s="9">
        <v>50000000</v>
      </c>
      <c r="F73" s="9">
        <v>0</v>
      </c>
      <c r="G73" s="9">
        <v>0</v>
      </c>
      <c r="H73" s="9">
        <v>0</v>
      </c>
      <c r="I73" s="9">
        <v>0</v>
      </c>
    </row>
    <row r="74" spans="1:9" ht="23.1" customHeight="1">
      <c r="A74" s="8" t="s">
        <v>626</v>
      </c>
      <c r="B74" s="9">
        <v>0</v>
      </c>
      <c r="C74" s="9">
        <v>0</v>
      </c>
      <c r="D74" s="9">
        <v>186000000</v>
      </c>
      <c r="E74" s="9">
        <v>186000000</v>
      </c>
      <c r="F74" s="9">
        <v>0</v>
      </c>
      <c r="G74" s="9">
        <v>0</v>
      </c>
      <c r="H74" s="9">
        <v>0</v>
      </c>
      <c r="I74" s="9">
        <v>0</v>
      </c>
    </row>
    <row r="75" spans="1:9" ht="23.1" customHeight="1">
      <c r="A75" s="8" t="s">
        <v>583</v>
      </c>
      <c r="B75" s="9">
        <v>0</v>
      </c>
      <c r="C75" s="9">
        <v>0</v>
      </c>
      <c r="D75" s="9">
        <v>-2434721000</v>
      </c>
      <c r="E75" s="9">
        <v>-2434721000</v>
      </c>
      <c r="F75" s="9">
        <v>0</v>
      </c>
      <c r="G75" s="9">
        <v>0</v>
      </c>
      <c r="H75" s="9">
        <v>0</v>
      </c>
      <c r="I75" s="9">
        <v>0</v>
      </c>
    </row>
    <row r="76" spans="1:9" ht="23.1" customHeight="1">
      <c r="A76" s="8" t="s">
        <v>557</v>
      </c>
      <c r="B76" s="9">
        <v>0</v>
      </c>
      <c r="C76" s="9">
        <v>0</v>
      </c>
      <c r="D76" s="9">
        <v>-10265646489</v>
      </c>
      <c r="E76" s="9">
        <v>-10265646489</v>
      </c>
      <c r="F76" s="9">
        <v>0</v>
      </c>
      <c r="G76" s="9">
        <v>0</v>
      </c>
      <c r="H76" s="9">
        <v>0</v>
      </c>
      <c r="I76" s="9">
        <v>0</v>
      </c>
    </row>
    <row r="77" spans="1:9" ht="23.1" customHeight="1">
      <c r="A77" s="8" t="s">
        <v>575</v>
      </c>
      <c r="B77" s="9">
        <v>0</v>
      </c>
      <c r="C77" s="9">
        <v>0</v>
      </c>
      <c r="D77" s="9">
        <v>-2146544444</v>
      </c>
      <c r="E77" s="9">
        <v>-2146544444</v>
      </c>
      <c r="F77" s="9">
        <v>0</v>
      </c>
      <c r="G77" s="9">
        <v>0</v>
      </c>
      <c r="H77" s="9">
        <v>0</v>
      </c>
      <c r="I77" s="9">
        <v>0</v>
      </c>
    </row>
    <row r="78" spans="1:9" ht="23.1" customHeight="1">
      <c r="A78" s="8" t="s">
        <v>619</v>
      </c>
      <c r="B78" s="9">
        <v>0</v>
      </c>
      <c r="C78" s="9">
        <v>0</v>
      </c>
      <c r="D78" s="9">
        <v>-6000000</v>
      </c>
      <c r="E78" s="9">
        <v>-6000000</v>
      </c>
      <c r="F78" s="9">
        <v>0</v>
      </c>
      <c r="G78" s="9">
        <v>0</v>
      </c>
      <c r="H78" s="9">
        <v>0</v>
      </c>
      <c r="I78" s="9">
        <v>0</v>
      </c>
    </row>
    <row r="79" spans="1:9" ht="23.1" customHeight="1">
      <c r="A79" s="8" t="s">
        <v>531</v>
      </c>
      <c r="B79" s="9">
        <v>0</v>
      </c>
      <c r="C79" s="9">
        <v>0</v>
      </c>
      <c r="D79" s="9">
        <v>-11319000</v>
      </c>
      <c r="E79" s="9">
        <v>-11319000</v>
      </c>
      <c r="F79" s="9">
        <v>0</v>
      </c>
      <c r="G79" s="9">
        <v>0</v>
      </c>
      <c r="H79" s="9">
        <v>0</v>
      </c>
      <c r="I79" s="9">
        <v>0</v>
      </c>
    </row>
    <row r="80" spans="1:9" ht="23.1" customHeight="1">
      <c r="A80" s="8" t="s">
        <v>546</v>
      </c>
      <c r="B80" s="9">
        <v>0</v>
      </c>
      <c r="C80" s="9">
        <v>0</v>
      </c>
      <c r="D80" s="9">
        <v>-21500000</v>
      </c>
      <c r="E80" s="9">
        <v>-21500000</v>
      </c>
      <c r="F80" s="9">
        <v>0</v>
      </c>
      <c r="G80" s="9">
        <v>0</v>
      </c>
      <c r="H80" s="9">
        <v>0</v>
      </c>
      <c r="I80" s="9">
        <v>0</v>
      </c>
    </row>
    <row r="81" spans="1:9" ht="23.1" customHeight="1">
      <c r="A81" s="8" t="s">
        <v>595</v>
      </c>
      <c r="B81" s="9">
        <v>0</v>
      </c>
      <c r="C81" s="9">
        <v>0</v>
      </c>
      <c r="D81" s="9">
        <v>-51899000</v>
      </c>
      <c r="E81" s="9">
        <v>-51899000</v>
      </c>
      <c r="F81" s="9">
        <v>0</v>
      </c>
      <c r="G81" s="9">
        <v>0</v>
      </c>
      <c r="H81" s="9">
        <v>0</v>
      </c>
      <c r="I81" s="9">
        <v>0</v>
      </c>
    </row>
    <row r="82" spans="1:9" ht="23.1" customHeight="1">
      <c r="A82" s="8" t="s">
        <v>611</v>
      </c>
      <c r="B82" s="9">
        <v>0</v>
      </c>
      <c r="C82" s="9">
        <v>0</v>
      </c>
      <c r="D82" s="9">
        <v>-21000</v>
      </c>
      <c r="E82" s="9">
        <v>-21000</v>
      </c>
      <c r="F82" s="9">
        <v>0</v>
      </c>
      <c r="G82" s="9">
        <v>0</v>
      </c>
      <c r="H82" s="9">
        <v>0</v>
      </c>
      <c r="I82" s="9">
        <v>0</v>
      </c>
    </row>
    <row r="83" spans="1:9" ht="23.1" customHeight="1">
      <c r="A83" s="8" t="s">
        <v>608</v>
      </c>
      <c r="B83" s="9">
        <v>0</v>
      </c>
      <c r="C83" s="9">
        <v>0</v>
      </c>
      <c r="D83" s="9">
        <v>80000</v>
      </c>
      <c r="E83" s="9">
        <v>80000</v>
      </c>
      <c r="F83" s="9">
        <v>0</v>
      </c>
      <c r="G83" s="9">
        <v>0</v>
      </c>
      <c r="H83" s="9">
        <v>0</v>
      </c>
      <c r="I83" s="9">
        <v>0</v>
      </c>
    </row>
    <row r="84" spans="1:9" ht="23.1" customHeight="1">
      <c r="A84" s="8" t="s">
        <v>609</v>
      </c>
      <c r="B84" s="9">
        <v>0</v>
      </c>
      <c r="C84" s="9">
        <v>0</v>
      </c>
      <c r="D84" s="9">
        <v>-27000</v>
      </c>
      <c r="E84" s="9">
        <v>-27000</v>
      </c>
      <c r="F84" s="9">
        <v>0</v>
      </c>
      <c r="G84" s="9">
        <v>0</v>
      </c>
      <c r="H84" s="9">
        <v>0</v>
      </c>
      <c r="I84" s="9">
        <v>0</v>
      </c>
    </row>
    <row r="85" spans="1:9" ht="23.1" customHeight="1">
      <c r="A85" s="8" t="s">
        <v>610</v>
      </c>
      <c r="B85" s="9">
        <v>0</v>
      </c>
      <c r="C85" s="9">
        <v>0</v>
      </c>
      <c r="D85" s="9">
        <v>-6000</v>
      </c>
      <c r="E85" s="9">
        <v>-6000</v>
      </c>
      <c r="F85" s="9">
        <v>0</v>
      </c>
      <c r="G85" s="9">
        <v>0</v>
      </c>
      <c r="H85" s="9">
        <v>0</v>
      </c>
      <c r="I85" s="9">
        <v>0</v>
      </c>
    </row>
    <row r="86" spans="1:9" ht="23.1" customHeight="1">
      <c r="A86" s="8" t="s">
        <v>604</v>
      </c>
      <c r="B86" s="9">
        <v>0</v>
      </c>
      <c r="C86" s="9">
        <v>0</v>
      </c>
      <c r="D86" s="9">
        <v>300000</v>
      </c>
      <c r="E86" s="9">
        <v>300000</v>
      </c>
      <c r="F86" s="9">
        <v>0</v>
      </c>
      <c r="G86" s="9">
        <v>0</v>
      </c>
      <c r="H86" s="9">
        <v>0</v>
      </c>
      <c r="I86" s="9">
        <v>0</v>
      </c>
    </row>
    <row r="87" spans="1:9" ht="23.1" customHeight="1">
      <c r="A87" s="8" t="s">
        <v>114</v>
      </c>
      <c r="B87" s="9">
        <v>0</v>
      </c>
      <c r="C87" s="9">
        <v>0</v>
      </c>
      <c r="D87" s="9">
        <v>-20428886</v>
      </c>
      <c r="E87" s="9">
        <v>-20428886</v>
      </c>
      <c r="F87" s="9">
        <v>0</v>
      </c>
      <c r="G87" s="9">
        <v>0</v>
      </c>
      <c r="H87" s="9">
        <v>0</v>
      </c>
      <c r="I87" s="9">
        <v>0</v>
      </c>
    </row>
    <row r="88" spans="1:9" ht="23.1" customHeight="1">
      <c r="A88" s="8" t="s">
        <v>538</v>
      </c>
      <c r="B88" s="9">
        <v>0</v>
      </c>
      <c r="C88" s="9">
        <v>0</v>
      </c>
      <c r="D88" s="9">
        <v>5001795825</v>
      </c>
      <c r="E88" s="9">
        <v>5001795825</v>
      </c>
      <c r="F88" s="9">
        <v>0</v>
      </c>
      <c r="G88" s="9">
        <v>0</v>
      </c>
      <c r="H88" s="9">
        <v>0</v>
      </c>
      <c r="I88" s="9">
        <v>0</v>
      </c>
    </row>
    <row r="89" spans="1:9" ht="23.1" customHeight="1">
      <c r="A89" s="8" t="s">
        <v>594</v>
      </c>
      <c r="B89" s="9">
        <v>0</v>
      </c>
      <c r="C89" s="9">
        <v>0</v>
      </c>
      <c r="D89" s="9">
        <v>27021813</v>
      </c>
      <c r="E89" s="9">
        <v>27021813</v>
      </c>
      <c r="F89" s="9">
        <v>0</v>
      </c>
      <c r="G89" s="9">
        <v>0</v>
      </c>
      <c r="H89" s="9">
        <v>0</v>
      </c>
      <c r="I89" s="9">
        <v>0</v>
      </c>
    </row>
    <row r="90" spans="1:9" ht="23.1" customHeight="1">
      <c r="A90" s="8" t="s">
        <v>599</v>
      </c>
      <c r="B90" s="9">
        <v>0</v>
      </c>
      <c r="C90" s="9">
        <v>0</v>
      </c>
      <c r="D90" s="9">
        <v>162555818</v>
      </c>
      <c r="E90" s="9">
        <v>162555818</v>
      </c>
      <c r="F90" s="9">
        <v>0</v>
      </c>
      <c r="G90" s="9">
        <v>0</v>
      </c>
      <c r="H90" s="9">
        <v>0</v>
      </c>
      <c r="I90" s="9">
        <v>0</v>
      </c>
    </row>
    <row r="91" spans="1:9" ht="23.1" customHeight="1">
      <c r="A91" s="8" t="s">
        <v>115</v>
      </c>
      <c r="B91" s="9">
        <v>0</v>
      </c>
      <c r="C91" s="9">
        <v>0</v>
      </c>
      <c r="D91" s="9">
        <v>1300310</v>
      </c>
      <c r="E91" s="9">
        <v>1300310</v>
      </c>
      <c r="F91" s="9">
        <v>0</v>
      </c>
      <c r="G91" s="9">
        <v>0</v>
      </c>
      <c r="H91" s="9">
        <v>0</v>
      </c>
      <c r="I91" s="9">
        <v>0</v>
      </c>
    </row>
    <row r="92" spans="1:9" ht="23.1" customHeight="1">
      <c r="A92" s="8" t="s">
        <v>116</v>
      </c>
      <c r="B92" s="9">
        <v>0</v>
      </c>
      <c r="C92" s="9">
        <v>0</v>
      </c>
      <c r="D92" s="9">
        <v>280590</v>
      </c>
      <c r="E92" s="9">
        <v>280590</v>
      </c>
      <c r="F92" s="9">
        <v>0</v>
      </c>
      <c r="G92" s="9">
        <v>0</v>
      </c>
      <c r="H92" s="9">
        <v>0</v>
      </c>
      <c r="I92" s="9">
        <v>0</v>
      </c>
    </row>
    <row r="93" spans="1:9" ht="23.1" customHeight="1">
      <c r="A93" s="8" t="s">
        <v>563</v>
      </c>
      <c r="B93" s="9">
        <v>0</v>
      </c>
      <c r="C93" s="9">
        <v>0</v>
      </c>
      <c r="D93" s="9">
        <v>-72749000</v>
      </c>
      <c r="E93" s="9">
        <v>-72749000</v>
      </c>
      <c r="F93" s="9">
        <v>0</v>
      </c>
      <c r="G93" s="9">
        <v>0</v>
      </c>
      <c r="H93" s="9">
        <v>0</v>
      </c>
      <c r="I93" s="9">
        <v>0</v>
      </c>
    </row>
    <row r="94" spans="1:9" ht="23.1" customHeight="1">
      <c r="A94" s="8" t="s">
        <v>600</v>
      </c>
      <c r="B94" s="9">
        <v>0</v>
      </c>
      <c r="C94" s="9">
        <v>0</v>
      </c>
      <c r="D94" s="9">
        <v>1784915000</v>
      </c>
      <c r="E94" s="9">
        <v>1784915000</v>
      </c>
      <c r="F94" s="9">
        <v>0</v>
      </c>
      <c r="G94" s="9">
        <v>0</v>
      </c>
      <c r="H94" s="9">
        <v>0</v>
      </c>
      <c r="I94" s="9">
        <v>0</v>
      </c>
    </row>
    <row r="95" spans="1:9" ht="23.1" customHeight="1">
      <c r="A95" s="8" t="s">
        <v>585</v>
      </c>
      <c r="B95" s="9">
        <v>0</v>
      </c>
      <c r="C95" s="9">
        <v>0</v>
      </c>
      <c r="D95" s="9">
        <v>-2360167613</v>
      </c>
      <c r="E95" s="9">
        <v>-2360167613</v>
      </c>
      <c r="F95" s="9">
        <v>0</v>
      </c>
      <c r="G95" s="9">
        <v>0</v>
      </c>
      <c r="H95" s="9">
        <v>0</v>
      </c>
      <c r="I95" s="9">
        <v>0</v>
      </c>
    </row>
    <row r="96" spans="1:9" ht="23.1" customHeight="1">
      <c r="A96" s="8" t="s">
        <v>561</v>
      </c>
      <c r="B96" s="9">
        <v>0</v>
      </c>
      <c r="C96" s="9">
        <v>0</v>
      </c>
      <c r="D96" s="9">
        <v>-6606852959</v>
      </c>
      <c r="E96" s="9">
        <v>-6606852959</v>
      </c>
      <c r="F96" s="9">
        <v>0</v>
      </c>
      <c r="G96" s="9">
        <v>0</v>
      </c>
      <c r="H96" s="9">
        <v>0</v>
      </c>
      <c r="I96" s="9">
        <v>0</v>
      </c>
    </row>
    <row r="97" spans="1:9" ht="23.1" customHeight="1">
      <c r="A97" s="8" t="s">
        <v>591</v>
      </c>
      <c r="B97" s="9">
        <v>0</v>
      </c>
      <c r="C97" s="9">
        <v>0</v>
      </c>
      <c r="D97" s="9">
        <v>-980170000</v>
      </c>
      <c r="E97" s="9">
        <v>-980170000</v>
      </c>
      <c r="F97" s="9">
        <v>0</v>
      </c>
      <c r="G97" s="9">
        <v>0</v>
      </c>
      <c r="H97" s="9">
        <v>0</v>
      </c>
      <c r="I97" s="9">
        <v>0</v>
      </c>
    </row>
    <row r="98" spans="1:9" ht="23.1" customHeight="1">
      <c r="A98" s="8" t="s">
        <v>579</v>
      </c>
      <c r="B98" s="9">
        <v>0</v>
      </c>
      <c r="C98" s="9">
        <v>0</v>
      </c>
      <c r="D98" s="9">
        <v>-560062000</v>
      </c>
      <c r="E98" s="9">
        <v>-560062000</v>
      </c>
      <c r="F98" s="9">
        <v>0</v>
      </c>
      <c r="G98" s="9">
        <v>0</v>
      </c>
      <c r="H98" s="9">
        <v>0</v>
      </c>
      <c r="I98" s="9">
        <v>0</v>
      </c>
    </row>
    <row r="99" spans="1:9" ht="23.1" customHeight="1">
      <c r="A99" s="8" t="s">
        <v>590</v>
      </c>
      <c r="B99" s="9">
        <v>0</v>
      </c>
      <c r="C99" s="9">
        <v>0</v>
      </c>
      <c r="D99" s="9">
        <v>-161924000</v>
      </c>
      <c r="E99" s="9">
        <v>-161924000</v>
      </c>
      <c r="F99" s="9">
        <v>0</v>
      </c>
      <c r="G99" s="9">
        <v>0</v>
      </c>
      <c r="H99" s="9">
        <v>0</v>
      </c>
      <c r="I99" s="9">
        <v>0</v>
      </c>
    </row>
    <row r="100" spans="1:9" ht="23.1" customHeight="1">
      <c r="A100" s="8" t="s">
        <v>593</v>
      </c>
      <c r="B100" s="9">
        <v>0</v>
      </c>
      <c r="C100" s="9">
        <v>0</v>
      </c>
      <c r="D100" s="9">
        <v>-8600000</v>
      </c>
      <c r="E100" s="9">
        <v>-8600000</v>
      </c>
      <c r="F100" s="9">
        <v>0</v>
      </c>
      <c r="G100" s="9">
        <v>0</v>
      </c>
      <c r="H100" s="9">
        <v>0</v>
      </c>
      <c r="I100" s="9">
        <v>0</v>
      </c>
    </row>
    <row r="101" spans="1:9" ht="23.1" customHeight="1">
      <c r="A101" s="8" t="s">
        <v>548</v>
      </c>
      <c r="B101" s="9">
        <v>0</v>
      </c>
      <c r="C101" s="9">
        <v>0</v>
      </c>
      <c r="D101" s="9">
        <v>-78494000</v>
      </c>
      <c r="E101" s="9">
        <v>-78494000</v>
      </c>
      <c r="F101" s="9">
        <v>0</v>
      </c>
      <c r="G101" s="9">
        <v>0</v>
      </c>
      <c r="H101" s="9">
        <v>0</v>
      </c>
      <c r="I101" s="9">
        <v>0</v>
      </c>
    </row>
    <row r="102" spans="1:9" ht="23.1" customHeight="1">
      <c r="A102" s="8" t="s">
        <v>117</v>
      </c>
      <c r="B102" s="9">
        <v>0</v>
      </c>
      <c r="C102" s="9">
        <v>0</v>
      </c>
      <c r="D102" s="9">
        <v>105973</v>
      </c>
      <c r="E102" s="9">
        <v>105973</v>
      </c>
      <c r="F102" s="9">
        <v>0</v>
      </c>
      <c r="G102" s="9">
        <v>0</v>
      </c>
      <c r="H102" s="9">
        <v>0</v>
      </c>
      <c r="I102" s="9">
        <v>0</v>
      </c>
    </row>
    <row r="103" spans="1:9" ht="23.1" customHeight="1">
      <c r="A103" s="8" t="s">
        <v>606</v>
      </c>
      <c r="B103" s="9">
        <v>0</v>
      </c>
      <c r="C103" s="9">
        <v>0</v>
      </c>
      <c r="D103" s="9">
        <v>-6230000</v>
      </c>
      <c r="E103" s="9">
        <v>-6230000</v>
      </c>
      <c r="F103" s="9">
        <v>0</v>
      </c>
      <c r="G103" s="9">
        <v>0</v>
      </c>
      <c r="H103" s="9">
        <v>0</v>
      </c>
      <c r="I103" s="9">
        <v>0</v>
      </c>
    </row>
    <row r="104" spans="1:9" ht="23.1" customHeight="1">
      <c r="A104" s="8" t="s">
        <v>587</v>
      </c>
      <c r="B104" s="9">
        <v>13675000</v>
      </c>
      <c r="C104" s="9">
        <v>4348650000</v>
      </c>
      <c r="D104" s="9">
        <v>-5094346000</v>
      </c>
      <c r="E104" s="9">
        <v>-745696000</v>
      </c>
      <c r="F104" s="9">
        <v>13675000</v>
      </c>
      <c r="G104" s="9">
        <v>4348650000</v>
      </c>
      <c r="H104" s="9">
        <v>-4108780000</v>
      </c>
      <c r="I104" s="9">
        <v>239870000</v>
      </c>
    </row>
    <row r="105" spans="1:9" ht="23.1" customHeight="1">
      <c r="A105" s="8" t="s">
        <v>589</v>
      </c>
      <c r="B105" s="9">
        <v>18737000</v>
      </c>
      <c r="C105" s="9">
        <v>4122140000</v>
      </c>
      <c r="D105" s="9">
        <v>-5097464000</v>
      </c>
      <c r="E105" s="9">
        <v>-975324000</v>
      </c>
      <c r="F105" s="9">
        <v>18737000</v>
      </c>
      <c r="G105" s="9">
        <v>4122140000</v>
      </c>
      <c r="H105" s="9">
        <v>-5110838000</v>
      </c>
      <c r="I105" s="9">
        <v>-988698000</v>
      </c>
    </row>
    <row r="106" spans="1:9" ht="23.1" customHeight="1">
      <c r="A106" s="8" t="s">
        <v>569</v>
      </c>
      <c r="B106" s="9">
        <v>72150000</v>
      </c>
      <c r="C106" s="9">
        <v>8441550000</v>
      </c>
      <c r="D106" s="9">
        <v>-10991510180</v>
      </c>
      <c r="E106" s="9">
        <v>-2549960180</v>
      </c>
      <c r="F106" s="9">
        <v>72150000</v>
      </c>
      <c r="G106" s="9">
        <v>8441550000</v>
      </c>
      <c r="H106" s="9">
        <v>-7835838180</v>
      </c>
      <c r="I106" s="9">
        <v>605711820</v>
      </c>
    </row>
    <row r="107" spans="1:9" ht="23.1" customHeight="1">
      <c r="A107" s="8" t="s">
        <v>118</v>
      </c>
      <c r="B107" s="9">
        <v>27654000</v>
      </c>
      <c r="C107" s="9">
        <v>552937584</v>
      </c>
      <c r="D107" s="9">
        <v>-3722255377</v>
      </c>
      <c r="E107" s="9">
        <v>-3169317793</v>
      </c>
      <c r="F107" s="9">
        <v>27654000</v>
      </c>
      <c r="G107" s="9">
        <v>552937584</v>
      </c>
      <c r="H107" s="9">
        <v>-1352370377</v>
      </c>
      <c r="I107" s="9">
        <v>-799432793</v>
      </c>
    </row>
    <row r="108" spans="1:9" ht="23.1" customHeight="1">
      <c r="A108" s="8" t="s">
        <v>592</v>
      </c>
      <c r="B108" s="9">
        <v>128381000</v>
      </c>
      <c r="C108" s="9">
        <v>256762000</v>
      </c>
      <c r="D108" s="9">
        <v>3734692000</v>
      </c>
      <c r="E108" s="9">
        <v>3991454000</v>
      </c>
      <c r="F108" s="9">
        <v>128381000</v>
      </c>
      <c r="G108" s="9">
        <v>256762000</v>
      </c>
      <c r="H108" s="9">
        <v>4127978662</v>
      </c>
      <c r="I108" s="9">
        <v>4384740662</v>
      </c>
    </row>
    <row r="109" spans="1:9" ht="23.1" customHeight="1">
      <c r="A109" s="8" t="s">
        <v>659</v>
      </c>
      <c r="B109" s="9">
        <v>41000</v>
      </c>
      <c r="C109" s="9">
        <v>4100000</v>
      </c>
      <c r="D109" s="9">
        <v>-3910000</v>
      </c>
      <c r="E109" s="9">
        <v>190000</v>
      </c>
      <c r="F109" s="9">
        <v>41000</v>
      </c>
      <c r="G109" s="9">
        <v>4100000</v>
      </c>
      <c r="H109" s="9">
        <v>-3910000</v>
      </c>
      <c r="I109" s="9">
        <v>190000</v>
      </c>
    </row>
    <row r="110" spans="1:9" ht="23.1" customHeight="1">
      <c r="A110" s="8" t="s">
        <v>630</v>
      </c>
      <c r="B110" s="9">
        <v>1520000</v>
      </c>
      <c r="C110" s="9">
        <v>363280000</v>
      </c>
      <c r="D110" s="9">
        <v>-397840000</v>
      </c>
      <c r="E110" s="9">
        <v>-34560000</v>
      </c>
      <c r="F110" s="9">
        <v>1520000</v>
      </c>
      <c r="G110" s="9">
        <v>363280000</v>
      </c>
      <c r="H110" s="9">
        <v>-396000000</v>
      </c>
      <c r="I110" s="9">
        <v>-32720000</v>
      </c>
    </row>
    <row r="111" spans="1:9" ht="23.1" customHeight="1">
      <c r="A111" s="8" t="s">
        <v>620</v>
      </c>
      <c r="B111" s="9">
        <v>1701000</v>
      </c>
      <c r="C111" s="9">
        <v>243243000</v>
      </c>
      <c r="D111" s="9">
        <v>-258739000</v>
      </c>
      <c r="E111" s="9">
        <v>-15496000</v>
      </c>
      <c r="F111" s="9">
        <v>1701000</v>
      </c>
      <c r="G111" s="9">
        <v>243243000</v>
      </c>
      <c r="H111" s="9">
        <v>-252390000</v>
      </c>
      <c r="I111" s="9">
        <v>-9147000</v>
      </c>
    </row>
    <row r="112" spans="1:9" ht="23.1" customHeight="1">
      <c r="A112" s="8" t="s">
        <v>617</v>
      </c>
      <c r="B112" s="9">
        <v>64556000</v>
      </c>
      <c r="C112" s="9">
        <v>3744248000</v>
      </c>
      <c r="D112" s="9">
        <v>-4626555377</v>
      </c>
      <c r="E112" s="9">
        <v>-882307377</v>
      </c>
      <c r="F112" s="9">
        <v>64556000</v>
      </c>
      <c r="G112" s="9">
        <v>3744248000</v>
      </c>
      <c r="H112" s="9">
        <v>-4626109377</v>
      </c>
      <c r="I112" s="9">
        <v>-881861377</v>
      </c>
    </row>
    <row r="113" spans="1:9" ht="23.1" customHeight="1">
      <c r="A113" s="8" t="s">
        <v>654</v>
      </c>
      <c r="B113" s="9">
        <v>1000000</v>
      </c>
      <c r="C113" s="9">
        <v>11000000</v>
      </c>
      <c r="D113" s="9">
        <v>-3000000</v>
      </c>
      <c r="E113" s="9">
        <v>8000000</v>
      </c>
      <c r="F113" s="9">
        <v>1000000</v>
      </c>
      <c r="G113" s="9">
        <v>11000000</v>
      </c>
      <c r="H113" s="9">
        <v>-3000000</v>
      </c>
      <c r="I113" s="9">
        <v>8000000</v>
      </c>
    </row>
    <row r="114" spans="1:9" ht="23.1" customHeight="1">
      <c r="A114" s="8" t="s">
        <v>623</v>
      </c>
      <c r="B114" s="9">
        <v>9115000</v>
      </c>
      <c r="C114" s="9">
        <v>1011765000</v>
      </c>
      <c r="D114" s="9">
        <v>-1203066000</v>
      </c>
      <c r="E114" s="9">
        <v>-191301000</v>
      </c>
      <c r="F114" s="9">
        <v>9115000</v>
      </c>
      <c r="G114" s="9">
        <v>1011765000</v>
      </c>
      <c r="H114" s="9">
        <v>-1216714000</v>
      </c>
      <c r="I114" s="9">
        <v>-204949000</v>
      </c>
    </row>
    <row r="115" spans="1:9" ht="23.1" customHeight="1">
      <c r="A115" s="8" t="s">
        <v>629</v>
      </c>
      <c r="B115" s="9">
        <v>1200000</v>
      </c>
      <c r="C115" s="9">
        <v>450000000</v>
      </c>
      <c r="D115" s="9">
        <v>-708000000</v>
      </c>
      <c r="E115" s="9">
        <v>-258000000</v>
      </c>
      <c r="F115" s="9">
        <v>1200000</v>
      </c>
      <c r="G115" s="9">
        <v>450000000</v>
      </c>
      <c r="H115" s="9">
        <v>-714600000</v>
      </c>
      <c r="I115" s="9">
        <v>-264600000</v>
      </c>
    </row>
    <row r="116" spans="1:9" ht="23.1" customHeight="1">
      <c r="A116" s="8" t="s">
        <v>660</v>
      </c>
      <c r="B116" s="9">
        <v>2783000</v>
      </c>
      <c r="C116" s="9">
        <v>230989000</v>
      </c>
      <c r="D116" s="9">
        <v>-239338000</v>
      </c>
      <c r="E116" s="9">
        <v>-8349000</v>
      </c>
      <c r="F116" s="9">
        <v>2783000</v>
      </c>
      <c r="G116" s="9">
        <v>230989000</v>
      </c>
      <c r="H116" s="9">
        <v>-239338000</v>
      </c>
      <c r="I116" s="9">
        <v>-8349000</v>
      </c>
    </row>
    <row r="117" spans="1:9" ht="23.1" customHeight="1">
      <c r="A117" s="8" t="s">
        <v>605</v>
      </c>
      <c r="B117" s="9">
        <v>1000</v>
      </c>
      <c r="C117" s="9">
        <v>94000</v>
      </c>
      <c r="D117" s="9">
        <v>-94000</v>
      </c>
      <c r="E117" s="9">
        <v>0</v>
      </c>
      <c r="F117" s="9">
        <v>1000</v>
      </c>
      <c r="G117" s="9">
        <v>94000</v>
      </c>
      <c r="H117" s="9">
        <v>-88000</v>
      </c>
      <c r="I117" s="9">
        <v>6000</v>
      </c>
    </row>
    <row r="118" spans="1:9" ht="23.1" customHeight="1">
      <c r="A118" s="8" t="s">
        <v>582</v>
      </c>
      <c r="B118" s="9">
        <v>1020000</v>
      </c>
      <c r="C118" s="9">
        <v>51000000</v>
      </c>
      <c r="D118" s="9">
        <v>255000000</v>
      </c>
      <c r="E118" s="9">
        <v>306000000</v>
      </c>
      <c r="F118" s="9">
        <v>1020000</v>
      </c>
      <c r="G118" s="9">
        <v>51000000</v>
      </c>
      <c r="H118" s="9">
        <v>673000000</v>
      </c>
      <c r="I118" s="9">
        <v>724000000</v>
      </c>
    </row>
    <row r="119" spans="1:9" ht="23.1" customHeight="1">
      <c r="A119" s="8" t="s">
        <v>578</v>
      </c>
      <c r="B119" s="9">
        <v>1362000</v>
      </c>
      <c r="C119" s="9">
        <v>40860000</v>
      </c>
      <c r="D119" s="9">
        <v>258780000</v>
      </c>
      <c r="E119" s="9">
        <v>299640000</v>
      </c>
      <c r="F119" s="9">
        <v>1362000</v>
      </c>
      <c r="G119" s="9">
        <v>40860000</v>
      </c>
      <c r="H119" s="9">
        <v>759387956</v>
      </c>
      <c r="I119" s="9">
        <v>800247956</v>
      </c>
    </row>
    <row r="120" spans="1:9" ht="23.1" customHeight="1">
      <c r="A120" s="8" t="s">
        <v>586</v>
      </c>
      <c r="B120" s="9">
        <v>3810000</v>
      </c>
      <c r="C120" s="9">
        <v>49530000</v>
      </c>
      <c r="D120" s="9">
        <v>-7620000</v>
      </c>
      <c r="E120" s="9">
        <v>41910000</v>
      </c>
      <c r="F120" s="9">
        <v>3810000</v>
      </c>
      <c r="G120" s="9">
        <v>49530000</v>
      </c>
      <c r="H120" s="9">
        <v>242545000</v>
      </c>
      <c r="I120" s="9">
        <v>292075000</v>
      </c>
    </row>
    <row r="121" spans="1:9" ht="23.1" customHeight="1">
      <c r="A121" s="8" t="s">
        <v>571</v>
      </c>
      <c r="B121" s="9">
        <v>6827000</v>
      </c>
      <c r="C121" s="9">
        <v>3563694000</v>
      </c>
      <c r="D121" s="9">
        <v>-2689838000</v>
      </c>
      <c r="E121" s="9">
        <v>873856000</v>
      </c>
      <c r="F121" s="9">
        <v>6827000</v>
      </c>
      <c r="G121" s="9">
        <v>3563694000</v>
      </c>
      <c r="H121" s="9">
        <v>-2457528000</v>
      </c>
      <c r="I121" s="9">
        <v>1106166000</v>
      </c>
    </row>
    <row r="122" spans="1:9" ht="23.1" customHeight="1">
      <c r="A122" s="8" t="s">
        <v>119</v>
      </c>
      <c r="B122" s="9">
        <v>237000</v>
      </c>
      <c r="C122" s="9">
        <v>95960287</v>
      </c>
      <c r="D122" s="9">
        <v>-125577656</v>
      </c>
      <c r="E122" s="9">
        <v>-29617369</v>
      </c>
      <c r="F122" s="9">
        <v>237000</v>
      </c>
      <c r="G122" s="9">
        <v>95960287</v>
      </c>
      <c r="H122" s="9">
        <v>-104780972</v>
      </c>
      <c r="I122" s="9">
        <v>-8820685</v>
      </c>
    </row>
    <row r="123" spans="1:9" ht="23.1" customHeight="1">
      <c r="A123" s="8" t="s">
        <v>574</v>
      </c>
      <c r="B123" s="9">
        <v>1035000</v>
      </c>
      <c r="C123" s="9">
        <v>256680000</v>
      </c>
      <c r="D123" s="9">
        <v>-140897000</v>
      </c>
      <c r="E123" s="9">
        <v>115783000</v>
      </c>
      <c r="F123" s="9">
        <v>1035000</v>
      </c>
      <c r="G123" s="9">
        <v>256680000</v>
      </c>
      <c r="H123" s="9">
        <v>228435000</v>
      </c>
      <c r="I123" s="9">
        <v>485115000</v>
      </c>
    </row>
    <row r="124" spans="1:9" ht="23.1" customHeight="1">
      <c r="A124" s="8" t="s">
        <v>596</v>
      </c>
      <c r="B124" s="9">
        <v>45332000</v>
      </c>
      <c r="C124" s="9">
        <v>3626560000</v>
      </c>
      <c r="D124" s="9">
        <v>-2214568000</v>
      </c>
      <c r="E124" s="9">
        <v>1411992000</v>
      </c>
      <c r="F124" s="9">
        <v>45332000</v>
      </c>
      <c r="G124" s="9">
        <v>3626560000</v>
      </c>
      <c r="H124" s="9">
        <v>-2205634000</v>
      </c>
      <c r="I124" s="9">
        <v>1420926000</v>
      </c>
    </row>
    <row r="125" spans="1:9" ht="23.1" customHeight="1">
      <c r="A125" s="8" t="s">
        <v>597</v>
      </c>
      <c r="B125" s="9">
        <v>18062000</v>
      </c>
      <c r="C125" s="9">
        <v>288992000</v>
      </c>
      <c r="D125" s="9">
        <v>-166850000</v>
      </c>
      <c r="E125" s="9">
        <v>122142000</v>
      </c>
      <c r="F125" s="9">
        <v>18062000</v>
      </c>
      <c r="G125" s="9">
        <v>288992000</v>
      </c>
      <c r="H125" s="9">
        <v>-166325000</v>
      </c>
      <c r="I125" s="9">
        <v>122667000</v>
      </c>
    </row>
    <row r="126" spans="1:9" ht="23.1" customHeight="1">
      <c r="A126" s="8" t="s">
        <v>120</v>
      </c>
      <c r="B126" s="9">
        <v>2000</v>
      </c>
      <c r="C126" s="9">
        <v>3459111</v>
      </c>
      <c r="D126" s="9">
        <v>-3950014</v>
      </c>
      <c r="E126" s="9">
        <v>-490903</v>
      </c>
      <c r="F126" s="9">
        <v>2000</v>
      </c>
      <c r="G126" s="9">
        <v>3459111</v>
      </c>
      <c r="H126" s="9">
        <v>-4751222</v>
      </c>
      <c r="I126" s="9">
        <v>-1292111</v>
      </c>
    </row>
    <row r="127" spans="1:9" ht="23.1" customHeight="1">
      <c r="A127" s="8" t="s">
        <v>121</v>
      </c>
      <c r="B127" s="9">
        <v>2401000</v>
      </c>
      <c r="C127" s="9">
        <v>3024480997</v>
      </c>
      <c r="D127" s="9">
        <v>-4152165432</v>
      </c>
      <c r="E127" s="9">
        <v>-1127684435</v>
      </c>
      <c r="F127" s="9">
        <v>2401000</v>
      </c>
      <c r="G127" s="9">
        <v>3024480997</v>
      </c>
      <c r="H127" s="9">
        <v>-3269673156</v>
      </c>
      <c r="I127" s="9">
        <v>-245192159</v>
      </c>
    </row>
    <row r="128" spans="1:9" ht="23.1" customHeight="1">
      <c r="A128" s="8" t="s">
        <v>667</v>
      </c>
      <c r="B128" s="9">
        <v>1173000</v>
      </c>
      <c r="C128" s="9">
        <v>645150000</v>
      </c>
      <c r="D128" s="9">
        <v>-657865000</v>
      </c>
      <c r="E128" s="9">
        <v>-12715000</v>
      </c>
      <c r="F128" s="9">
        <v>1173000</v>
      </c>
      <c r="G128" s="9">
        <v>645150000</v>
      </c>
      <c r="H128" s="9">
        <v>-657865000</v>
      </c>
      <c r="I128" s="9">
        <v>-12715000</v>
      </c>
    </row>
    <row r="129" spans="1:9" ht="23.1" customHeight="1">
      <c r="A129" s="8" t="s">
        <v>122</v>
      </c>
      <c r="B129" s="9">
        <v>1211000</v>
      </c>
      <c r="C129" s="9">
        <v>302672043</v>
      </c>
      <c r="D129" s="9">
        <v>-485377815</v>
      </c>
      <c r="E129" s="9">
        <v>-182705772</v>
      </c>
      <c r="F129" s="9">
        <v>1211000</v>
      </c>
      <c r="G129" s="9">
        <v>302672043</v>
      </c>
      <c r="H129" s="9">
        <v>-3115978578</v>
      </c>
      <c r="I129" s="9">
        <v>-2813306535</v>
      </c>
    </row>
    <row r="130" spans="1:9" ht="23.1" customHeight="1">
      <c r="A130" s="8" t="s">
        <v>123</v>
      </c>
      <c r="B130" s="9">
        <v>1000</v>
      </c>
      <c r="C130" s="9">
        <v>77983</v>
      </c>
      <c r="D130" s="9">
        <v>-176957</v>
      </c>
      <c r="E130" s="9">
        <v>-98974</v>
      </c>
      <c r="F130" s="9">
        <v>1000</v>
      </c>
      <c r="G130" s="9">
        <v>77983</v>
      </c>
      <c r="H130" s="9">
        <v>-500128</v>
      </c>
      <c r="I130" s="9">
        <v>-422145</v>
      </c>
    </row>
    <row r="131" spans="1:9" ht="23.1" customHeight="1">
      <c r="A131" s="8" t="s">
        <v>641</v>
      </c>
      <c r="B131" s="9">
        <v>1050000</v>
      </c>
      <c r="C131" s="9">
        <v>493500000</v>
      </c>
      <c r="D131" s="9">
        <v>-535450000</v>
      </c>
      <c r="E131" s="9">
        <v>-41950000</v>
      </c>
      <c r="F131" s="9">
        <v>1050000</v>
      </c>
      <c r="G131" s="9">
        <v>493500000</v>
      </c>
      <c r="H131" s="9">
        <v>-535450000</v>
      </c>
      <c r="I131" s="9">
        <v>-41950000</v>
      </c>
    </row>
    <row r="132" spans="1:9" ht="23.1" customHeight="1">
      <c r="A132" s="8" t="s">
        <v>598</v>
      </c>
      <c r="B132" s="9">
        <v>15000</v>
      </c>
      <c r="C132" s="9">
        <v>5265000</v>
      </c>
      <c r="D132" s="9">
        <v>-6780000</v>
      </c>
      <c r="E132" s="9">
        <v>-1515000</v>
      </c>
      <c r="F132" s="9">
        <v>15000</v>
      </c>
      <c r="G132" s="9">
        <v>5265000</v>
      </c>
      <c r="H132" s="9">
        <v>-4510000</v>
      </c>
      <c r="I132" s="9">
        <v>755000</v>
      </c>
    </row>
    <row r="133" spans="1:9" ht="23.1" customHeight="1">
      <c r="A133" s="8" t="s">
        <v>613</v>
      </c>
      <c r="B133" s="9">
        <v>63888000</v>
      </c>
      <c r="C133" s="9">
        <v>10477632000</v>
      </c>
      <c r="D133" s="9">
        <v>-12559727000</v>
      </c>
      <c r="E133" s="9">
        <v>-2082095000</v>
      </c>
      <c r="F133" s="9">
        <v>63888000</v>
      </c>
      <c r="G133" s="9">
        <v>10477632000</v>
      </c>
      <c r="H133" s="9">
        <v>-12763835000</v>
      </c>
      <c r="I133" s="9">
        <v>-2286203000</v>
      </c>
    </row>
    <row r="134" spans="1:9" ht="23.1" customHeight="1">
      <c r="A134" s="8" t="s">
        <v>607</v>
      </c>
      <c r="B134" s="9">
        <v>24833000</v>
      </c>
      <c r="C134" s="9">
        <v>1763143000</v>
      </c>
      <c r="D134" s="9">
        <v>-853137000</v>
      </c>
      <c r="E134" s="9">
        <v>910006000</v>
      </c>
      <c r="F134" s="9">
        <v>24833000</v>
      </c>
      <c r="G134" s="9">
        <v>1763143000</v>
      </c>
      <c r="H134" s="9">
        <v>-817059000</v>
      </c>
      <c r="I134" s="9">
        <v>946084000</v>
      </c>
    </row>
    <row r="135" spans="1:9" ht="23.1" customHeight="1">
      <c r="A135" s="8" t="s">
        <v>603</v>
      </c>
      <c r="B135" s="9">
        <v>135045000</v>
      </c>
      <c r="C135" s="9">
        <v>2700900000</v>
      </c>
      <c r="D135" s="9">
        <v>646596000</v>
      </c>
      <c r="E135" s="9">
        <v>3347496000</v>
      </c>
      <c r="F135" s="9">
        <v>135045000</v>
      </c>
      <c r="G135" s="9">
        <v>2700900000</v>
      </c>
      <c r="H135" s="9">
        <v>662765000</v>
      </c>
      <c r="I135" s="9">
        <v>3363665000</v>
      </c>
    </row>
    <row r="136" spans="1:9" ht="23.1" customHeight="1">
      <c r="A136" s="8" t="s">
        <v>661</v>
      </c>
      <c r="B136" s="9">
        <v>65684000</v>
      </c>
      <c r="C136" s="9">
        <v>591156000</v>
      </c>
      <c r="D136" s="9">
        <v>-82446000</v>
      </c>
      <c r="E136" s="9">
        <v>508710000</v>
      </c>
      <c r="F136" s="9">
        <v>65684000</v>
      </c>
      <c r="G136" s="9">
        <v>591156000</v>
      </c>
      <c r="H136" s="9">
        <v>-82446000</v>
      </c>
      <c r="I136" s="9">
        <v>508710000</v>
      </c>
    </row>
    <row r="137" spans="1:9" ht="23.1" customHeight="1">
      <c r="A137" s="8" t="s">
        <v>124</v>
      </c>
      <c r="B137" s="9">
        <v>5000000</v>
      </c>
      <c r="C137" s="9">
        <v>3499098750</v>
      </c>
      <c r="D137" s="9">
        <v>-3500892500</v>
      </c>
      <c r="E137" s="9">
        <v>-1793750</v>
      </c>
      <c r="F137" s="9">
        <v>5000000</v>
      </c>
      <c r="G137" s="9">
        <v>3499098750</v>
      </c>
      <c r="H137" s="9">
        <v>-3500892500</v>
      </c>
      <c r="I137" s="9">
        <v>-1793750</v>
      </c>
    </row>
    <row r="138" spans="1:9" ht="23.1" customHeight="1">
      <c r="A138" s="8" t="s">
        <v>125</v>
      </c>
      <c r="B138" s="9">
        <v>3001000</v>
      </c>
      <c r="C138" s="9">
        <v>2070156800</v>
      </c>
      <c r="D138" s="9">
        <v>-1801009139</v>
      </c>
      <c r="E138" s="9">
        <v>269147661</v>
      </c>
      <c r="F138" s="9">
        <v>3001000</v>
      </c>
      <c r="G138" s="9">
        <v>2070156800</v>
      </c>
      <c r="H138" s="9">
        <v>-1801009139</v>
      </c>
      <c r="I138" s="9">
        <v>269147661</v>
      </c>
    </row>
    <row r="139" spans="1:9" ht="23.1" customHeight="1">
      <c r="A139" s="8" t="s">
        <v>126</v>
      </c>
      <c r="B139" s="9">
        <v>2001000</v>
      </c>
      <c r="C139" s="9">
        <v>1900460506</v>
      </c>
      <c r="D139" s="9">
        <v>-600295614</v>
      </c>
      <c r="E139" s="9">
        <v>1300164892</v>
      </c>
      <c r="F139" s="9">
        <v>2001000</v>
      </c>
      <c r="G139" s="9">
        <v>1900460506</v>
      </c>
      <c r="H139" s="9">
        <v>-625609489</v>
      </c>
      <c r="I139" s="9">
        <v>1274851017</v>
      </c>
    </row>
    <row r="140" spans="1:9" ht="23.1" customHeight="1">
      <c r="A140" s="8" t="s">
        <v>618</v>
      </c>
      <c r="B140" s="9">
        <v>5089000</v>
      </c>
      <c r="C140" s="9">
        <v>279895000</v>
      </c>
      <c r="D140" s="9">
        <v>-245340000</v>
      </c>
      <c r="E140" s="9">
        <v>34555000</v>
      </c>
      <c r="F140" s="9">
        <v>5089000</v>
      </c>
      <c r="G140" s="9">
        <v>279895000</v>
      </c>
      <c r="H140" s="9">
        <v>-236427000</v>
      </c>
      <c r="I140" s="9">
        <v>43468000</v>
      </c>
    </row>
    <row r="141" spans="1:9" ht="23.1" customHeight="1">
      <c r="A141" s="8" t="s">
        <v>642</v>
      </c>
      <c r="B141" s="9">
        <v>4400000</v>
      </c>
      <c r="C141" s="9">
        <v>286000000</v>
      </c>
      <c r="D141" s="9">
        <v>-142700000</v>
      </c>
      <c r="E141" s="9">
        <v>143300000</v>
      </c>
      <c r="F141" s="9">
        <v>4400000</v>
      </c>
      <c r="G141" s="9">
        <v>286000000</v>
      </c>
      <c r="H141" s="9">
        <v>-142700000</v>
      </c>
      <c r="I141" s="9">
        <v>143300000</v>
      </c>
    </row>
    <row r="142" spans="1:9" ht="23.1" customHeight="1">
      <c r="A142" s="8" t="s">
        <v>646</v>
      </c>
      <c r="B142" s="9">
        <v>2455000</v>
      </c>
      <c r="C142" s="9">
        <v>4910000</v>
      </c>
      <c r="D142" s="9">
        <v>71370000</v>
      </c>
      <c r="E142" s="9">
        <v>76280000</v>
      </c>
      <c r="F142" s="9">
        <v>2455000</v>
      </c>
      <c r="G142" s="9">
        <v>4910000</v>
      </c>
      <c r="H142" s="9">
        <v>71370000</v>
      </c>
      <c r="I142" s="9">
        <v>76280000</v>
      </c>
    </row>
    <row r="143" spans="1:9" ht="23.1" customHeight="1">
      <c r="A143" s="8" t="s">
        <v>127</v>
      </c>
      <c r="B143" s="9">
        <v>1000</v>
      </c>
      <c r="C143" s="9">
        <v>2798284</v>
      </c>
      <c r="D143" s="9">
        <v>-4048958</v>
      </c>
      <c r="E143" s="9">
        <v>-1250674</v>
      </c>
      <c r="F143" s="9">
        <v>1000</v>
      </c>
      <c r="G143" s="9">
        <v>2798284</v>
      </c>
      <c r="H143" s="9">
        <v>-5501416</v>
      </c>
      <c r="I143" s="9">
        <v>-2703132</v>
      </c>
    </row>
    <row r="144" spans="1:9" ht="23.1" customHeight="1">
      <c r="A144" s="8" t="s">
        <v>631</v>
      </c>
      <c r="B144" s="9">
        <v>100000</v>
      </c>
      <c r="C144" s="9">
        <v>17000000</v>
      </c>
      <c r="D144" s="9">
        <v>-29000000</v>
      </c>
      <c r="E144" s="9">
        <v>-12000000</v>
      </c>
      <c r="F144" s="9">
        <v>100000</v>
      </c>
      <c r="G144" s="9">
        <v>17000000</v>
      </c>
      <c r="H144" s="9">
        <v>-29000000</v>
      </c>
      <c r="I144" s="9">
        <v>-12000000</v>
      </c>
    </row>
    <row r="145" spans="1:9" ht="23.1" customHeight="1">
      <c r="A145" s="8" t="s">
        <v>640</v>
      </c>
      <c r="B145" s="9">
        <v>410000</v>
      </c>
      <c r="C145" s="9">
        <v>37720000</v>
      </c>
      <c r="D145" s="9">
        <v>-28660000</v>
      </c>
      <c r="E145" s="9">
        <v>9060000</v>
      </c>
      <c r="F145" s="9">
        <v>410000</v>
      </c>
      <c r="G145" s="9">
        <v>37720000</v>
      </c>
      <c r="H145" s="9">
        <v>-28660000</v>
      </c>
      <c r="I145" s="9">
        <v>9060000</v>
      </c>
    </row>
    <row r="146" spans="1:9" ht="23.1" customHeight="1">
      <c r="A146" s="8" t="s">
        <v>128</v>
      </c>
      <c r="B146" s="9">
        <v>1002000</v>
      </c>
      <c r="C146" s="9">
        <v>5812106998</v>
      </c>
      <c r="D146" s="9">
        <v>-4715202070</v>
      </c>
      <c r="E146" s="9">
        <v>1096904928</v>
      </c>
      <c r="F146" s="9">
        <v>1002000</v>
      </c>
      <c r="G146" s="9">
        <v>5812106998</v>
      </c>
      <c r="H146" s="9">
        <v>-4715202070</v>
      </c>
      <c r="I146" s="9">
        <v>1096904928</v>
      </c>
    </row>
    <row r="147" spans="1:9" ht="23.1" customHeight="1">
      <c r="A147" s="8" t="s">
        <v>129</v>
      </c>
      <c r="B147" s="9">
        <v>2004000</v>
      </c>
      <c r="C147" s="9">
        <v>9851130683</v>
      </c>
      <c r="D147" s="9">
        <v>-5688768104</v>
      </c>
      <c r="E147" s="9">
        <v>4162362579</v>
      </c>
      <c r="F147" s="9">
        <v>2004000</v>
      </c>
      <c r="G147" s="9">
        <v>9851130683</v>
      </c>
      <c r="H147" s="9">
        <v>-5586074084</v>
      </c>
      <c r="I147" s="9">
        <v>4265056599</v>
      </c>
    </row>
    <row r="148" spans="1:9" ht="23.1" customHeight="1">
      <c r="A148" s="8" t="s">
        <v>130</v>
      </c>
      <c r="B148" s="9">
        <v>1149000</v>
      </c>
      <c r="C148" s="9">
        <v>2297408265</v>
      </c>
      <c r="D148" s="9">
        <v>-1918819607</v>
      </c>
      <c r="E148" s="9">
        <v>378588658</v>
      </c>
      <c r="F148" s="9">
        <v>1149000</v>
      </c>
      <c r="G148" s="9">
        <v>2297408265</v>
      </c>
      <c r="H148" s="9">
        <v>-1918819607</v>
      </c>
      <c r="I148" s="9">
        <v>378588658</v>
      </c>
    </row>
    <row r="149" spans="1:9" ht="23.1" customHeight="1">
      <c r="A149" s="8" t="s">
        <v>131</v>
      </c>
      <c r="B149" s="9">
        <v>510000</v>
      </c>
      <c r="C149" s="9">
        <v>1019737350</v>
      </c>
      <c r="D149" s="9">
        <v>-471120105</v>
      </c>
      <c r="E149" s="9">
        <v>548617245</v>
      </c>
      <c r="F149" s="9">
        <v>510000</v>
      </c>
      <c r="G149" s="9">
        <v>1019737350</v>
      </c>
      <c r="H149" s="9">
        <v>-471120105</v>
      </c>
      <c r="I149" s="9">
        <v>548617245</v>
      </c>
    </row>
    <row r="150" spans="1:9" ht="23.1" customHeight="1">
      <c r="A150" s="8" t="s">
        <v>650</v>
      </c>
      <c r="B150" s="9">
        <v>1000</v>
      </c>
      <c r="C150" s="9">
        <v>550000</v>
      </c>
      <c r="D150" s="9">
        <v>-590000</v>
      </c>
      <c r="E150" s="9">
        <v>-40000</v>
      </c>
      <c r="F150" s="9">
        <v>1000</v>
      </c>
      <c r="G150" s="9">
        <v>550000</v>
      </c>
      <c r="H150" s="9">
        <v>-590000</v>
      </c>
      <c r="I150" s="9">
        <v>-40000</v>
      </c>
    </row>
    <row r="151" spans="1:9" ht="23.1" customHeight="1">
      <c r="A151" s="8" t="s">
        <v>653</v>
      </c>
      <c r="B151" s="9">
        <v>752000</v>
      </c>
      <c r="C151" s="9">
        <v>146640000</v>
      </c>
      <c r="D151" s="9">
        <v>-131700000</v>
      </c>
      <c r="E151" s="9">
        <v>14940000</v>
      </c>
      <c r="F151" s="9">
        <v>752000</v>
      </c>
      <c r="G151" s="9">
        <v>146640000</v>
      </c>
      <c r="H151" s="9">
        <v>-131700000</v>
      </c>
      <c r="I151" s="9">
        <v>14940000</v>
      </c>
    </row>
    <row r="152" spans="1:9" ht="23.1" customHeight="1">
      <c r="A152" s="8" t="s">
        <v>652</v>
      </c>
      <c r="B152" s="9">
        <v>10000</v>
      </c>
      <c r="C152" s="9">
        <v>2200000</v>
      </c>
      <c r="D152" s="9">
        <v>-2100000</v>
      </c>
      <c r="E152" s="9">
        <v>100000</v>
      </c>
      <c r="F152" s="9">
        <v>10000</v>
      </c>
      <c r="G152" s="9">
        <v>2200000</v>
      </c>
      <c r="H152" s="9">
        <v>-2100000</v>
      </c>
      <c r="I152" s="9">
        <v>100000</v>
      </c>
    </row>
    <row r="153" spans="1:9" ht="23.1" customHeight="1">
      <c r="A153" s="8" t="s">
        <v>665</v>
      </c>
      <c r="B153" s="9">
        <v>1660000</v>
      </c>
      <c r="C153" s="9">
        <v>91300000</v>
      </c>
      <c r="D153" s="9">
        <v>-76620000</v>
      </c>
      <c r="E153" s="9">
        <v>14680000</v>
      </c>
      <c r="F153" s="9">
        <v>1660000</v>
      </c>
      <c r="G153" s="9">
        <v>91300000</v>
      </c>
      <c r="H153" s="9">
        <v>-76620000</v>
      </c>
      <c r="I153" s="9">
        <v>14680000</v>
      </c>
    </row>
    <row r="154" spans="1:9" ht="23.1" customHeight="1">
      <c r="A154" s="8" t="s">
        <v>643</v>
      </c>
      <c r="B154" s="9">
        <v>1000000</v>
      </c>
      <c r="C154" s="9">
        <v>245000000</v>
      </c>
      <c r="D154" s="9">
        <v>-260000000</v>
      </c>
      <c r="E154" s="9">
        <v>-15000000</v>
      </c>
      <c r="F154" s="9">
        <v>1000000</v>
      </c>
      <c r="G154" s="9">
        <v>245000000</v>
      </c>
      <c r="H154" s="9">
        <v>-260000000</v>
      </c>
      <c r="I154" s="9">
        <v>-15000000</v>
      </c>
    </row>
    <row r="155" spans="1:9" ht="23.1" customHeight="1">
      <c r="A155" s="8" t="s">
        <v>628</v>
      </c>
      <c r="B155" s="9">
        <v>2418000</v>
      </c>
      <c r="C155" s="9">
        <v>188604000</v>
      </c>
      <c r="D155" s="9">
        <v>-147259000</v>
      </c>
      <c r="E155" s="9">
        <v>41345000</v>
      </c>
      <c r="F155" s="9">
        <v>2418000</v>
      </c>
      <c r="G155" s="9">
        <v>188604000</v>
      </c>
      <c r="H155" s="9">
        <v>-153874000</v>
      </c>
      <c r="I155" s="9">
        <v>34730000</v>
      </c>
    </row>
    <row r="156" spans="1:9" ht="23.1" customHeight="1">
      <c r="A156" s="8" t="s">
        <v>662</v>
      </c>
      <c r="B156" s="9">
        <v>5797000</v>
      </c>
      <c r="C156" s="9">
        <v>1988371000</v>
      </c>
      <c r="D156" s="9">
        <v>-1983644000</v>
      </c>
      <c r="E156" s="9">
        <v>4727000</v>
      </c>
      <c r="F156" s="9">
        <v>5797000</v>
      </c>
      <c r="G156" s="9">
        <v>1988371000</v>
      </c>
      <c r="H156" s="9">
        <v>-1983644000</v>
      </c>
      <c r="I156" s="9">
        <v>4727000</v>
      </c>
    </row>
    <row r="157" spans="1:9" ht="23.1" customHeight="1">
      <c r="A157" s="8" t="s">
        <v>638</v>
      </c>
      <c r="B157" s="9">
        <v>126944000</v>
      </c>
      <c r="C157" s="9">
        <v>24500192000</v>
      </c>
      <c r="D157" s="9">
        <v>-22202413000</v>
      </c>
      <c r="E157" s="9">
        <v>2297779000</v>
      </c>
      <c r="F157" s="9">
        <v>126944000</v>
      </c>
      <c r="G157" s="9">
        <v>24500192000</v>
      </c>
      <c r="H157" s="9">
        <v>-22202413000</v>
      </c>
      <c r="I157" s="9">
        <v>2297779000</v>
      </c>
    </row>
    <row r="158" spans="1:9" ht="23.1" customHeight="1">
      <c r="A158" s="8" t="s">
        <v>651</v>
      </c>
      <c r="B158" s="9">
        <v>67535000</v>
      </c>
      <c r="C158" s="9">
        <v>4794985000</v>
      </c>
      <c r="D158" s="9">
        <v>-2640323124</v>
      </c>
      <c r="E158" s="9">
        <v>2154661876</v>
      </c>
      <c r="F158" s="9">
        <v>67535000</v>
      </c>
      <c r="G158" s="9">
        <v>4794985000</v>
      </c>
      <c r="H158" s="9">
        <v>-2640323124</v>
      </c>
      <c r="I158" s="9">
        <v>2154661876</v>
      </c>
    </row>
    <row r="159" spans="1:9" ht="23.1" customHeight="1">
      <c r="A159" s="8" t="s">
        <v>655</v>
      </c>
      <c r="B159" s="9">
        <v>204000</v>
      </c>
      <c r="C159" s="9">
        <v>142800000</v>
      </c>
      <c r="D159" s="9">
        <v>-142596000</v>
      </c>
      <c r="E159" s="9">
        <v>204000</v>
      </c>
      <c r="F159" s="9">
        <v>204000</v>
      </c>
      <c r="G159" s="9">
        <v>142800000</v>
      </c>
      <c r="H159" s="9">
        <v>-142596000</v>
      </c>
      <c r="I159" s="9">
        <v>204000</v>
      </c>
    </row>
    <row r="160" spans="1:9" ht="23.1" customHeight="1">
      <c r="A160" s="8" t="s">
        <v>635</v>
      </c>
      <c r="B160" s="9">
        <v>42837000</v>
      </c>
      <c r="C160" s="9">
        <v>10323717000</v>
      </c>
      <c r="D160" s="9">
        <v>-9672152694</v>
      </c>
      <c r="E160" s="9">
        <v>651564306</v>
      </c>
      <c r="F160" s="9">
        <v>42837000</v>
      </c>
      <c r="G160" s="9">
        <v>10323717000</v>
      </c>
      <c r="H160" s="9">
        <v>-9672152694</v>
      </c>
      <c r="I160" s="9">
        <v>651564306</v>
      </c>
    </row>
    <row r="161" spans="1:9" ht="23.1" customHeight="1">
      <c r="A161" s="8" t="s">
        <v>627</v>
      </c>
      <c r="B161" s="9">
        <v>102124000</v>
      </c>
      <c r="C161" s="9">
        <v>8272044000</v>
      </c>
      <c r="D161" s="9">
        <v>-174613004</v>
      </c>
      <c r="E161" s="9">
        <v>8097430996</v>
      </c>
      <c r="F161" s="9">
        <v>102124000</v>
      </c>
      <c r="G161" s="9">
        <v>8272044000</v>
      </c>
      <c r="H161" s="9">
        <v>-192998004</v>
      </c>
      <c r="I161" s="9">
        <v>8079045996</v>
      </c>
    </row>
    <row r="162" spans="1:9" ht="23.1" customHeight="1">
      <c r="A162" s="8" t="s">
        <v>637</v>
      </c>
      <c r="B162" s="9">
        <v>36720000</v>
      </c>
      <c r="C162" s="9">
        <v>954720000</v>
      </c>
      <c r="D162" s="9">
        <v>1454797432</v>
      </c>
      <c r="E162" s="9">
        <v>2409517432</v>
      </c>
      <c r="F162" s="9">
        <v>36720000</v>
      </c>
      <c r="G162" s="9">
        <v>954720000</v>
      </c>
      <c r="H162" s="9">
        <v>1454797432</v>
      </c>
      <c r="I162" s="9">
        <v>2409517432</v>
      </c>
    </row>
    <row r="163" spans="1:9" ht="23.1" customHeight="1">
      <c r="A163" s="8" t="s">
        <v>639</v>
      </c>
      <c r="B163" s="9">
        <v>7929000</v>
      </c>
      <c r="C163" s="9">
        <v>2775150000</v>
      </c>
      <c r="D163" s="9">
        <v>-3019615000</v>
      </c>
      <c r="E163" s="9">
        <v>-244465000</v>
      </c>
      <c r="F163" s="9">
        <v>7929000</v>
      </c>
      <c r="G163" s="9">
        <v>2775150000</v>
      </c>
      <c r="H163" s="9">
        <v>-3019615000</v>
      </c>
      <c r="I163" s="9">
        <v>-244465000</v>
      </c>
    </row>
    <row r="164" spans="1:9" ht="23.1" customHeight="1">
      <c r="A164" s="8" t="s">
        <v>636</v>
      </c>
      <c r="B164" s="9">
        <v>3489000</v>
      </c>
      <c r="C164" s="9">
        <v>792003000</v>
      </c>
      <c r="D164" s="9">
        <v>-659308000</v>
      </c>
      <c r="E164" s="9">
        <v>132695000</v>
      </c>
      <c r="F164" s="9">
        <v>3489000</v>
      </c>
      <c r="G164" s="9">
        <v>792003000</v>
      </c>
      <c r="H164" s="9">
        <v>-659308000</v>
      </c>
      <c r="I164" s="9">
        <v>132695000</v>
      </c>
    </row>
    <row r="165" spans="1:9" ht="23.1" customHeight="1">
      <c r="A165" s="8" t="s">
        <v>645</v>
      </c>
      <c r="B165" s="9">
        <v>300000</v>
      </c>
      <c r="C165" s="9">
        <v>18600000</v>
      </c>
      <c r="D165" s="9">
        <v>2310000</v>
      </c>
      <c r="E165" s="9">
        <v>20910000</v>
      </c>
      <c r="F165" s="9">
        <v>300000</v>
      </c>
      <c r="G165" s="9">
        <v>18600000</v>
      </c>
      <c r="H165" s="9">
        <v>2310000</v>
      </c>
      <c r="I165" s="9">
        <v>20910000</v>
      </c>
    </row>
    <row r="166" spans="1:9" ht="23.1" customHeight="1">
      <c r="A166" s="8" t="s">
        <v>657</v>
      </c>
      <c r="B166" s="9">
        <v>11000</v>
      </c>
      <c r="C166" s="9">
        <v>11000000</v>
      </c>
      <c r="D166" s="9">
        <v>-10450000</v>
      </c>
      <c r="E166" s="9">
        <v>550000</v>
      </c>
      <c r="F166" s="9">
        <v>11000</v>
      </c>
      <c r="G166" s="9">
        <v>11000000</v>
      </c>
      <c r="H166" s="9">
        <v>-10450000</v>
      </c>
      <c r="I166" s="9">
        <v>550000</v>
      </c>
    </row>
    <row r="167" spans="1:9" ht="23.1" customHeight="1">
      <c r="A167" s="8" t="s">
        <v>664</v>
      </c>
      <c r="B167" s="9">
        <v>1000000</v>
      </c>
      <c r="C167" s="9">
        <v>538000000</v>
      </c>
      <c r="D167" s="9">
        <v>-606000000</v>
      </c>
      <c r="E167" s="9">
        <v>-68000000</v>
      </c>
      <c r="F167" s="9">
        <v>1000000</v>
      </c>
      <c r="G167" s="9">
        <v>538000000</v>
      </c>
      <c r="H167" s="9">
        <v>-606000000</v>
      </c>
      <c r="I167" s="9">
        <v>-68000000</v>
      </c>
    </row>
    <row r="168" spans="1:9" ht="23.1" customHeight="1">
      <c r="A168" s="8" t="s">
        <v>644</v>
      </c>
      <c r="B168" s="9">
        <v>1002000</v>
      </c>
      <c r="C168" s="9">
        <v>134268000</v>
      </c>
      <c r="D168" s="9">
        <v>-18036000</v>
      </c>
      <c r="E168" s="9">
        <v>116232000</v>
      </c>
      <c r="F168" s="9">
        <v>1002000</v>
      </c>
      <c r="G168" s="9">
        <v>134268000</v>
      </c>
      <c r="H168" s="9">
        <v>-18036000</v>
      </c>
      <c r="I168" s="9">
        <v>116232000</v>
      </c>
    </row>
    <row r="169" spans="1:9" ht="23.1" customHeight="1">
      <c r="A169" s="8" t="s">
        <v>663</v>
      </c>
      <c r="B169" s="9">
        <v>12033000</v>
      </c>
      <c r="C169" s="9">
        <v>842310000</v>
      </c>
      <c r="D169" s="9">
        <v>-725830000</v>
      </c>
      <c r="E169" s="9">
        <v>116480000</v>
      </c>
      <c r="F169" s="9">
        <v>12033000</v>
      </c>
      <c r="G169" s="9">
        <v>842310000</v>
      </c>
      <c r="H169" s="9">
        <v>-725830000</v>
      </c>
      <c r="I169" s="9">
        <v>116480000</v>
      </c>
    </row>
    <row r="170" spans="1:9" ht="23.1" customHeight="1">
      <c r="A170" s="8" t="s">
        <v>649</v>
      </c>
      <c r="B170" s="9">
        <v>1000</v>
      </c>
      <c r="C170" s="9">
        <v>201000</v>
      </c>
      <c r="D170" s="9">
        <v>-93000</v>
      </c>
      <c r="E170" s="9">
        <v>108000</v>
      </c>
      <c r="F170" s="9">
        <v>1000</v>
      </c>
      <c r="G170" s="9">
        <v>201000</v>
      </c>
      <c r="H170" s="9">
        <v>-93000</v>
      </c>
      <c r="I170" s="9">
        <v>108000</v>
      </c>
    </row>
    <row r="171" spans="1:9" ht="23.1" customHeight="1">
      <c r="A171" s="8" t="s">
        <v>648</v>
      </c>
      <c r="B171" s="9">
        <v>1000</v>
      </c>
      <c r="C171" s="9">
        <v>178000</v>
      </c>
      <c r="D171" s="9">
        <v>-117000</v>
      </c>
      <c r="E171" s="9">
        <v>61000</v>
      </c>
      <c r="F171" s="9">
        <v>1000</v>
      </c>
      <c r="G171" s="9">
        <v>178000</v>
      </c>
      <c r="H171" s="9">
        <v>-117000</v>
      </c>
      <c r="I171" s="9">
        <v>61000</v>
      </c>
    </row>
    <row r="172" spans="1:9" ht="23.1" customHeight="1">
      <c r="A172" s="8" t="s">
        <v>668</v>
      </c>
      <c r="B172" s="9">
        <v>48213</v>
      </c>
      <c r="C172" s="9">
        <v>214279665189</v>
      </c>
      <c r="D172" s="9">
        <v>-214285443518</v>
      </c>
      <c r="E172" s="9">
        <v>-5778329</v>
      </c>
      <c r="F172" s="9">
        <v>48213</v>
      </c>
      <c r="G172" s="9">
        <v>214279665189</v>
      </c>
      <c r="H172" s="9">
        <v>-217104401223</v>
      </c>
      <c r="I172" s="9">
        <v>-2824736034</v>
      </c>
    </row>
    <row r="173" spans="1:9" ht="23.1" customHeight="1">
      <c r="A173" s="8" t="s">
        <v>51</v>
      </c>
      <c r="B173" s="9"/>
      <c r="C173" s="9">
        <v>15150795897639.002</v>
      </c>
      <c r="D173" s="9">
        <v>-15078668203496</v>
      </c>
      <c r="E173" s="9">
        <v>72127694143</v>
      </c>
      <c r="F173" s="9"/>
      <c r="G173" s="9">
        <v>15150795897639.002</v>
      </c>
      <c r="H173" s="9">
        <v>-14941031268916</v>
      </c>
      <c r="I173" s="9">
        <v>209709060459</v>
      </c>
    </row>
    <row r="174" spans="1:9" ht="23.1" customHeight="1">
      <c r="A174" s="8" t="s">
        <v>52</v>
      </c>
      <c r="B174" s="26"/>
      <c r="C174" s="22"/>
      <c r="D174" s="22"/>
      <c r="E174" s="22"/>
      <c r="F174" s="26"/>
      <c r="G174" s="22"/>
      <c r="H174" s="22"/>
      <c r="I174" s="22"/>
    </row>
    <row r="177" spans="1:9">
      <c r="A177" s="83" t="s">
        <v>669</v>
      </c>
      <c r="B177" s="83"/>
      <c r="C177" s="83"/>
      <c r="D177" s="83"/>
      <c r="E177" s="83"/>
      <c r="F177" s="83"/>
      <c r="G177" s="83"/>
      <c r="H177" s="83"/>
      <c r="I177" s="83"/>
    </row>
  </sheetData>
  <mergeCells count="7">
    <mergeCell ref="A177:I17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68" orientation="landscape" horizontalDpi="4294967295" verticalDpi="4294967295" r:id="rId1"/>
  <headerFooter differentOddEven="1" differentFirst="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1"/>
  <sheetViews>
    <sheetView rightToLeft="1" view="pageBreakPreview" topLeftCell="C1" zoomScale="106" zoomScaleNormal="100" zoomScaleSheetLayoutView="106" workbookViewId="0">
      <selection activeCell="H11" sqref="H11:H18"/>
    </sheetView>
  </sheetViews>
  <sheetFormatPr defaultColWidth="9" defaultRowHeight="18.75"/>
  <cols>
    <col min="1" max="1" width="30.25" style="11" customWidth="1"/>
    <col min="2" max="2" width="16.875" style="11" customWidth="1"/>
    <col min="3" max="3" width="13.5" style="11" customWidth="1"/>
    <col min="4" max="4" width="13.125" style="11" customWidth="1"/>
    <col min="5" max="6" width="15.125" style="11" customWidth="1"/>
    <col min="7" max="7" width="14.5" style="11" customWidth="1"/>
    <col min="8" max="8" width="14.25" style="11" customWidth="1"/>
    <col min="9" max="9" width="16.625" style="11" customWidth="1"/>
    <col min="10" max="10" width="9" style="4" customWidth="1"/>
    <col min="11" max="16384" width="9" style="4"/>
  </cols>
  <sheetData>
    <row r="1" spans="1:9" ht="21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ht="21">
      <c r="A2" s="59" t="s">
        <v>181</v>
      </c>
      <c r="B2" s="59"/>
      <c r="C2" s="59"/>
      <c r="D2" s="59"/>
      <c r="E2" s="59"/>
      <c r="F2" s="59"/>
      <c r="G2" s="59"/>
      <c r="H2" s="59"/>
      <c r="I2" s="59"/>
    </row>
    <row r="3" spans="1:9" ht="21">
      <c r="A3" s="59" t="s">
        <v>182</v>
      </c>
      <c r="B3" s="59"/>
      <c r="C3" s="59"/>
      <c r="D3" s="59"/>
      <c r="E3" s="59"/>
      <c r="F3" s="59"/>
      <c r="G3" s="59"/>
      <c r="H3" s="59"/>
      <c r="I3" s="59"/>
    </row>
    <row r="4" spans="1:9">
      <c r="A4" s="65" t="s">
        <v>674</v>
      </c>
      <c r="B4" s="65"/>
      <c r="C4" s="65"/>
      <c r="D4" s="65"/>
      <c r="E4" s="65"/>
      <c r="F4" s="65"/>
      <c r="G4" s="65"/>
      <c r="H4" s="65"/>
      <c r="I4" s="65"/>
    </row>
    <row r="6" spans="1:9" ht="19.5" customHeight="1">
      <c r="A6" s="12"/>
      <c r="B6" s="79" t="s">
        <v>198</v>
      </c>
      <c r="C6" s="79"/>
      <c r="D6" s="79"/>
      <c r="E6" s="79"/>
      <c r="F6" s="79" t="s">
        <v>199</v>
      </c>
      <c r="G6" s="79"/>
      <c r="H6" s="79"/>
      <c r="I6" s="79"/>
    </row>
    <row r="7" spans="1:9" ht="20.25" customHeight="1">
      <c r="A7" s="86"/>
      <c r="B7" s="84" t="s">
        <v>675</v>
      </c>
      <c r="C7" s="84" t="s">
        <v>676</v>
      </c>
      <c r="D7" s="84" t="s">
        <v>677</v>
      </c>
      <c r="E7" s="84" t="s">
        <v>51</v>
      </c>
      <c r="F7" s="84" t="s">
        <v>675</v>
      </c>
      <c r="G7" s="84" t="s">
        <v>676</v>
      </c>
      <c r="H7" s="84" t="s">
        <v>677</v>
      </c>
      <c r="I7" s="84" t="s">
        <v>51</v>
      </c>
    </row>
    <row r="8" spans="1:9" ht="20.25" customHeight="1">
      <c r="A8" s="87"/>
      <c r="B8" s="85"/>
      <c r="C8" s="85"/>
      <c r="D8" s="85"/>
      <c r="E8" s="85"/>
      <c r="F8" s="85"/>
      <c r="G8" s="85"/>
      <c r="H8" s="85"/>
      <c r="I8" s="85"/>
    </row>
    <row r="9" spans="1:9">
      <c r="A9" s="87"/>
      <c r="B9" s="20" t="s">
        <v>678</v>
      </c>
      <c r="C9" s="20" t="s">
        <v>679</v>
      </c>
      <c r="D9" s="20" t="s">
        <v>680</v>
      </c>
      <c r="E9" s="79"/>
      <c r="F9" s="20" t="s">
        <v>680</v>
      </c>
      <c r="G9" s="20" t="s">
        <v>680</v>
      </c>
      <c r="H9" s="20" t="s">
        <v>680</v>
      </c>
      <c r="I9" s="79"/>
    </row>
    <row r="10" spans="1:9" ht="23.1" customHeight="1">
      <c r="A10" s="8" t="s">
        <v>89</v>
      </c>
      <c r="B10" s="9">
        <v>2841951121</v>
      </c>
      <c r="C10" s="9">
        <v>0</v>
      </c>
      <c r="D10" s="9">
        <v>0</v>
      </c>
      <c r="E10" s="9">
        <v>2841951121</v>
      </c>
      <c r="F10" s="9">
        <v>5794662267</v>
      </c>
      <c r="G10" s="9">
        <v>-33750000</v>
      </c>
      <c r="H10" s="9">
        <v>0</v>
      </c>
      <c r="I10" s="9">
        <v>5760912267</v>
      </c>
    </row>
    <row r="11" spans="1:9" ht="23.1" customHeight="1">
      <c r="A11" s="8" t="s">
        <v>225</v>
      </c>
      <c r="B11" s="9">
        <v>1</v>
      </c>
      <c r="C11" s="9">
        <v>0</v>
      </c>
      <c r="D11" s="9">
        <v>0</v>
      </c>
      <c r="E11" s="9">
        <v>1</v>
      </c>
      <c r="F11" s="9">
        <v>50319580078</v>
      </c>
      <c r="G11" s="9">
        <v>0</v>
      </c>
      <c r="H11" s="9">
        <v>-118750000</v>
      </c>
      <c r="I11" s="9">
        <v>50200830078</v>
      </c>
    </row>
    <row r="12" spans="1:9" ht="23.1" customHeight="1">
      <c r="A12" s="8" t="s">
        <v>95</v>
      </c>
      <c r="B12" s="9">
        <v>127320482410</v>
      </c>
      <c r="C12" s="9">
        <v>2308788532</v>
      </c>
      <c r="D12" s="9">
        <v>-676547282</v>
      </c>
      <c r="E12" s="9">
        <v>128952723660</v>
      </c>
      <c r="F12" s="9">
        <v>256543637227</v>
      </c>
      <c r="G12" s="9">
        <v>-1253398968</v>
      </c>
      <c r="H12" s="9">
        <v>-676547282</v>
      </c>
      <c r="I12" s="9">
        <v>254613690977</v>
      </c>
    </row>
    <row r="13" spans="1:9" ht="23.1" customHeight="1">
      <c r="A13" s="8" t="s">
        <v>98</v>
      </c>
      <c r="B13" s="9">
        <v>17251184139</v>
      </c>
      <c r="C13" s="9">
        <v>0</v>
      </c>
      <c r="D13" s="9">
        <v>0</v>
      </c>
      <c r="E13" s="9">
        <v>17251184139</v>
      </c>
      <c r="F13" s="9">
        <v>34929400214</v>
      </c>
      <c r="G13" s="9">
        <v>-137812500</v>
      </c>
      <c r="H13" s="9">
        <v>0</v>
      </c>
      <c r="I13" s="9">
        <v>34791587714</v>
      </c>
    </row>
    <row r="14" spans="1:9" ht="23.1" customHeight="1">
      <c r="A14" s="8" t="s">
        <v>230</v>
      </c>
      <c r="B14" s="9">
        <v>0</v>
      </c>
      <c r="C14" s="9">
        <v>0</v>
      </c>
      <c r="D14" s="9">
        <v>0</v>
      </c>
      <c r="E14" s="9">
        <v>0</v>
      </c>
      <c r="F14" s="9">
        <v>2089759063</v>
      </c>
      <c r="G14" s="9">
        <v>0</v>
      </c>
      <c r="H14" s="9">
        <v>-15625000</v>
      </c>
      <c r="I14" s="9">
        <v>2074134063</v>
      </c>
    </row>
    <row r="15" spans="1:9" ht="23.1" customHeight="1">
      <c r="A15" s="8" t="s">
        <v>101</v>
      </c>
      <c r="B15" s="9">
        <v>3880464481</v>
      </c>
      <c r="C15" s="9">
        <v>-90625000</v>
      </c>
      <c r="D15" s="9">
        <v>0</v>
      </c>
      <c r="E15" s="9">
        <v>3789839481</v>
      </c>
      <c r="F15" s="9">
        <v>3880464481</v>
      </c>
      <c r="G15" s="9">
        <v>-90625000</v>
      </c>
      <c r="H15" s="9">
        <v>0</v>
      </c>
      <c r="I15" s="9">
        <v>3789839481</v>
      </c>
    </row>
    <row r="16" spans="1:9" ht="23.1" customHeight="1">
      <c r="A16" s="8" t="s">
        <v>85</v>
      </c>
      <c r="B16" s="9">
        <v>9236252220</v>
      </c>
      <c r="C16" s="9">
        <v>0</v>
      </c>
      <c r="D16" s="9">
        <v>0</v>
      </c>
      <c r="E16" s="9">
        <v>9236252220</v>
      </c>
      <c r="F16" s="9">
        <v>29509381196</v>
      </c>
      <c r="G16" s="9">
        <v>-116000000</v>
      </c>
      <c r="H16" s="9">
        <v>0</v>
      </c>
      <c r="I16" s="9">
        <v>29393381196</v>
      </c>
    </row>
    <row r="17" spans="1:9" ht="23.1" customHeight="1">
      <c r="A17" s="8" t="s">
        <v>104</v>
      </c>
      <c r="B17" s="9">
        <v>34924180329</v>
      </c>
      <c r="C17" s="9">
        <v>-815625000</v>
      </c>
      <c r="D17" s="9">
        <v>0</v>
      </c>
      <c r="E17" s="9">
        <v>34108555329</v>
      </c>
      <c r="F17" s="9">
        <v>34924180329</v>
      </c>
      <c r="G17" s="9">
        <v>-815625000</v>
      </c>
      <c r="H17" s="9">
        <v>0</v>
      </c>
      <c r="I17" s="9">
        <v>34108555329</v>
      </c>
    </row>
    <row r="18" spans="1:9" ht="23.1" customHeight="1">
      <c r="A18" s="8" t="s">
        <v>92</v>
      </c>
      <c r="B18" s="9">
        <v>30228290701</v>
      </c>
      <c r="C18" s="9">
        <v>0</v>
      </c>
      <c r="D18" s="9">
        <v>0</v>
      </c>
      <c r="E18" s="9">
        <v>30228290701</v>
      </c>
      <c r="F18" s="9">
        <v>159463902515</v>
      </c>
      <c r="G18" s="9">
        <v>-261192484</v>
      </c>
      <c r="H18" s="9">
        <v>-10757516</v>
      </c>
      <c r="I18" s="9">
        <v>159191952515</v>
      </c>
    </row>
    <row r="19" spans="1:9" ht="23.1" customHeight="1">
      <c r="A19" s="8" t="s">
        <v>668</v>
      </c>
      <c r="B19" s="9"/>
      <c r="C19" s="9">
        <v>-5778329</v>
      </c>
      <c r="D19" s="9"/>
      <c r="E19" s="9">
        <f>Table12[[#This Row],[2841951121.0000]]+Table12[[#This Row],[0]]</f>
        <v>-5778329</v>
      </c>
      <c r="F19" s="9"/>
      <c r="G19" s="9">
        <v>-2824736034</v>
      </c>
      <c r="H19" s="9">
        <v>16364118964</v>
      </c>
      <c r="I19" s="9">
        <f>Table12[[#This Row],[-33750000]]+Table12[[#This Row],[Column8]]</f>
        <v>13539382930</v>
      </c>
    </row>
    <row r="20" spans="1:9" ht="23.1" customHeight="1">
      <c r="A20" s="8" t="s">
        <v>51</v>
      </c>
      <c r="B20" s="9">
        <f>SUBTOTAL(109,B10:B19)</f>
        <v>225682805402</v>
      </c>
      <c r="C20" s="9">
        <f>SUBTOTAL(109,C10:C19)</f>
        <v>1396760203</v>
      </c>
      <c r="D20" s="9">
        <f>D12</f>
        <v>-676547282</v>
      </c>
      <c r="E20" s="9">
        <f>SUBTOTAL(109,E10:E19)</f>
        <v>226403018323</v>
      </c>
      <c r="F20" s="9">
        <f>SUM(F10:F19)</f>
        <v>577454967370</v>
      </c>
      <c r="G20" s="9">
        <f>SUBTOTAL(109,G10:G19)</f>
        <v>-5533139986</v>
      </c>
      <c r="H20" s="9">
        <f>SUBTOTAL(109,H10:H19)</f>
        <v>15542439166</v>
      </c>
      <c r="I20" s="9">
        <f>SUBTOTAL(109,I10:I19)</f>
        <v>587464266550</v>
      </c>
    </row>
    <row r="21" spans="1:9" ht="23.1" customHeight="1">
      <c r="A21" s="21" t="s">
        <v>52</v>
      </c>
      <c r="B21" s="22"/>
      <c r="C21" s="22"/>
      <c r="D21" s="22"/>
      <c r="E21" s="22"/>
      <c r="F21" s="22"/>
      <c r="G21" s="22"/>
      <c r="H21" s="22"/>
      <c r="I21" s="22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97"/>
  <sheetViews>
    <sheetView rightToLeft="1" view="pageBreakPreview" topLeftCell="F482" zoomScale="106" zoomScaleNormal="100" zoomScaleSheetLayoutView="106" workbookViewId="0">
      <selection activeCell="K495" sqref="K495"/>
    </sheetView>
  </sheetViews>
  <sheetFormatPr defaultColWidth="9" defaultRowHeight="18.75"/>
  <cols>
    <col min="1" max="1" width="32.75" style="11" customWidth="1"/>
    <col min="2" max="2" width="13.5" style="11" customWidth="1"/>
    <col min="3" max="4" width="15.375" style="11" customWidth="1"/>
    <col min="5" max="5" width="15.125" style="11" customWidth="1"/>
    <col min="6" max="6" width="16.875" style="11" customWidth="1"/>
    <col min="7" max="7" width="14.25" style="11" customWidth="1"/>
    <col min="8" max="8" width="19.25" style="11" customWidth="1"/>
    <col min="9" max="10" width="15.375" style="11" customWidth="1"/>
    <col min="11" max="11" width="16.875" style="11" customWidth="1"/>
    <col min="12" max="12" width="9" style="11" customWidth="1"/>
    <col min="13" max="16384" width="9" style="11"/>
  </cols>
  <sheetData>
    <row r="1" spans="1:11" ht="2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1">
      <c r="A2" s="59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1">
      <c r="A3" s="59" t="s">
        <v>182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5" spans="1:11">
      <c r="A5" s="65" t="s">
        <v>681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7" spans="1:11" ht="19.5" customHeight="1">
      <c r="A7" s="15"/>
      <c r="B7" s="79" t="s">
        <v>198</v>
      </c>
      <c r="C7" s="79"/>
      <c r="D7" s="79"/>
      <c r="E7" s="79"/>
      <c r="F7" s="79"/>
      <c r="G7" s="79" t="s">
        <v>199</v>
      </c>
      <c r="H7" s="79"/>
      <c r="I7" s="79"/>
      <c r="J7" s="79"/>
      <c r="K7" s="79"/>
    </row>
    <row r="8" spans="1:11" ht="19.5" customHeight="1">
      <c r="A8" s="63" t="s">
        <v>682</v>
      </c>
      <c r="B8" s="84" t="s">
        <v>683</v>
      </c>
      <c r="C8" s="84" t="s">
        <v>676</v>
      </c>
      <c r="D8" s="84" t="s">
        <v>677</v>
      </c>
      <c r="E8" s="84" t="s">
        <v>51</v>
      </c>
      <c r="F8" s="84"/>
      <c r="G8" s="84" t="s">
        <v>683</v>
      </c>
      <c r="H8" s="84" t="s">
        <v>676</v>
      </c>
      <c r="I8" s="84" t="s">
        <v>677</v>
      </c>
      <c r="J8" s="84" t="s">
        <v>51</v>
      </c>
      <c r="K8" s="84"/>
    </row>
    <row r="9" spans="1:11" ht="18.75" customHeight="1">
      <c r="A9" s="63"/>
      <c r="B9" s="85"/>
      <c r="C9" s="85"/>
      <c r="D9" s="85"/>
      <c r="E9" s="79"/>
      <c r="F9" s="79"/>
      <c r="G9" s="85"/>
      <c r="H9" s="85"/>
      <c r="I9" s="85"/>
      <c r="J9" s="79"/>
      <c r="K9" s="79"/>
    </row>
    <row r="10" spans="1:11" ht="28.5" customHeight="1">
      <c r="A10" s="66"/>
      <c r="B10" s="20" t="s">
        <v>678</v>
      </c>
      <c r="C10" s="20" t="s">
        <v>680</v>
      </c>
      <c r="D10" s="20" t="s">
        <v>680</v>
      </c>
      <c r="E10" s="16" t="s">
        <v>156</v>
      </c>
      <c r="F10" s="16" t="s">
        <v>684</v>
      </c>
      <c r="G10" s="20" t="s">
        <v>678</v>
      </c>
      <c r="H10" s="20" t="s">
        <v>680</v>
      </c>
      <c r="I10" s="20" t="s">
        <v>680</v>
      </c>
      <c r="J10" s="16" t="s">
        <v>156</v>
      </c>
      <c r="K10" s="16" t="s">
        <v>684</v>
      </c>
    </row>
    <row r="11" spans="1:11" ht="23.1" customHeight="1">
      <c r="A11" s="8" t="s">
        <v>48</v>
      </c>
      <c r="B11" s="9">
        <v>290877</v>
      </c>
      <c r="C11" s="9">
        <v>261098</v>
      </c>
      <c r="D11" s="9">
        <v>0</v>
      </c>
      <c r="E11" s="9">
        <v>551975</v>
      </c>
      <c r="F11" s="10">
        <f>Table13[[#This Row],[551975]]/درآمدها!$C$10*100</f>
        <v>3.6359834432812257E-5</v>
      </c>
      <c r="G11" s="9">
        <v>290877</v>
      </c>
      <c r="H11" s="9">
        <v>6561363</v>
      </c>
      <c r="I11" s="9">
        <v>-6012492</v>
      </c>
      <c r="J11" s="9">
        <v>839748</v>
      </c>
      <c r="K11" s="10">
        <f>Table13[[#This Row],[839748.0000]]/درآمدها!$C$10*100</f>
        <v>5.5316089035346218E-5</v>
      </c>
    </row>
    <row r="12" spans="1:11" ht="23.1" customHeight="1">
      <c r="A12" s="8" t="s">
        <v>248</v>
      </c>
      <c r="B12" s="9">
        <v>0</v>
      </c>
      <c r="C12" s="9">
        <v>0</v>
      </c>
      <c r="D12" s="9">
        <v>0</v>
      </c>
      <c r="E12" s="9">
        <v>0</v>
      </c>
      <c r="F12" s="10">
        <f>Table13[[#This Row],[551975]]/درآمدها!$C$10*100</f>
        <v>0</v>
      </c>
      <c r="G12" s="9">
        <v>0</v>
      </c>
      <c r="H12" s="9">
        <v>0</v>
      </c>
      <c r="I12" s="9">
        <v>-693065322</v>
      </c>
      <c r="J12" s="9">
        <v>-693065322</v>
      </c>
      <c r="K12" s="10">
        <f>Table13[[#This Row],[839748.0000]]/درآمدها!$C$10*100</f>
        <v>-4.5653771201673472E-2</v>
      </c>
    </row>
    <row r="13" spans="1:11" ht="23.1" customHeight="1">
      <c r="A13" s="8" t="s">
        <v>31</v>
      </c>
      <c r="B13" s="9">
        <v>0</v>
      </c>
      <c r="C13" s="9">
        <v>-249998066</v>
      </c>
      <c r="D13" s="9">
        <v>0</v>
      </c>
      <c r="E13" s="9">
        <v>-249998066</v>
      </c>
      <c r="F13" s="10">
        <f>Table13[[#This Row],[551975]]/درآمدها!$C$10*100</f>
        <v>-1.6467934758427956E-2</v>
      </c>
      <c r="G13" s="9">
        <v>0</v>
      </c>
      <c r="H13" s="9">
        <v>-2438971406</v>
      </c>
      <c r="I13" s="9">
        <v>100</v>
      </c>
      <c r="J13" s="9">
        <v>-2438971306</v>
      </c>
      <c r="K13" s="10">
        <f>Table13[[#This Row],[839748.0000]]/درآمدها!$C$10*100</f>
        <v>-0.16066052424935892</v>
      </c>
    </row>
    <row r="14" spans="1:11" ht="23.1" customHeight="1">
      <c r="A14" s="8" t="s">
        <v>45</v>
      </c>
      <c r="B14" s="9">
        <v>0</v>
      </c>
      <c r="C14" s="9">
        <v>15504803397</v>
      </c>
      <c r="D14" s="9">
        <v>0</v>
      </c>
      <c r="E14" s="9">
        <v>15504803397</v>
      </c>
      <c r="F14" s="10">
        <f>Table13[[#This Row],[551975]]/درآمدها!$C$10*100</f>
        <v>1.0213362641935324</v>
      </c>
      <c r="G14" s="9">
        <v>0</v>
      </c>
      <c r="H14" s="9">
        <v>60136206742</v>
      </c>
      <c r="I14" s="9">
        <v>0</v>
      </c>
      <c r="J14" s="9">
        <v>60136206742</v>
      </c>
      <c r="K14" s="10">
        <f>Table13[[#This Row],[839748.0000]]/درآمدها!$C$10*100</f>
        <v>3.9613071616585684</v>
      </c>
    </row>
    <row r="15" spans="1:11" ht="23.1" customHeight="1">
      <c r="A15" s="8" t="s">
        <v>22</v>
      </c>
      <c r="B15" s="9">
        <v>1420823627</v>
      </c>
      <c r="C15" s="9">
        <v>9377156279</v>
      </c>
      <c r="D15" s="9">
        <v>0</v>
      </c>
      <c r="E15" s="9">
        <v>10797979906</v>
      </c>
      <c r="F15" s="10">
        <f>Table13[[#This Row],[551975]]/درآمدها!$C$10*100</f>
        <v>0.71128721697720676</v>
      </c>
      <c r="G15" s="9">
        <v>9922473198</v>
      </c>
      <c r="H15" s="9">
        <v>65760807651</v>
      </c>
      <c r="I15" s="9">
        <v>-31864145</v>
      </c>
      <c r="J15" s="9">
        <v>75651416704</v>
      </c>
      <c r="K15" s="10">
        <f>Table13[[#This Row],[839748.0000]]/درآمدها!$C$10*100</f>
        <v>4.9833289296890761</v>
      </c>
    </row>
    <row r="16" spans="1:11" ht="23.1" customHeight="1">
      <c r="A16" s="8" t="s">
        <v>21</v>
      </c>
      <c r="B16" s="9">
        <v>355928791</v>
      </c>
      <c r="C16" s="9">
        <v>-683251267</v>
      </c>
      <c r="D16" s="9">
        <v>0</v>
      </c>
      <c r="E16" s="9">
        <v>-327322476</v>
      </c>
      <c r="F16" s="10">
        <f>Table13[[#This Row],[551975]]/درآمدها!$C$10*100</f>
        <v>-2.1561467518453125E-2</v>
      </c>
      <c r="G16" s="9">
        <v>355928791</v>
      </c>
      <c r="H16" s="9">
        <v>-684072234</v>
      </c>
      <c r="I16" s="9">
        <v>11656698029</v>
      </c>
      <c r="J16" s="9">
        <v>11328554586</v>
      </c>
      <c r="K16" s="10">
        <f>Table13[[#This Row],[839748.0000]]/درآمدها!$C$10*100</f>
        <v>0.74623736421040088</v>
      </c>
    </row>
    <row r="17" spans="1:11" ht="23.1" customHeight="1">
      <c r="A17" s="8" t="s">
        <v>23</v>
      </c>
      <c r="B17" s="9">
        <v>0</v>
      </c>
      <c r="C17" s="9">
        <v>-7841115556</v>
      </c>
      <c r="D17" s="9">
        <v>59002971831</v>
      </c>
      <c r="E17" s="9">
        <v>51161856275</v>
      </c>
      <c r="F17" s="10">
        <f>Table13[[#This Row],[551975]]/درآمدها!$C$10*100</f>
        <v>3.3701465164805233</v>
      </c>
      <c r="G17" s="9">
        <v>0</v>
      </c>
      <c r="H17" s="9">
        <v>41072278638</v>
      </c>
      <c r="I17" s="9">
        <v>59002971831</v>
      </c>
      <c r="J17" s="9">
        <v>100075250469</v>
      </c>
      <c r="K17" s="10">
        <f>Table13[[#This Row],[839748.0000]]/درآمدها!$C$10*100</f>
        <v>6.5921817797455633</v>
      </c>
    </row>
    <row r="18" spans="1:11" ht="23.1" customHeight="1">
      <c r="A18" s="8" t="s">
        <v>25</v>
      </c>
      <c r="B18" s="9">
        <v>428449755</v>
      </c>
      <c r="C18" s="9">
        <v>-416181590</v>
      </c>
      <c r="D18" s="9">
        <v>0</v>
      </c>
      <c r="E18" s="9">
        <v>12268165</v>
      </c>
      <c r="F18" s="10">
        <f>Table13[[#This Row],[551975]]/درآمدها!$C$10*100</f>
        <v>8.0813161500869102E-4</v>
      </c>
      <c r="G18" s="9">
        <v>428449755</v>
      </c>
      <c r="H18" s="9">
        <v>-416181590</v>
      </c>
      <c r="I18" s="9">
        <v>0</v>
      </c>
      <c r="J18" s="9">
        <v>12268165</v>
      </c>
      <c r="K18" s="10">
        <f>Table13[[#This Row],[839748.0000]]/درآمدها!$C$10*100</f>
        <v>8.0813161500869102E-4</v>
      </c>
    </row>
    <row r="19" spans="1:11" ht="23.1" customHeight="1">
      <c r="A19" s="8" t="s">
        <v>44</v>
      </c>
      <c r="B19" s="9">
        <v>0</v>
      </c>
      <c r="C19" s="9">
        <v>-106088834</v>
      </c>
      <c r="D19" s="9">
        <v>0</v>
      </c>
      <c r="E19" s="9">
        <v>-106088834</v>
      </c>
      <c r="F19" s="10">
        <f>Table13[[#This Row],[551975]]/درآمدها!$C$10*100</f>
        <v>-6.9883100492053154E-3</v>
      </c>
      <c r="G19" s="9">
        <v>0</v>
      </c>
      <c r="H19" s="9">
        <v>-1151086938</v>
      </c>
      <c r="I19" s="9">
        <v>0</v>
      </c>
      <c r="J19" s="9">
        <v>-1151086938</v>
      </c>
      <c r="K19" s="10">
        <f>Table13[[#This Row],[839748.0000]]/درآمدها!$C$10*100</f>
        <v>-7.5824684964813316E-2</v>
      </c>
    </row>
    <row r="20" spans="1:11" ht="23.1" customHeight="1">
      <c r="A20" s="8" t="s">
        <v>50</v>
      </c>
      <c r="B20" s="9">
        <v>1574646214</v>
      </c>
      <c r="C20" s="9">
        <v>-1191842376</v>
      </c>
      <c r="D20" s="9">
        <v>0</v>
      </c>
      <c r="E20" s="9">
        <v>382803838</v>
      </c>
      <c r="F20" s="10">
        <f>Table13[[#This Row],[551975]]/درآمدها!$C$10*100</f>
        <v>2.5216149589972522E-2</v>
      </c>
      <c r="G20" s="9">
        <v>1574646214</v>
      </c>
      <c r="H20" s="9">
        <v>-1237329768</v>
      </c>
      <c r="I20" s="9">
        <v>1371709753</v>
      </c>
      <c r="J20" s="9">
        <v>1709026199</v>
      </c>
      <c r="K20" s="10">
        <f>Table13[[#This Row],[839748.0000]]/درآمدها!$C$10*100</f>
        <v>0.11257739868106066</v>
      </c>
    </row>
    <row r="21" spans="1:11" ht="23.1" customHeight="1">
      <c r="A21" s="8" t="s">
        <v>20</v>
      </c>
      <c r="B21" s="9">
        <v>0</v>
      </c>
      <c r="C21" s="9">
        <v>4849971</v>
      </c>
      <c r="D21" s="9">
        <v>0</v>
      </c>
      <c r="E21" s="9">
        <v>4849971</v>
      </c>
      <c r="F21" s="10">
        <f>Table13[[#This Row],[551975]]/درآمدها!$C$10*100</f>
        <v>3.1947849551871172E-4</v>
      </c>
      <c r="G21" s="9">
        <v>0</v>
      </c>
      <c r="H21" s="9">
        <v>-34541245</v>
      </c>
      <c r="I21" s="9">
        <v>0</v>
      </c>
      <c r="J21" s="9">
        <v>-34541245</v>
      </c>
      <c r="K21" s="10">
        <f>Table13[[#This Row],[839748.0000]]/درآمدها!$C$10*100</f>
        <v>-2.2753094783336276E-3</v>
      </c>
    </row>
    <row r="22" spans="1:11" ht="23.1" customHeight="1">
      <c r="A22" s="8" t="s">
        <v>30</v>
      </c>
      <c r="B22" s="9">
        <v>308790249</v>
      </c>
      <c r="C22" s="9">
        <v>105454592</v>
      </c>
      <c r="D22" s="9">
        <v>0</v>
      </c>
      <c r="E22" s="9">
        <v>414244841</v>
      </c>
      <c r="F22" s="10">
        <f>Table13[[#This Row],[551975]]/درآمدها!$C$10*100</f>
        <v>2.7287239156495564E-2</v>
      </c>
      <c r="G22" s="9">
        <v>308790249</v>
      </c>
      <c r="H22" s="9">
        <v>258404171</v>
      </c>
      <c r="I22" s="9">
        <v>0</v>
      </c>
      <c r="J22" s="9">
        <v>567194420</v>
      </c>
      <c r="K22" s="10">
        <f>Table13[[#This Row],[839748.0000]]/درآمدها!$C$10*100</f>
        <v>3.7362371850926182E-2</v>
      </c>
    </row>
    <row r="23" spans="1:11" ht="23.1" customHeight="1">
      <c r="A23" s="8" t="s">
        <v>33</v>
      </c>
      <c r="B23" s="9">
        <v>171227347</v>
      </c>
      <c r="C23" s="9">
        <v>-5329878134</v>
      </c>
      <c r="D23" s="9">
        <v>0</v>
      </c>
      <c r="E23" s="9">
        <v>-5158650787</v>
      </c>
      <c r="F23" s="10">
        <f>Table13[[#This Row],[551975]]/درآمدها!$C$10*100</f>
        <v>-0.3398119271923849</v>
      </c>
      <c r="G23" s="9">
        <v>1200000710</v>
      </c>
      <c r="H23" s="9">
        <v>-8865136180</v>
      </c>
      <c r="I23" s="9">
        <v>18309731801</v>
      </c>
      <c r="J23" s="9">
        <v>10644596331</v>
      </c>
      <c r="K23" s="10">
        <f>Table13[[#This Row],[839748.0000]]/درآمدها!$C$10*100</f>
        <v>0.70118349599036334</v>
      </c>
    </row>
    <row r="24" spans="1:11" ht="23.1" customHeight="1">
      <c r="A24" s="8" t="s">
        <v>43</v>
      </c>
      <c r="B24" s="9">
        <v>132018815</v>
      </c>
      <c r="C24" s="9">
        <v>235372450</v>
      </c>
      <c r="D24" s="9">
        <v>0</v>
      </c>
      <c r="E24" s="9">
        <v>367391265</v>
      </c>
      <c r="F24" s="10">
        <f>Table13[[#This Row],[551975]]/درآمدها!$C$10*100</f>
        <v>2.4200888749420633E-2</v>
      </c>
      <c r="G24" s="9">
        <v>132018815</v>
      </c>
      <c r="H24" s="9">
        <v>-831079756</v>
      </c>
      <c r="I24" s="9">
        <v>-9565313</v>
      </c>
      <c r="J24" s="9">
        <v>-708626254</v>
      </c>
      <c r="K24" s="10">
        <f>Table13[[#This Row],[839748.0000]]/درآمدها!$C$10*100</f>
        <v>-4.6678804783158598E-2</v>
      </c>
    </row>
    <row r="25" spans="1:11" ht="23.1" customHeight="1">
      <c r="A25" s="8" t="s">
        <v>36</v>
      </c>
      <c r="B25" s="9">
        <v>677974962</v>
      </c>
      <c r="C25" s="9">
        <v>-638563725</v>
      </c>
      <c r="D25" s="9">
        <v>0</v>
      </c>
      <c r="E25" s="9">
        <v>39411237</v>
      </c>
      <c r="F25" s="10">
        <f>Table13[[#This Row],[551975]]/درآمدها!$C$10*100</f>
        <v>2.5961068021419891E-3</v>
      </c>
      <c r="G25" s="9">
        <v>677974962</v>
      </c>
      <c r="H25" s="9">
        <v>-3274762980</v>
      </c>
      <c r="I25" s="9">
        <v>33921865485</v>
      </c>
      <c r="J25" s="9">
        <v>31325077467</v>
      </c>
      <c r="K25" s="10">
        <f>Table13[[#This Row],[839748.0000]]/درآمدها!$C$10*100</f>
        <v>2.0634532909916898</v>
      </c>
    </row>
    <row r="26" spans="1:11" ht="23.1" customHeight="1">
      <c r="A26" s="8" t="s">
        <v>49</v>
      </c>
      <c r="B26" s="9">
        <v>14274222</v>
      </c>
      <c r="C26" s="9">
        <v>-17520476</v>
      </c>
      <c r="D26" s="9">
        <v>0</v>
      </c>
      <c r="E26" s="9">
        <v>-3246254</v>
      </c>
      <c r="F26" s="10">
        <f>Table13[[#This Row],[551975]]/درآمدها!$C$10*100</f>
        <v>-2.1383805057630242E-4</v>
      </c>
      <c r="G26" s="9">
        <v>14274222</v>
      </c>
      <c r="H26" s="9">
        <v>-17520476</v>
      </c>
      <c r="I26" s="9">
        <v>123559786</v>
      </c>
      <c r="J26" s="9">
        <v>120313532</v>
      </c>
      <c r="K26" s="10">
        <f>Table13[[#This Row],[839748.0000]]/درآمدها!$C$10*100</f>
        <v>7.9253228924260326E-3</v>
      </c>
    </row>
    <row r="27" spans="1:11" ht="23.1" customHeight="1">
      <c r="A27" s="8" t="s">
        <v>39</v>
      </c>
      <c r="B27" s="9">
        <v>0</v>
      </c>
      <c r="C27" s="9">
        <v>-503155</v>
      </c>
      <c r="D27" s="9">
        <v>0</v>
      </c>
      <c r="E27" s="9">
        <v>-503155</v>
      </c>
      <c r="F27" s="10">
        <f>Table13[[#This Row],[551975]]/درآمدها!$C$10*100</f>
        <v>-3.314395125511418E-5</v>
      </c>
      <c r="G27" s="9">
        <v>0</v>
      </c>
      <c r="H27" s="9">
        <v>-503155</v>
      </c>
      <c r="I27" s="9">
        <v>0</v>
      </c>
      <c r="J27" s="9">
        <v>-503155</v>
      </c>
      <c r="K27" s="10">
        <f>Table13[[#This Row],[839748.0000]]/درآمدها!$C$10*100</f>
        <v>-3.314395125511418E-5</v>
      </c>
    </row>
    <row r="28" spans="1:11" ht="23.1" customHeight="1">
      <c r="A28" s="8" t="s">
        <v>24</v>
      </c>
      <c r="B28" s="9">
        <v>0</v>
      </c>
      <c r="C28" s="9">
        <v>-91316675</v>
      </c>
      <c r="D28" s="9">
        <v>0</v>
      </c>
      <c r="E28" s="9">
        <v>-91316675</v>
      </c>
      <c r="F28" s="10">
        <f>Table13[[#This Row],[551975]]/درآمدها!$C$10*100</f>
        <v>-6.0152347188820628E-3</v>
      </c>
      <c r="G28" s="9">
        <v>11314000</v>
      </c>
      <c r="H28" s="9">
        <v>-168820128</v>
      </c>
      <c r="I28" s="9">
        <v>0</v>
      </c>
      <c r="J28" s="9">
        <v>-157506128</v>
      </c>
      <c r="K28" s="10">
        <f>Table13[[#This Row],[839748.0000]]/درآمدها!$C$10*100</f>
        <v>-1.037528282301433E-2</v>
      </c>
    </row>
    <row r="29" spans="1:11" ht="23.1" customHeight="1">
      <c r="A29" s="8" t="s">
        <v>29</v>
      </c>
      <c r="B29" s="9">
        <v>1926520052</v>
      </c>
      <c r="C29" s="9">
        <v>-2743578000</v>
      </c>
      <c r="D29" s="9">
        <v>0</v>
      </c>
      <c r="E29" s="9">
        <v>-817057948</v>
      </c>
      <c r="F29" s="10">
        <f>Table13[[#This Row],[551975]]/درآمدها!$C$10*100</f>
        <v>-5.3821444288769102E-2</v>
      </c>
      <c r="G29" s="9">
        <v>1926520052</v>
      </c>
      <c r="H29" s="9">
        <v>-2566678940</v>
      </c>
      <c r="I29" s="9">
        <v>0</v>
      </c>
      <c r="J29" s="9">
        <v>-640158888</v>
      </c>
      <c r="K29" s="10">
        <f>Table13[[#This Row],[839748.0000]]/درآمدها!$C$10*100</f>
        <v>-4.2168705427552342E-2</v>
      </c>
    </row>
    <row r="30" spans="1:11" ht="23.1" customHeight="1">
      <c r="A30" s="8" t="s">
        <v>42</v>
      </c>
      <c r="B30" s="9">
        <v>0</v>
      </c>
      <c r="C30" s="9">
        <v>1270641053</v>
      </c>
      <c r="D30" s="9">
        <v>0</v>
      </c>
      <c r="E30" s="9">
        <v>1270641053</v>
      </c>
      <c r="F30" s="10">
        <f>Table13[[#This Row],[551975]]/درآمدها!$C$10*100</f>
        <v>8.3699983351808005E-2</v>
      </c>
      <c r="G30" s="9">
        <v>0</v>
      </c>
      <c r="H30" s="9">
        <v>856708905</v>
      </c>
      <c r="I30" s="9">
        <v>461112009</v>
      </c>
      <c r="J30" s="9">
        <v>1317820914</v>
      </c>
      <c r="K30" s="10">
        <f>Table13[[#This Row],[839748.0000]]/درآمدها!$C$10*100</f>
        <v>8.6807826885524381E-2</v>
      </c>
    </row>
    <row r="31" spans="1:11" ht="23.1" customHeight="1">
      <c r="A31" s="8" t="s">
        <v>32</v>
      </c>
      <c r="B31" s="9">
        <v>187360875</v>
      </c>
      <c r="C31" s="9">
        <v>3323123234</v>
      </c>
      <c r="D31" s="9">
        <v>0</v>
      </c>
      <c r="E31" s="9">
        <v>3510484109</v>
      </c>
      <c r="F31" s="10">
        <f>Table13[[#This Row],[551975]]/درآمدها!$C$10*100</f>
        <v>0.2312434820096172</v>
      </c>
      <c r="G31" s="9">
        <v>1318494088</v>
      </c>
      <c r="H31" s="9">
        <v>32262908266</v>
      </c>
      <c r="I31" s="9">
        <v>-1222183458</v>
      </c>
      <c r="J31" s="9">
        <v>32359218896</v>
      </c>
      <c r="K31" s="10">
        <f>Table13[[#This Row],[839748.0000]]/درآمدها!$C$10*100</f>
        <v>2.1315745123124961</v>
      </c>
    </row>
    <row r="32" spans="1:11" ht="23.1" customHeight="1">
      <c r="A32" s="8" t="s">
        <v>40</v>
      </c>
      <c r="B32" s="9">
        <v>0</v>
      </c>
      <c r="C32" s="9">
        <v>120820857</v>
      </c>
      <c r="D32" s="9">
        <v>0</v>
      </c>
      <c r="E32" s="9">
        <v>120820857</v>
      </c>
      <c r="F32" s="10">
        <f>Table13[[#This Row],[551975]]/درآمدها!$C$10*100</f>
        <v>7.9587415309578993E-3</v>
      </c>
      <c r="G32" s="9">
        <v>0</v>
      </c>
      <c r="H32" s="9">
        <v>-67003016</v>
      </c>
      <c r="I32" s="9">
        <v>-472379977</v>
      </c>
      <c r="J32" s="9">
        <v>-539382993</v>
      </c>
      <c r="K32" s="10">
        <f>Table13[[#This Row],[839748.0000]]/درآمدها!$C$10*100</f>
        <v>-3.5530370617065508E-2</v>
      </c>
    </row>
    <row r="33" spans="1:11" ht="23.1" customHeight="1">
      <c r="A33" s="8" t="s">
        <v>19</v>
      </c>
      <c r="B33" s="9">
        <v>2062789</v>
      </c>
      <c r="C33" s="9">
        <v>-1683349</v>
      </c>
      <c r="D33" s="9">
        <v>0</v>
      </c>
      <c r="E33" s="9">
        <v>379440</v>
      </c>
      <c r="F33" s="10">
        <f>Table13[[#This Row],[551975]]/درآمدها!$C$10*100</f>
        <v>2.4994566016914323E-5</v>
      </c>
      <c r="G33" s="9">
        <v>2062789</v>
      </c>
      <c r="H33" s="9">
        <v>-49026020</v>
      </c>
      <c r="I33" s="9">
        <v>0</v>
      </c>
      <c r="J33" s="9">
        <v>-46963231</v>
      </c>
      <c r="K33" s="10">
        <f>Table13[[#This Row],[839748.0000]]/درآمدها!$C$10*100</f>
        <v>-3.0935736284975158E-3</v>
      </c>
    </row>
    <row r="34" spans="1:11" ht="23.1" customHeight="1">
      <c r="A34" s="8" t="s">
        <v>38</v>
      </c>
      <c r="B34" s="9">
        <v>171916500</v>
      </c>
      <c r="C34" s="9">
        <v>108361939</v>
      </c>
      <c r="D34" s="9">
        <v>0</v>
      </c>
      <c r="E34" s="9">
        <v>280278439</v>
      </c>
      <c r="F34" s="10">
        <f>Table13[[#This Row],[551975]]/درآمدها!$C$10*100</f>
        <v>1.8462571017033507E-2</v>
      </c>
      <c r="G34" s="9">
        <v>171916500</v>
      </c>
      <c r="H34" s="9">
        <v>245454551</v>
      </c>
      <c r="I34" s="9">
        <v>-217834692</v>
      </c>
      <c r="J34" s="9">
        <v>199536359</v>
      </c>
      <c r="K34" s="10">
        <f>Table13[[#This Row],[839748.0000]]/درآمدها!$C$10*100</f>
        <v>1.3143908649062347E-2</v>
      </c>
    </row>
    <row r="35" spans="1:11" ht="23.1" customHeight="1">
      <c r="A35" s="8" t="s">
        <v>28</v>
      </c>
      <c r="B35" s="9">
        <v>0</v>
      </c>
      <c r="C35" s="9">
        <v>911543850</v>
      </c>
      <c r="D35" s="9">
        <v>0</v>
      </c>
      <c r="E35" s="9">
        <v>911543850</v>
      </c>
      <c r="F35" s="10">
        <f>Table13[[#This Row],[551975]]/درآمدها!$C$10*100</f>
        <v>6.0045443116532905E-2</v>
      </c>
      <c r="G35" s="9">
        <v>0</v>
      </c>
      <c r="H35" s="9">
        <v>906143868</v>
      </c>
      <c r="I35" s="9">
        <v>0</v>
      </c>
      <c r="J35" s="9">
        <v>906143868</v>
      </c>
      <c r="K35" s="10">
        <f>Table13[[#This Row],[839748.0000]]/درآمدها!$C$10*100</f>
        <v>5.9689734159677682E-2</v>
      </c>
    </row>
    <row r="36" spans="1:11" ht="23.1" customHeight="1">
      <c r="A36" s="8" t="s">
        <v>41</v>
      </c>
      <c r="B36" s="9">
        <v>0</v>
      </c>
      <c r="C36" s="9">
        <v>-1341598629</v>
      </c>
      <c r="D36" s="9">
        <v>0</v>
      </c>
      <c r="E36" s="9">
        <v>-1341598629</v>
      </c>
      <c r="F36" s="10">
        <f>Table13[[#This Row],[551975]]/درآمدها!$C$10*100</f>
        <v>-8.8374118439653829E-2</v>
      </c>
      <c r="G36" s="9">
        <v>1083600000</v>
      </c>
      <c r="H36" s="9">
        <v>-1345095977</v>
      </c>
      <c r="I36" s="9">
        <v>-230917593</v>
      </c>
      <c r="J36" s="9">
        <v>-492413570</v>
      </c>
      <c r="K36" s="10">
        <f>Table13[[#This Row],[839748.0000]]/درآمدها!$C$10*100</f>
        <v>-3.2436389107604532E-2</v>
      </c>
    </row>
    <row r="37" spans="1:11" ht="23.1" customHeight="1">
      <c r="A37" s="8" t="s">
        <v>37</v>
      </c>
      <c r="B37" s="9">
        <v>0</v>
      </c>
      <c r="C37" s="9">
        <v>40494893910</v>
      </c>
      <c r="D37" s="9">
        <v>0</v>
      </c>
      <c r="E37" s="9">
        <v>40494893910</v>
      </c>
      <c r="F37" s="10">
        <f>Table13[[#This Row],[551975]]/درآمدها!$C$10*100</f>
        <v>2.6674897195378366</v>
      </c>
      <c r="G37" s="9">
        <v>0</v>
      </c>
      <c r="H37" s="9">
        <v>14456269399</v>
      </c>
      <c r="I37" s="9">
        <v>0</v>
      </c>
      <c r="J37" s="9">
        <v>14456269399</v>
      </c>
      <c r="K37" s="10">
        <f>Table13[[#This Row],[839748.0000]]/درآمدها!$C$10*100</f>
        <v>0.95226697198925736</v>
      </c>
    </row>
    <row r="38" spans="1:11" ht="23.1" customHeight="1">
      <c r="A38" s="8" t="s">
        <v>46</v>
      </c>
      <c r="B38" s="9">
        <v>0</v>
      </c>
      <c r="C38" s="9">
        <v>-958327654</v>
      </c>
      <c r="D38" s="9">
        <v>0</v>
      </c>
      <c r="E38" s="9">
        <v>-958327654</v>
      </c>
      <c r="F38" s="10">
        <f>Table13[[#This Row],[551975]]/درآمدها!$C$10*100</f>
        <v>-6.312719748507703E-2</v>
      </c>
      <c r="G38" s="9">
        <v>0</v>
      </c>
      <c r="H38" s="9">
        <v>-958327654</v>
      </c>
      <c r="I38" s="9">
        <v>0</v>
      </c>
      <c r="J38" s="9">
        <v>-958327654</v>
      </c>
      <c r="K38" s="10">
        <f>Table13[[#This Row],[839748.0000]]/درآمدها!$C$10*100</f>
        <v>-6.312719748507703E-2</v>
      </c>
    </row>
    <row r="39" spans="1:11" ht="23.1" customHeight="1">
      <c r="A39" s="8" t="s">
        <v>27</v>
      </c>
      <c r="B39" s="9">
        <v>2276097</v>
      </c>
      <c r="C39" s="9">
        <v>83263219</v>
      </c>
      <c r="D39" s="9">
        <v>0</v>
      </c>
      <c r="E39" s="9">
        <v>85539316</v>
      </c>
      <c r="F39" s="10">
        <f>Table13[[#This Row],[551975]]/درآمدها!$C$10*100</f>
        <v>5.6346670904588222E-3</v>
      </c>
      <c r="G39" s="9">
        <v>116301212</v>
      </c>
      <c r="H39" s="9">
        <v>-82608285</v>
      </c>
      <c r="I39" s="9">
        <v>623173488</v>
      </c>
      <c r="J39" s="9">
        <v>656866415</v>
      </c>
      <c r="K39" s="10">
        <f>Table13[[#This Row],[839748.0000]]/درآمدها!$C$10*100</f>
        <v>4.3269267799945547E-2</v>
      </c>
    </row>
    <row r="40" spans="1:11" ht="23.1" customHeight="1">
      <c r="A40" s="8" t="s">
        <v>26</v>
      </c>
      <c r="B40" s="9">
        <v>0</v>
      </c>
      <c r="C40" s="9">
        <v>9946578800</v>
      </c>
      <c r="D40" s="9">
        <v>-1226745</v>
      </c>
      <c r="E40" s="9">
        <v>9945352055</v>
      </c>
      <c r="F40" s="10">
        <f>Table13[[#This Row],[551975]]/درآمدها!$C$10*100</f>
        <v>0.65512270319458155</v>
      </c>
      <c r="G40" s="9">
        <v>0</v>
      </c>
      <c r="H40" s="9">
        <v>-258673532</v>
      </c>
      <c r="I40" s="9">
        <v>-1226745</v>
      </c>
      <c r="J40" s="9">
        <v>-259900277</v>
      </c>
      <c r="K40" s="10">
        <f>Table13[[#This Row],[839748.0000]]/درآمدها!$C$10*100</f>
        <v>-1.7120215663321788E-2</v>
      </c>
    </row>
    <row r="41" spans="1:11" ht="23.1" customHeight="1">
      <c r="A41" s="8" t="s">
        <v>247</v>
      </c>
      <c r="B41" s="9">
        <v>0</v>
      </c>
      <c r="C41" s="9">
        <v>0</v>
      </c>
      <c r="D41" s="9">
        <v>0</v>
      </c>
      <c r="E41" s="9">
        <v>0</v>
      </c>
      <c r="F41" s="10">
        <f>Table13[[#This Row],[551975]]/درآمدها!$C$10*100</f>
        <v>0</v>
      </c>
      <c r="G41" s="9">
        <v>0</v>
      </c>
      <c r="H41" s="9">
        <v>0</v>
      </c>
      <c r="I41" s="9">
        <v>6455251180</v>
      </c>
      <c r="J41" s="9">
        <v>6455251180</v>
      </c>
      <c r="K41" s="10">
        <f>Table13[[#This Row],[839748.0000]]/درآمدها!$C$10*100</f>
        <v>0.42522191064272108</v>
      </c>
    </row>
    <row r="42" spans="1:11" ht="23.1" customHeight="1">
      <c r="A42" s="8" t="s">
        <v>35</v>
      </c>
      <c r="B42" s="9">
        <v>0</v>
      </c>
      <c r="C42" s="9">
        <v>3810631955</v>
      </c>
      <c r="D42" s="9">
        <v>-2303048367</v>
      </c>
      <c r="E42" s="9">
        <v>1507583588</v>
      </c>
      <c r="F42" s="10">
        <f>Table13[[#This Row],[551975]]/درآمدها!$C$10*100</f>
        <v>9.930792092631921E-2</v>
      </c>
      <c r="G42" s="9">
        <v>6370700000</v>
      </c>
      <c r="H42" s="9">
        <v>-8811886783</v>
      </c>
      <c r="I42" s="9">
        <v>-2303048367</v>
      </c>
      <c r="J42" s="9">
        <v>-4744235150</v>
      </c>
      <c r="K42" s="10">
        <f>Table13[[#This Row],[839748.0000]]/درآمدها!$C$10*100</f>
        <v>-0.3125134373193138</v>
      </c>
    </row>
    <row r="43" spans="1:11" ht="23.1" customHeight="1">
      <c r="A43" s="8" t="s">
        <v>243</v>
      </c>
      <c r="B43" s="9">
        <v>0</v>
      </c>
      <c r="C43" s="9">
        <v>0</v>
      </c>
      <c r="D43" s="9">
        <v>0</v>
      </c>
      <c r="E43" s="9">
        <v>0</v>
      </c>
      <c r="F43" s="10">
        <f>Table13[[#This Row],[551975]]/درآمدها!$C$10*100</f>
        <v>0</v>
      </c>
      <c r="G43" s="9">
        <v>0</v>
      </c>
      <c r="H43" s="9">
        <v>0</v>
      </c>
      <c r="I43" s="9">
        <v>3062971700</v>
      </c>
      <c r="J43" s="9">
        <v>3062971700</v>
      </c>
      <c r="K43" s="10">
        <f>Table13[[#This Row],[839748.0000]]/درآمدها!$C$10*100</f>
        <v>0.20176483334279541</v>
      </c>
    </row>
    <row r="44" spans="1:11" ht="23.1" customHeight="1">
      <c r="A44" s="8" t="s">
        <v>246</v>
      </c>
      <c r="B44" s="9">
        <v>0</v>
      </c>
      <c r="C44" s="9">
        <v>0</v>
      </c>
      <c r="D44" s="9">
        <v>0</v>
      </c>
      <c r="E44" s="9">
        <v>0</v>
      </c>
      <c r="F44" s="10">
        <f>Table13[[#This Row],[551975]]/درآمدها!$C$10*100</f>
        <v>0</v>
      </c>
      <c r="G44" s="9">
        <v>0</v>
      </c>
      <c r="H44" s="9">
        <v>0</v>
      </c>
      <c r="I44" s="9">
        <v>-266146800</v>
      </c>
      <c r="J44" s="9">
        <v>-266146800</v>
      </c>
      <c r="K44" s="10">
        <f>Table13[[#This Row],[839748.0000]]/درآمدها!$C$10*100</f>
        <v>-1.7531688179397251E-2</v>
      </c>
    </row>
    <row r="45" spans="1:11" ht="23.1" customHeight="1">
      <c r="A45" s="8" t="s">
        <v>47</v>
      </c>
      <c r="B45" s="9">
        <v>492402967</v>
      </c>
      <c r="C45" s="9">
        <v>575245665</v>
      </c>
      <c r="D45" s="9">
        <v>1634010090</v>
      </c>
      <c r="E45" s="9">
        <v>2701658722</v>
      </c>
      <c r="F45" s="10">
        <f>Table13[[#This Row],[551975]]/درآمدها!$C$10*100</f>
        <v>0.17796433502583117</v>
      </c>
      <c r="G45" s="9">
        <v>492402967</v>
      </c>
      <c r="H45" s="9">
        <v>575245665</v>
      </c>
      <c r="I45" s="9">
        <v>1634010090</v>
      </c>
      <c r="J45" s="9">
        <v>2701658722</v>
      </c>
      <c r="K45" s="10">
        <f>Table13[[#This Row],[839748.0000]]/درآمدها!$C$10*100</f>
        <v>0.17796433502583117</v>
      </c>
    </row>
    <row r="46" spans="1:11" ht="23.1" customHeight="1">
      <c r="A46" s="8" t="s">
        <v>34</v>
      </c>
      <c r="B46" s="9">
        <v>171462126</v>
      </c>
      <c r="C46" s="9">
        <v>1054051056</v>
      </c>
      <c r="D46" s="9">
        <v>0</v>
      </c>
      <c r="E46" s="9">
        <v>1225513182</v>
      </c>
      <c r="F46" s="10">
        <f>Table13[[#This Row],[551975]]/درآمدها!$C$10*100</f>
        <v>8.0727309013540305E-2</v>
      </c>
      <c r="G46" s="9">
        <v>171462126</v>
      </c>
      <c r="H46" s="9">
        <v>1054051056</v>
      </c>
      <c r="I46" s="9">
        <v>0</v>
      </c>
      <c r="J46" s="9">
        <v>1225513182</v>
      </c>
      <c r="K46" s="10">
        <f>Table13[[#This Row],[839748.0000]]/درآمدها!$C$10*100</f>
        <v>8.0727309013540305E-2</v>
      </c>
    </row>
    <row r="47" spans="1:11" ht="23.1" customHeight="1">
      <c r="A47" s="8" t="s">
        <v>244</v>
      </c>
      <c r="B47" s="9">
        <v>0</v>
      </c>
      <c r="C47" s="9">
        <v>0</v>
      </c>
      <c r="D47" s="9">
        <v>0</v>
      </c>
      <c r="E47" s="9">
        <v>0</v>
      </c>
      <c r="F47" s="10">
        <f>Table13[[#This Row],[551975]]/درآمدها!$C$10*100</f>
        <v>0</v>
      </c>
      <c r="G47" s="9">
        <v>0</v>
      </c>
      <c r="H47" s="9">
        <v>0</v>
      </c>
      <c r="I47" s="9">
        <v>511348853</v>
      </c>
      <c r="J47" s="9">
        <v>511348853</v>
      </c>
      <c r="K47" s="10">
        <f>Table13[[#This Row],[839748.0000]]/درآمدها!$C$10*100</f>
        <v>3.3683698777097607E-2</v>
      </c>
    </row>
    <row r="48" spans="1:11" ht="23.1" customHeight="1">
      <c r="A48" s="8" t="s">
        <v>245</v>
      </c>
      <c r="B48" s="9">
        <v>0</v>
      </c>
      <c r="C48" s="9">
        <v>0</v>
      </c>
      <c r="D48" s="9">
        <v>0</v>
      </c>
      <c r="E48" s="9">
        <v>0</v>
      </c>
      <c r="F48" s="10">
        <f>Table13[[#This Row],[551975]]/درآمدها!$C$10*100</f>
        <v>0</v>
      </c>
      <c r="G48" s="9">
        <v>0</v>
      </c>
      <c r="H48" s="9">
        <v>0</v>
      </c>
      <c r="I48" s="9">
        <v>648698</v>
      </c>
      <c r="J48" s="9">
        <v>648698</v>
      </c>
      <c r="K48" s="10">
        <f>Table13[[#This Row],[839748.0000]]/درآمدها!$C$10*100</f>
        <v>4.2731195936222557E-5</v>
      </c>
    </row>
    <row r="49" spans="1:11" ht="23.1" customHeight="1">
      <c r="A49" s="8" t="s">
        <v>249</v>
      </c>
      <c r="B49" s="9">
        <v>0</v>
      </c>
      <c r="C49" s="9">
        <v>0</v>
      </c>
      <c r="D49" s="9">
        <v>0</v>
      </c>
      <c r="E49" s="9">
        <v>0</v>
      </c>
      <c r="F49" s="10">
        <f>Table13[[#This Row],[551975]]/درآمدها!$C$10*100</f>
        <v>0</v>
      </c>
      <c r="G49" s="9">
        <v>0</v>
      </c>
      <c r="H49" s="9">
        <v>0</v>
      </c>
      <c r="I49" s="9">
        <v>-72154559</v>
      </c>
      <c r="J49" s="9">
        <v>-72154559</v>
      </c>
      <c r="K49" s="10">
        <f>Table13[[#This Row],[839748.0000]]/درآمدها!$C$10*100</f>
        <v>-4.7529830496174348E-3</v>
      </c>
    </row>
    <row r="50" spans="1:11" ht="23.1" customHeight="1">
      <c r="A50" s="8" t="s">
        <v>672</v>
      </c>
      <c r="B50" s="9">
        <v>0</v>
      </c>
      <c r="C50" s="9">
        <v>0</v>
      </c>
      <c r="D50" s="9">
        <v>0</v>
      </c>
      <c r="E50" s="9">
        <v>0</v>
      </c>
      <c r="F50" s="10">
        <f>Table13[[#This Row],[551975]]/درآمدها!$C$10*100</f>
        <v>0</v>
      </c>
      <c r="G50" s="9">
        <v>0</v>
      </c>
      <c r="H50" s="9">
        <v>-107634724</v>
      </c>
      <c r="I50" s="9">
        <v>0</v>
      </c>
      <c r="J50" s="9">
        <v>-107634724</v>
      </c>
      <c r="K50" s="10">
        <f>Table13[[#This Row],[839748.0000]]/درآمدها!$C$10*100</f>
        <v>-7.0901412996266936E-3</v>
      </c>
    </row>
    <row r="51" spans="1:11" ht="23.1" customHeight="1">
      <c r="A51" s="8" t="s">
        <v>673</v>
      </c>
      <c r="B51" s="9">
        <v>0</v>
      </c>
      <c r="C51" s="9">
        <v>0</v>
      </c>
      <c r="D51" s="9">
        <v>0</v>
      </c>
      <c r="E51" s="9">
        <v>0</v>
      </c>
      <c r="F51" s="10">
        <f>Table13[[#This Row],[551975]]/درآمدها!$C$10*100</f>
        <v>0</v>
      </c>
      <c r="G51" s="9">
        <v>0</v>
      </c>
      <c r="H51" s="9">
        <v>52066460</v>
      </c>
      <c r="I51" s="9">
        <v>0</v>
      </c>
      <c r="J51" s="9">
        <v>52066460</v>
      </c>
      <c r="K51" s="10">
        <f>Table13[[#This Row],[839748.0000]]/درآمدها!$C$10*100</f>
        <v>3.4297347979575926E-3</v>
      </c>
    </row>
    <row r="52" spans="1:11" ht="23.1" customHeight="1">
      <c r="A52" s="8" t="s">
        <v>281</v>
      </c>
      <c r="B52" s="9">
        <v>0</v>
      </c>
      <c r="C52" s="9">
        <v>0</v>
      </c>
      <c r="D52" s="9">
        <v>0</v>
      </c>
      <c r="E52" s="9">
        <v>0</v>
      </c>
      <c r="F52" s="10">
        <f>Table13[[#This Row],[551975]]/درآمدها!$C$10*100</f>
        <v>0</v>
      </c>
      <c r="G52" s="9">
        <v>0</v>
      </c>
      <c r="H52" s="9">
        <v>0</v>
      </c>
      <c r="I52" s="9">
        <v>57437019</v>
      </c>
      <c r="J52" s="9">
        <v>57437019</v>
      </c>
      <c r="K52" s="10">
        <f>Table13[[#This Row],[839748.0000]]/درآمدها!$C$10*100</f>
        <v>3.7835055956416358E-3</v>
      </c>
    </row>
    <row r="53" spans="1:11" ht="23.1" customHeight="1">
      <c r="A53" s="8" t="s">
        <v>260</v>
      </c>
      <c r="B53" s="9">
        <v>0</v>
      </c>
      <c r="C53" s="9">
        <v>0</v>
      </c>
      <c r="D53" s="9">
        <v>0</v>
      </c>
      <c r="E53" s="9">
        <v>0</v>
      </c>
      <c r="F53" s="10">
        <f>Table13[[#This Row],[551975]]/درآمدها!$C$10*100</f>
        <v>0</v>
      </c>
      <c r="G53" s="9">
        <v>0</v>
      </c>
      <c r="H53" s="9">
        <v>0</v>
      </c>
      <c r="I53" s="9">
        <v>17772338</v>
      </c>
      <c r="J53" s="9">
        <v>17772338</v>
      </c>
      <c r="K53" s="10">
        <f>Table13[[#This Row],[839748.0000]]/درآمدها!$C$10*100</f>
        <v>1.1707038673200376E-3</v>
      </c>
    </row>
    <row r="54" spans="1:11" ht="23.1" customHeight="1">
      <c r="A54" s="8" t="s">
        <v>346</v>
      </c>
      <c r="B54" s="9">
        <v>0</v>
      </c>
      <c r="C54" s="9">
        <v>0</v>
      </c>
      <c r="D54" s="9">
        <v>0</v>
      </c>
      <c r="E54" s="9">
        <v>0</v>
      </c>
      <c r="F54" s="10">
        <f>Table13[[#This Row],[551975]]/درآمدها!$C$10*100</f>
        <v>0</v>
      </c>
      <c r="G54" s="9">
        <v>0</v>
      </c>
      <c r="H54" s="9">
        <v>0</v>
      </c>
      <c r="I54" s="9">
        <v>292099201</v>
      </c>
      <c r="J54" s="9">
        <v>292099201</v>
      </c>
      <c r="K54" s="10">
        <f>Table13[[#This Row],[839748.0000]]/درآمدها!$C$10*100</f>
        <v>1.9241231190392224E-2</v>
      </c>
    </row>
    <row r="55" spans="1:11" ht="23.1" customHeight="1">
      <c r="A55" s="8" t="s">
        <v>272</v>
      </c>
      <c r="B55" s="9">
        <v>0</v>
      </c>
      <c r="C55" s="9">
        <v>0</v>
      </c>
      <c r="D55" s="9">
        <v>0</v>
      </c>
      <c r="E55" s="9">
        <v>0</v>
      </c>
      <c r="F55" s="10">
        <f>Table13[[#This Row],[551975]]/درآمدها!$C$10*100</f>
        <v>0</v>
      </c>
      <c r="G55" s="9">
        <v>0</v>
      </c>
      <c r="H55" s="9">
        <v>0</v>
      </c>
      <c r="I55" s="9">
        <v>11378859525</v>
      </c>
      <c r="J55" s="9">
        <v>11378859525</v>
      </c>
      <c r="K55" s="10">
        <f>Table13[[#This Row],[839748.0000]]/درآمدها!$C$10*100</f>
        <v>0.74955106365909463</v>
      </c>
    </row>
    <row r="56" spans="1:11" ht="23.1" customHeight="1">
      <c r="A56" s="8" t="s">
        <v>278</v>
      </c>
      <c r="B56" s="9">
        <v>0</v>
      </c>
      <c r="C56" s="9">
        <v>0</v>
      </c>
      <c r="D56" s="9">
        <v>0</v>
      </c>
      <c r="E56" s="9">
        <v>0</v>
      </c>
      <c r="F56" s="10">
        <f>Table13[[#This Row],[551975]]/درآمدها!$C$10*100</f>
        <v>0</v>
      </c>
      <c r="G56" s="9">
        <v>0</v>
      </c>
      <c r="H56" s="9">
        <v>0</v>
      </c>
      <c r="I56" s="9">
        <v>112727902</v>
      </c>
      <c r="J56" s="9">
        <v>112727902</v>
      </c>
      <c r="K56" s="10">
        <f>Table13[[#This Row],[839748.0000]]/درآمدها!$C$10*100</f>
        <v>7.4256403871158765E-3</v>
      </c>
    </row>
    <row r="57" spans="1:11" ht="23.1" customHeight="1">
      <c r="A57" s="8" t="s">
        <v>255</v>
      </c>
      <c r="B57" s="9">
        <v>0</v>
      </c>
      <c r="C57" s="9">
        <v>0</v>
      </c>
      <c r="D57" s="9">
        <v>0</v>
      </c>
      <c r="E57" s="9">
        <v>0</v>
      </c>
      <c r="F57" s="10">
        <f>Table13[[#This Row],[551975]]/درآمدها!$C$10*100</f>
        <v>0</v>
      </c>
      <c r="G57" s="9">
        <v>0</v>
      </c>
      <c r="H57" s="9">
        <v>0</v>
      </c>
      <c r="I57" s="9">
        <v>29775640504</v>
      </c>
      <c r="J57" s="9">
        <v>29775640504</v>
      </c>
      <c r="K57" s="10">
        <f>Table13[[#This Row],[839748.0000]]/درآمدها!$C$10*100</f>
        <v>1.9613883941417249</v>
      </c>
    </row>
    <row r="58" spans="1:11" ht="23.1" customHeight="1">
      <c r="A58" s="8" t="s">
        <v>257</v>
      </c>
      <c r="B58" s="9">
        <v>0</v>
      </c>
      <c r="C58" s="9">
        <v>0</v>
      </c>
      <c r="D58" s="9">
        <v>0</v>
      </c>
      <c r="E58" s="9">
        <v>0</v>
      </c>
      <c r="F58" s="10">
        <f>Table13[[#This Row],[551975]]/درآمدها!$C$10*100</f>
        <v>0</v>
      </c>
      <c r="G58" s="9">
        <v>0</v>
      </c>
      <c r="H58" s="9">
        <v>0</v>
      </c>
      <c r="I58" s="9">
        <v>36300723346</v>
      </c>
      <c r="J58" s="9">
        <v>36300723346</v>
      </c>
      <c r="K58" s="10">
        <f>Table13[[#This Row],[839748.0000]]/درآمدها!$C$10*100</f>
        <v>2.3912102733853571</v>
      </c>
    </row>
    <row r="59" spans="1:11" ht="23.1" customHeight="1">
      <c r="A59" s="8" t="s">
        <v>279</v>
      </c>
      <c r="B59" s="9">
        <v>0</v>
      </c>
      <c r="C59" s="9">
        <v>0</v>
      </c>
      <c r="D59" s="9">
        <v>0</v>
      </c>
      <c r="E59" s="9">
        <v>0</v>
      </c>
      <c r="F59" s="10">
        <f>Table13[[#This Row],[551975]]/درآمدها!$C$10*100</f>
        <v>0</v>
      </c>
      <c r="G59" s="9">
        <v>0</v>
      </c>
      <c r="H59" s="9">
        <v>0</v>
      </c>
      <c r="I59" s="9">
        <v>4719262602</v>
      </c>
      <c r="J59" s="9">
        <v>4719262602</v>
      </c>
      <c r="K59" s="10">
        <f>Table13[[#This Row],[839748.0000]]/درآمدها!$C$10*100</f>
        <v>0.31086843942874726</v>
      </c>
    </row>
    <row r="60" spans="1:11" ht="23.1" customHeight="1">
      <c r="A60" s="8" t="s">
        <v>329</v>
      </c>
      <c r="B60" s="9">
        <v>0</v>
      </c>
      <c r="C60" s="9">
        <v>0</v>
      </c>
      <c r="D60" s="9">
        <v>0</v>
      </c>
      <c r="E60" s="9">
        <v>0</v>
      </c>
      <c r="F60" s="10">
        <f>Table13[[#This Row],[551975]]/درآمدها!$C$10*100</f>
        <v>0</v>
      </c>
      <c r="G60" s="9">
        <v>0</v>
      </c>
      <c r="H60" s="9">
        <v>0</v>
      </c>
      <c r="I60" s="9">
        <v>282029891</v>
      </c>
      <c r="J60" s="9">
        <v>282029891</v>
      </c>
      <c r="K60" s="10">
        <f>Table13[[#This Row],[839748.0000]]/درآمدها!$C$10*100</f>
        <v>1.8577943098626003E-2</v>
      </c>
    </row>
    <row r="61" spans="1:11" ht="23.1" customHeight="1">
      <c r="A61" s="8" t="s">
        <v>327</v>
      </c>
      <c r="B61" s="9">
        <v>0</v>
      </c>
      <c r="C61" s="9">
        <v>0</v>
      </c>
      <c r="D61" s="9">
        <v>0</v>
      </c>
      <c r="E61" s="9">
        <v>0</v>
      </c>
      <c r="F61" s="10">
        <f>Table13[[#This Row],[551975]]/درآمدها!$C$10*100</f>
        <v>0</v>
      </c>
      <c r="G61" s="9">
        <v>0</v>
      </c>
      <c r="H61" s="9">
        <v>0</v>
      </c>
      <c r="I61" s="9">
        <v>-105224079</v>
      </c>
      <c r="J61" s="9">
        <v>-105224079</v>
      </c>
      <c r="K61" s="10">
        <f>Table13[[#This Row],[839748.0000]]/درآمدها!$C$10*100</f>
        <v>-6.931346692848693E-3</v>
      </c>
    </row>
    <row r="62" spans="1:11" ht="23.1" customHeight="1">
      <c r="A62" s="8" t="s">
        <v>328</v>
      </c>
      <c r="B62" s="9">
        <v>0</v>
      </c>
      <c r="C62" s="9">
        <v>0</v>
      </c>
      <c r="D62" s="9">
        <v>0</v>
      </c>
      <c r="E62" s="9">
        <v>0</v>
      </c>
      <c r="F62" s="10">
        <f>Table13[[#This Row],[551975]]/درآمدها!$C$10*100</f>
        <v>0</v>
      </c>
      <c r="G62" s="9">
        <v>0</v>
      </c>
      <c r="H62" s="9">
        <v>0</v>
      </c>
      <c r="I62" s="9">
        <v>110759074</v>
      </c>
      <c r="J62" s="9">
        <v>110759074</v>
      </c>
      <c r="K62" s="10">
        <f>Table13[[#This Row],[839748.0000]]/درآمدها!$C$10*100</f>
        <v>7.2959492596070489E-3</v>
      </c>
    </row>
    <row r="63" spans="1:11" ht="23.1" customHeight="1">
      <c r="A63" s="8" t="s">
        <v>273</v>
      </c>
      <c r="B63" s="9">
        <v>0</v>
      </c>
      <c r="C63" s="9">
        <v>0</v>
      </c>
      <c r="D63" s="9">
        <v>0</v>
      </c>
      <c r="E63" s="9">
        <v>0</v>
      </c>
      <c r="F63" s="10">
        <f>Table13[[#This Row],[551975]]/درآمدها!$C$10*100</f>
        <v>0</v>
      </c>
      <c r="G63" s="9">
        <v>0</v>
      </c>
      <c r="H63" s="9">
        <v>0</v>
      </c>
      <c r="I63" s="9">
        <v>9050837488</v>
      </c>
      <c r="J63" s="9">
        <v>9050837488</v>
      </c>
      <c r="K63" s="10">
        <f>Table13[[#This Row],[839748.0000]]/درآمدها!$C$10*100</f>
        <v>0.59619901724166924</v>
      </c>
    </row>
    <row r="64" spans="1:11" ht="23.1" customHeight="1">
      <c r="A64" s="8" t="s">
        <v>321</v>
      </c>
      <c r="B64" s="9">
        <v>0</v>
      </c>
      <c r="C64" s="9">
        <v>0</v>
      </c>
      <c r="D64" s="9">
        <v>0</v>
      </c>
      <c r="E64" s="9">
        <v>0</v>
      </c>
      <c r="F64" s="10">
        <f>Table13[[#This Row],[551975]]/درآمدها!$C$10*100</f>
        <v>0</v>
      </c>
      <c r="G64" s="9">
        <v>0</v>
      </c>
      <c r="H64" s="9">
        <v>0</v>
      </c>
      <c r="I64" s="9">
        <v>-450583</v>
      </c>
      <c r="J64" s="9">
        <v>-450583</v>
      </c>
      <c r="K64" s="10">
        <f>Table13[[#This Row],[839748.0000]]/درآمدها!$C$10*100</f>
        <v>-2.9680915400588515E-5</v>
      </c>
    </row>
    <row r="65" spans="1:11" ht="23.1" customHeight="1">
      <c r="A65" s="8" t="s">
        <v>322</v>
      </c>
      <c r="B65" s="9">
        <v>0</v>
      </c>
      <c r="C65" s="9">
        <v>0</v>
      </c>
      <c r="D65" s="9">
        <v>0</v>
      </c>
      <c r="E65" s="9">
        <v>0</v>
      </c>
      <c r="F65" s="10">
        <f>Table13[[#This Row],[551975]]/درآمدها!$C$10*100</f>
        <v>0</v>
      </c>
      <c r="G65" s="9">
        <v>0</v>
      </c>
      <c r="H65" s="9">
        <v>0</v>
      </c>
      <c r="I65" s="9">
        <v>141396467</v>
      </c>
      <c r="J65" s="9">
        <v>141396467</v>
      </c>
      <c r="K65" s="10">
        <f>Table13[[#This Row],[839748.0000]]/درآمدها!$C$10*100</f>
        <v>9.3141032284154209E-3</v>
      </c>
    </row>
    <row r="66" spans="1:11" ht="23.1" customHeight="1">
      <c r="A66" s="8" t="s">
        <v>436</v>
      </c>
      <c r="B66" s="9">
        <v>0</v>
      </c>
      <c r="C66" s="9">
        <v>0</v>
      </c>
      <c r="D66" s="9">
        <v>0</v>
      </c>
      <c r="E66" s="9">
        <v>0</v>
      </c>
      <c r="F66" s="10">
        <f>Table13[[#This Row],[551975]]/درآمدها!$C$10*100</f>
        <v>0</v>
      </c>
      <c r="G66" s="9">
        <v>0</v>
      </c>
      <c r="H66" s="9">
        <v>0</v>
      </c>
      <c r="I66" s="9">
        <v>256700729</v>
      </c>
      <c r="J66" s="9">
        <v>256700729</v>
      </c>
      <c r="K66" s="10">
        <f>Table13[[#This Row],[839748.0000]]/درآمدها!$C$10*100</f>
        <v>1.6909454241989599E-2</v>
      </c>
    </row>
    <row r="67" spans="1:11" ht="23.1" customHeight="1">
      <c r="A67" s="8" t="s">
        <v>286</v>
      </c>
      <c r="B67" s="9">
        <v>0</v>
      </c>
      <c r="C67" s="9">
        <v>0</v>
      </c>
      <c r="D67" s="9">
        <v>0</v>
      </c>
      <c r="E67" s="9">
        <v>0</v>
      </c>
      <c r="F67" s="10">
        <f>Table13[[#This Row],[551975]]/درآمدها!$C$10*100</f>
        <v>0</v>
      </c>
      <c r="G67" s="9">
        <v>0</v>
      </c>
      <c r="H67" s="9">
        <v>0</v>
      </c>
      <c r="I67" s="9">
        <v>-43228178</v>
      </c>
      <c r="J67" s="9">
        <v>-43228178</v>
      </c>
      <c r="K67" s="10">
        <f>Table13[[#This Row],[839748.0000]]/درآمدها!$C$10*100</f>
        <v>-2.8475372886673078E-3</v>
      </c>
    </row>
    <row r="68" spans="1:11" ht="23.1" customHeight="1">
      <c r="A68" s="8" t="s">
        <v>268</v>
      </c>
      <c r="B68" s="9">
        <v>0</v>
      </c>
      <c r="C68" s="9">
        <v>0</v>
      </c>
      <c r="D68" s="9">
        <v>0</v>
      </c>
      <c r="E68" s="9">
        <v>0</v>
      </c>
      <c r="F68" s="10">
        <f>Table13[[#This Row],[551975]]/درآمدها!$C$10*100</f>
        <v>0</v>
      </c>
      <c r="G68" s="9">
        <v>0</v>
      </c>
      <c r="H68" s="9">
        <v>0</v>
      </c>
      <c r="I68" s="9">
        <v>687000922</v>
      </c>
      <c r="J68" s="9">
        <v>687000922</v>
      </c>
      <c r="K68" s="10">
        <f>Table13[[#This Row],[839748.0000]]/درآمدها!$C$10*100</f>
        <v>4.5254295537133692E-2</v>
      </c>
    </row>
    <row r="69" spans="1:11" ht="23.1" customHeight="1">
      <c r="A69" s="8" t="s">
        <v>429</v>
      </c>
      <c r="B69" s="9">
        <v>0</v>
      </c>
      <c r="C69" s="9">
        <v>0</v>
      </c>
      <c r="D69" s="9">
        <v>0</v>
      </c>
      <c r="E69" s="9">
        <v>0</v>
      </c>
      <c r="F69" s="10">
        <f>Table13[[#This Row],[551975]]/درآمدها!$C$10*100</f>
        <v>0</v>
      </c>
      <c r="G69" s="9">
        <v>0</v>
      </c>
      <c r="H69" s="9">
        <v>0</v>
      </c>
      <c r="I69" s="9">
        <v>59772610</v>
      </c>
      <c r="J69" s="9">
        <v>59772610</v>
      </c>
      <c r="K69" s="10">
        <f>Table13[[#This Row],[839748.0000]]/درآمدها!$C$10*100</f>
        <v>3.9373562266716029E-3</v>
      </c>
    </row>
    <row r="70" spans="1:11" ht="23.1" customHeight="1">
      <c r="A70" s="8" t="s">
        <v>365</v>
      </c>
      <c r="B70" s="9">
        <v>0</v>
      </c>
      <c r="C70" s="9">
        <v>0</v>
      </c>
      <c r="D70" s="9">
        <v>0</v>
      </c>
      <c r="E70" s="9">
        <v>0</v>
      </c>
      <c r="F70" s="10">
        <f>Table13[[#This Row],[551975]]/درآمدها!$C$10*100</f>
        <v>0</v>
      </c>
      <c r="G70" s="9">
        <v>0</v>
      </c>
      <c r="H70" s="9">
        <v>0</v>
      </c>
      <c r="I70" s="9">
        <v>10542355713</v>
      </c>
      <c r="J70" s="9">
        <v>10542355713</v>
      </c>
      <c r="K70" s="10">
        <f>Table13[[#This Row],[839748.0000]]/درآمدها!$C$10*100</f>
        <v>0.69444867658225895</v>
      </c>
    </row>
    <row r="71" spans="1:11" ht="23.1" customHeight="1">
      <c r="A71" s="8" t="s">
        <v>421</v>
      </c>
      <c r="B71" s="9">
        <v>0</v>
      </c>
      <c r="C71" s="9">
        <v>0</v>
      </c>
      <c r="D71" s="9">
        <v>0</v>
      </c>
      <c r="E71" s="9">
        <v>0</v>
      </c>
      <c r="F71" s="10">
        <f>Table13[[#This Row],[551975]]/درآمدها!$C$10*100</f>
        <v>0</v>
      </c>
      <c r="G71" s="9">
        <v>0</v>
      </c>
      <c r="H71" s="9">
        <v>0</v>
      </c>
      <c r="I71" s="9">
        <v>11783964</v>
      </c>
      <c r="J71" s="9">
        <v>11783964</v>
      </c>
      <c r="K71" s="10">
        <f>Table13[[#This Row],[839748.0000]]/درآمدها!$C$10*100</f>
        <v>7.762362063539473E-4</v>
      </c>
    </row>
    <row r="72" spans="1:11" ht="23.1" customHeight="1">
      <c r="A72" s="8" t="s">
        <v>390</v>
      </c>
      <c r="B72" s="9">
        <v>0</v>
      </c>
      <c r="C72" s="9">
        <v>0</v>
      </c>
      <c r="D72" s="9">
        <v>0</v>
      </c>
      <c r="E72" s="9">
        <v>0</v>
      </c>
      <c r="F72" s="10">
        <f>Table13[[#This Row],[551975]]/درآمدها!$C$10*100</f>
        <v>0</v>
      </c>
      <c r="G72" s="9">
        <v>0</v>
      </c>
      <c r="H72" s="9">
        <v>0</v>
      </c>
      <c r="I72" s="9">
        <v>-212726973</v>
      </c>
      <c r="J72" s="9">
        <v>-212726973</v>
      </c>
      <c r="K72" s="10">
        <f>Table13[[#This Row],[839748.0000]]/درآمدها!$C$10*100</f>
        <v>-1.4012804053939622E-2</v>
      </c>
    </row>
    <row r="73" spans="1:11" ht="23.1" customHeight="1">
      <c r="A73" s="8" t="s">
        <v>387</v>
      </c>
      <c r="B73" s="9">
        <v>0</v>
      </c>
      <c r="C73" s="9">
        <v>0</v>
      </c>
      <c r="D73" s="9">
        <v>0</v>
      </c>
      <c r="E73" s="9">
        <v>0</v>
      </c>
      <c r="F73" s="10">
        <f>Table13[[#This Row],[551975]]/درآمدها!$C$10*100</f>
        <v>0</v>
      </c>
      <c r="G73" s="9">
        <v>0</v>
      </c>
      <c r="H73" s="9">
        <v>0</v>
      </c>
      <c r="I73" s="9">
        <v>50012379</v>
      </c>
      <c r="J73" s="9">
        <v>50012379</v>
      </c>
      <c r="K73" s="10">
        <f>Table13[[#This Row],[839748.0000]]/درآمدها!$C$10*100</f>
        <v>3.2944278636370429E-3</v>
      </c>
    </row>
    <row r="74" spans="1:11" ht="23.1" customHeight="1">
      <c r="A74" s="8" t="s">
        <v>445</v>
      </c>
      <c r="B74" s="9">
        <v>0</v>
      </c>
      <c r="C74" s="9">
        <v>0</v>
      </c>
      <c r="D74" s="9">
        <v>0</v>
      </c>
      <c r="E74" s="9">
        <v>0</v>
      </c>
      <c r="F74" s="10">
        <f>Table13[[#This Row],[551975]]/درآمدها!$C$10*100</f>
        <v>0</v>
      </c>
      <c r="G74" s="9">
        <v>0</v>
      </c>
      <c r="H74" s="9">
        <v>0</v>
      </c>
      <c r="I74" s="9">
        <v>37560331</v>
      </c>
      <c r="J74" s="9">
        <v>37560331</v>
      </c>
      <c r="K74" s="10">
        <f>Table13[[#This Row],[839748.0000]]/درآمدها!$C$10*100</f>
        <v>2.4741834619350978E-3</v>
      </c>
    </row>
    <row r="75" spans="1:11" ht="23.1" customHeight="1">
      <c r="A75" s="8" t="s">
        <v>380</v>
      </c>
      <c r="B75" s="9">
        <v>0</v>
      </c>
      <c r="C75" s="9">
        <v>0</v>
      </c>
      <c r="D75" s="9">
        <v>0</v>
      </c>
      <c r="E75" s="9">
        <v>0</v>
      </c>
      <c r="F75" s="10">
        <f>Table13[[#This Row],[551975]]/درآمدها!$C$10*100</f>
        <v>0</v>
      </c>
      <c r="G75" s="9">
        <v>0</v>
      </c>
      <c r="H75" s="9">
        <v>0</v>
      </c>
      <c r="I75" s="9">
        <v>94655630</v>
      </c>
      <c r="J75" s="9">
        <v>94655630</v>
      </c>
      <c r="K75" s="10">
        <f>Table13[[#This Row],[839748.0000]]/درآمدها!$C$10*100</f>
        <v>6.2351791927778193E-3</v>
      </c>
    </row>
    <row r="76" spans="1:11" ht="23.1" customHeight="1">
      <c r="A76" s="8" t="s">
        <v>379</v>
      </c>
      <c r="B76" s="9">
        <v>0</v>
      </c>
      <c r="C76" s="9">
        <v>0</v>
      </c>
      <c r="D76" s="9">
        <v>0</v>
      </c>
      <c r="E76" s="9">
        <v>0</v>
      </c>
      <c r="F76" s="10">
        <f>Table13[[#This Row],[551975]]/درآمدها!$C$10*100</f>
        <v>0</v>
      </c>
      <c r="G76" s="9">
        <v>0</v>
      </c>
      <c r="H76" s="9">
        <v>0</v>
      </c>
      <c r="I76" s="9">
        <v>342879754</v>
      </c>
      <c r="J76" s="9">
        <v>342879754</v>
      </c>
      <c r="K76" s="10">
        <f>Table13[[#This Row],[839748.0000]]/درآمدها!$C$10*100</f>
        <v>2.2586260402741785E-2</v>
      </c>
    </row>
    <row r="77" spans="1:11" ht="23.1" customHeight="1">
      <c r="A77" s="8" t="s">
        <v>340</v>
      </c>
      <c r="B77" s="9">
        <v>0</v>
      </c>
      <c r="C77" s="9">
        <v>0</v>
      </c>
      <c r="D77" s="9">
        <v>0</v>
      </c>
      <c r="E77" s="9">
        <v>0</v>
      </c>
      <c r="F77" s="10">
        <f>Table13[[#This Row],[551975]]/درآمدها!$C$10*100</f>
        <v>0</v>
      </c>
      <c r="G77" s="9">
        <v>0</v>
      </c>
      <c r="H77" s="9">
        <v>0</v>
      </c>
      <c r="I77" s="9">
        <v>36180697</v>
      </c>
      <c r="J77" s="9">
        <v>36180697</v>
      </c>
      <c r="K77" s="10">
        <f>Table13[[#This Row],[839748.0000]]/درآمدها!$C$10*100</f>
        <v>2.3833038680805239E-3</v>
      </c>
    </row>
    <row r="78" spans="1:11" ht="23.1" customHeight="1">
      <c r="A78" s="8" t="s">
        <v>338</v>
      </c>
      <c r="B78" s="9">
        <v>0</v>
      </c>
      <c r="C78" s="9">
        <v>0</v>
      </c>
      <c r="D78" s="9">
        <v>0</v>
      </c>
      <c r="E78" s="9">
        <v>0</v>
      </c>
      <c r="F78" s="10">
        <f>Table13[[#This Row],[551975]]/درآمدها!$C$10*100</f>
        <v>0</v>
      </c>
      <c r="G78" s="9">
        <v>0</v>
      </c>
      <c r="H78" s="9">
        <v>0</v>
      </c>
      <c r="I78" s="9">
        <v>468081029</v>
      </c>
      <c r="J78" s="9">
        <v>468081029</v>
      </c>
      <c r="K78" s="10">
        <f>Table13[[#This Row],[839748.0000]]/درآمدها!$C$10*100</f>
        <v>3.0833549917261456E-2</v>
      </c>
    </row>
    <row r="79" spans="1:11" ht="23.1" customHeight="1">
      <c r="A79" s="8" t="s">
        <v>325</v>
      </c>
      <c r="B79" s="9">
        <v>0</v>
      </c>
      <c r="C79" s="9">
        <v>0</v>
      </c>
      <c r="D79" s="9">
        <v>0</v>
      </c>
      <c r="E79" s="9">
        <v>0</v>
      </c>
      <c r="F79" s="10">
        <f>Table13[[#This Row],[551975]]/درآمدها!$C$10*100</f>
        <v>0</v>
      </c>
      <c r="G79" s="9">
        <v>0</v>
      </c>
      <c r="H79" s="9">
        <v>0</v>
      </c>
      <c r="I79" s="9">
        <v>3611599146</v>
      </c>
      <c r="J79" s="9">
        <v>3611599146</v>
      </c>
      <c r="K79" s="10">
        <f>Table13[[#This Row],[839748.0000]]/درآمدها!$C$10*100</f>
        <v>0.23790415686624602</v>
      </c>
    </row>
    <row r="80" spans="1:11" ht="23.1" customHeight="1">
      <c r="A80" s="8" t="s">
        <v>374</v>
      </c>
      <c r="B80" s="9">
        <v>0</v>
      </c>
      <c r="C80" s="9">
        <v>0</v>
      </c>
      <c r="D80" s="9">
        <v>0</v>
      </c>
      <c r="E80" s="9">
        <v>0</v>
      </c>
      <c r="F80" s="10">
        <f>Table13[[#This Row],[551975]]/درآمدها!$C$10*100</f>
        <v>0</v>
      </c>
      <c r="G80" s="9">
        <v>0</v>
      </c>
      <c r="H80" s="9">
        <v>0</v>
      </c>
      <c r="I80" s="9">
        <v>9522508828</v>
      </c>
      <c r="J80" s="9">
        <v>9522508828</v>
      </c>
      <c r="K80" s="10">
        <f>Table13[[#This Row],[839748.0000]]/درآمدها!$C$10*100</f>
        <v>0.62726906901775092</v>
      </c>
    </row>
    <row r="81" spans="1:11" ht="23.1" customHeight="1">
      <c r="A81" s="8" t="s">
        <v>274</v>
      </c>
      <c r="B81" s="9">
        <v>0</v>
      </c>
      <c r="C81" s="9">
        <v>0</v>
      </c>
      <c r="D81" s="9">
        <v>0</v>
      </c>
      <c r="E81" s="9">
        <v>0</v>
      </c>
      <c r="F81" s="10">
        <f>Table13[[#This Row],[551975]]/درآمدها!$C$10*100</f>
        <v>0</v>
      </c>
      <c r="G81" s="9">
        <v>0</v>
      </c>
      <c r="H81" s="9">
        <v>0</v>
      </c>
      <c r="I81" s="9">
        <v>1110198044</v>
      </c>
      <c r="J81" s="9">
        <v>1110198044</v>
      </c>
      <c r="K81" s="10">
        <f>Table13[[#This Row],[839748.0000]]/درآمدها!$C$10*100</f>
        <v>7.3131241573390127E-2</v>
      </c>
    </row>
    <row r="82" spans="1:11" ht="23.1" customHeight="1">
      <c r="A82" s="8" t="s">
        <v>285</v>
      </c>
      <c r="B82" s="9">
        <v>0</v>
      </c>
      <c r="C82" s="9">
        <v>0</v>
      </c>
      <c r="D82" s="9">
        <v>0</v>
      </c>
      <c r="E82" s="9">
        <v>0</v>
      </c>
      <c r="F82" s="10">
        <f>Table13[[#This Row],[551975]]/درآمدها!$C$10*100</f>
        <v>0</v>
      </c>
      <c r="G82" s="9">
        <v>0</v>
      </c>
      <c r="H82" s="9">
        <v>0</v>
      </c>
      <c r="I82" s="9">
        <v>167014983</v>
      </c>
      <c r="J82" s="9">
        <v>167014983</v>
      </c>
      <c r="K82" s="10">
        <f>Table13[[#This Row],[839748.0000]]/درآمدها!$C$10*100</f>
        <v>1.100165248367943E-2</v>
      </c>
    </row>
    <row r="83" spans="1:11" ht="23.1" customHeight="1">
      <c r="A83" s="8" t="s">
        <v>276</v>
      </c>
      <c r="B83" s="9">
        <v>0</v>
      </c>
      <c r="C83" s="9">
        <v>0</v>
      </c>
      <c r="D83" s="9">
        <v>0</v>
      </c>
      <c r="E83" s="9">
        <v>0</v>
      </c>
      <c r="F83" s="10">
        <f>Table13[[#This Row],[551975]]/درآمدها!$C$10*100</f>
        <v>0</v>
      </c>
      <c r="G83" s="9">
        <v>0</v>
      </c>
      <c r="H83" s="9">
        <v>0</v>
      </c>
      <c r="I83" s="9">
        <v>118043758</v>
      </c>
      <c r="J83" s="9">
        <v>118043758</v>
      </c>
      <c r="K83" s="10">
        <f>Table13[[#This Row],[839748.0000]]/درآمدها!$C$10*100</f>
        <v>7.7758077751835806E-3</v>
      </c>
    </row>
    <row r="84" spans="1:11" ht="23.1" customHeight="1">
      <c r="A84" s="8" t="s">
        <v>366</v>
      </c>
      <c r="B84" s="9">
        <v>0</v>
      </c>
      <c r="C84" s="9">
        <v>0</v>
      </c>
      <c r="D84" s="9">
        <v>0</v>
      </c>
      <c r="E84" s="9">
        <v>0</v>
      </c>
      <c r="F84" s="10">
        <f>Table13[[#This Row],[551975]]/درآمدها!$C$10*100</f>
        <v>0</v>
      </c>
      <c r="G84" s="9">
        <v>0</v>
      </c>
      <c r="H84" s="9">
        <v>0</v>
      </c>
      <c r="I84" s="9">
        <v>482510437</v>
      </c>
      <c r="J84" s="9">
        <v>482510437</v>
      </c>
      <c r="K84" s="10">
        <f>Table13[[#This Row],[839748.0000]]/درآمدها!$C$10*100</f>
        <v>3.1784047468497466E-2</v>
      </c>
    </row>
    <row r="85" spans="1:11" ht="23.1" customHeight="1">
      <c r="A85" s="8" t="s">
        <v>344</v>
      </c>
      <c r="B85" s="9">
        <v>0</v>
      </c>
      <c r="C85" s="9">
        <v>0</v>
      </c>
      <c r="D85" s="9">
        <v>0</v>
      </c>
      <c r="E85" s="9">
        <v>0</v>
      </c>
      <c r="F85" s="10">
        <f>Table13[[#This Row],[551975]]/درآمدها!$C$10*100</f>
        <v>0</v>
      </c>
      <c r="G85" s="9">
        <v>0</v>
      </c>
      <c r="H85" s="9">
        <v>0</v>
      </c>
      <c r="I85" s="9">
        <v>21633909</v>
      </c>
      <c r="J85" s="9">
        <v>21633909</v>
      </c>
      <c r="K85" s="10">
        <f>Table13[[#This Row],[839748.0000]]/درآمدها!$C$10*100</f>
        <v>1.4250742323013306E-3</v>
      </c>
    </row>
    <row r="86" spans="1:11" ht="23.1" customHeight="1">
      <c r="A86" s="8" t="s">
        <v>399</v>
      </c>
      <c r="B86" s="9">
        <v>0</v>
      </c>
      <c r="C86" s="9">
        <v>0</v>
      </c>
      <c r="D86" s="9">
        <v>0</v>
      </c>
      <c r="E86" s="9">
        <v>0</v>
      </c>
      <c r="F86" s="10">
        <f>Table13[[#This Row],[551975]]/درآمدها!$C$10*100</f>
        <v>0</v>
      </c>
      <c r="G86" s="9">
        <v>0</v>
      </c>
      <c r="H86" s="9">
        <v>0</v>
      </c>
      <c r="I86" s="9">
        <v>116602968</v>
      </c>
      <c r="J86" s="9">
        <v>116602968</v>
      </c>
      <c r="K86" s="10">
        <f>Table13[[#This Row],[839748.0000]]/درآمدها!$C$10*100</f>
        <v>7.6808996980923154E-3</v>
      </c>
    </row>
    <row r="87" spans="1:11" ht="23.1" customHeight="1">
      <c r="A87" s="8" t="s">
        <v>384</v>
      </c>
      <c r="B87" s="9">
        <v>0</v>
      </c>
      <c r="C87" s="9">
        <v>0</v>
      </c>
      <c r="D87" s="9">
        <v>0</v>
      </c>
      <c r="E87" s="9">
        <v>0</v>
      </c>
      <c r="F87" s="10">
        <f>Table13[[#This Row],[551975]]/درآمدها!$C$10*100</f>
        <v>0</v>
      </c>
      <c r="G87" s="9">
        <v>0</v>
      </c>
      <c r="H87" s="9">
        <v>0</v>
      </c>
      <c r="I87" s="9">
        <v>51620729</v>
      </c>
      <c r="J87" s="9">
        <v>51620729</v>
      </c>
      <c r="K87" s="10">
        <f>Table13[[#This Row],[839748.0000]]/درآمدها!$C$10*100</f>
        <v>3.400373494707315E-3</v>
      </c>
    </row>
    <row r="88" spans="1:11" ht="23.1" customHeight="1">
      <c r="A88" s="8" t="s">
        <v>404</v>
      </c>
      <c r="B88" s="9">
        <v>0</v>
      </c>
      <c r="C88" s="9">
        <v>0</v>
      </c>
      <c r="D88" s="9">
        <v>0</v>
      </c>
      <c r="E88" s="9">
        <v>0</v>
      </c>
      <c r="F88" s="10">
        <f>Table13[[#This Row],[551975]]/درآمدها!$C$10*100</f>
        <v>0</v>
      </c>
      <c r="G88" s="9">
        <v>0</v>
      </c>
      <c r="H88" s="9">
        <v>0</v>
      </c>
      <c r="I88" s="9">
        <v>66965315</v>
      </c>
      <c r="J88" s="9">
        <v>66965315</v>
      </c>
      <c r="K88" s="10">
        <f>Table13[[#This Row],[839748.0000]]/درآمدها!$C$10*100</f>
        <v>4.4111558786921858E-3</v>
      </c>
    </row>
    <row r="89" spans="1:11" ht="23.1" customHeight="1">
      <c r="A89" s="8" t="s">
        <v>383</v>
      </c>
      <c r="B89" s="9">
        <v>0</v>
      </c>
      <c r="C89" s="9">
        <v>0</v>
      </c>
      <c r="D89" s="9">
        <v>0</v>
      </c>
      <c r="E89" s="9">
        <v>0</v>
      </c>
      <c r="F89" s="10">
        <f>Table13[[#This Row],[551975]]/درآمدها!$C$10*100</f>
        <v>0</v>
      </c>
      <c r="G89" s="9">
        <v>0</v>
      </c>
      <c r="H89" s="9">
        <v>0</v>
      </c>
      <c r="I89" s="9">
        <v>103540788</v>
      </c>
      <c r="J89" s="9">
        <v>103540788</v>
      </c>
      <c r="K89" s="10">
        <f>Table13[[#This Row],[839748.0000]]/درآمدها!$C$10*100</f>
        <v>6.8204645295944829E-3</v>
      </c>
    </row>
    <row r="90" spans="1:11" ht="23.1" customHeight="1">
      <c r="A90" s="8" t="s">
        <v>367</v>
      </c>
      <c r="B90" s="9">
        <v>0</v>
      </c>
      <c r="C90" s="9">
        <v>0</v>
      </c>
      <c r="D90" s="9">
        <v>0</v>
      </c>
      <c r="E90" s="9">
        <v>0</v>
      </c>
      <c r="F90" s="10">
        <f>Table13[[#This Row],[551975]]/درآمدها!$C$10*100</f>
        <v>0</v>
      </c>
      <c r="G90" s="9">
        <v>0</v>
      </c>
      <c r="H90" s="9">
        <v>0</v>
      </c>
      <c r="I90" s="9">
        <v>83092829</v>
      </c>
      <c r="J90" s="9">
        <v>83092829</v>
      </c>
      <c r="K90" s="10">
        <f>Table13[[#This Row],[839748.0000]]/درآمدها!$C$10*100</f>
        <v>5.4735114905457329E-3</v>
      </c>
    </row>
    <row r="91" spans="1:11" ht="23.1" customHeight="1">
      <c r="A91" s="8" t="s">
        <v>258</v>
      </c>
      <c r="B91" s="9">
        <v>0</v>
      </c>
      <c r="C91" s="9">
        <v>0</v>
      </c>
      <c r="D91" s="9">
        <v>0</v>
      </c>
      <c r="E91" s="9">
        <v>0</v>
      </c>
      <c r="F91" s="10">
        <f>Table13[[#This Row],[551975]]/درآمدها!$C$10*100</f>
        <v>0</v>
      </c>
      <c r="G91" s="9">
        <v>0</v>
      </c>
      <c r="H91" s="9">
        <v>0</v>
      </c>
      <c r="I91" s="9">
        <v>287725898</v>
      </c>
      <c r="J91" s="9">
        <v>287725898</v>
      </c>
      <c r="K91" s="10">
        <f>Table13[[#This Row],[839748.0000]]/درآمدها!$C$10*100</f>
        <v>1.8953151887879393E-2</v>
      </c>
    </row>
    <row r="92" spans="1:11" ht="23.1" customHeight="1">
      <c r="A92" s="8" t="s">
        <v>405</v>
      </c>
      <c r="B92" s="9">
        <v>0</v>
      </c>
      <c r="C92" s="9">
        <v>0</v>
      </c>
      <c r="D92" s="9">
        <v>0</v>
      </c>
      <c r="E92" s="9">
        <v>0</v>
      </c>
      <c r="F92" s="10">
        <f>Table13[[#This Row],[551975]]/درآمدها!$C$10*100</f>
        <v>0</v>
      </c>
      <c r="G92" s="9">
        <v>0</v>
      </c>
      <c r="H92" s="9">
        <v>0</v>
      </c>
      <c r="I92" s="9">
        <v>7181408</v>
      </c>
      <c r="J92" s="9">
        <v>7181408</v>
      </c>
      <c r="K92" s="10">
        <f>Table13[[#This Row],[839748.0000]]/درآمدها!$C$10*100</f>
        <v>4.7305549322790595E-4</v>
      </c>
    </row>
    <row r="93" spans="1:11" ht="23.1" customHeight="1">
      <c r="A93" s="8" t="s">
        <v>376</v>
      </c>
      <c r="B93" s="9">
        <v>0</v>
      </c>
      <c r="C93" s="9">
        <v>0</v>
      </c>
      <c r="D93" s="9">
        <v>0</v>
      </c>
      <c r="E93" s="9">
        <v>0</v>
      </c>
      <c r="F93" s="10">
        <f>Table13[[#This Row],[551975]]/درآمدها!$C$10*100</f>
        <v>0</v>
      </c>
      <c r="G93" s="9">
        <v>0</v>
      </c>
      <c r="H93" s="9">
        <v>0</v>
      </c>
      <c r="I93" s="9">
        <v>170390766</v>
      </c>
      <c r="J93" s="9">
        <v>170390766</v>
      </c>
      <c r="K93" s="10">
        <f>Table13[[#This Row],[839748.0000]]/درآمدها!$C$10*100</f>
        <v>1.1224022900747418E-2</v>
      </c>
    </row>
    <row r="94" spans="1:11" ht="23.1" customHeight="1">
      <c r="A94" s="8" t="s">
        <v>462</v>
      </c>
      <c r="B94" s="9">
        <v>0</v>
      </c>
      <c r="C94" s="9">
        <v>0</v>
      </c>
      <c r="D94" s="9">
        <v>0</v>
      </c>
      <c r="E94" s="9">
        <v>0</v>
      </c>
      <c r="F94" s="10">
        <f>Table13[[#This Row],[551975]]/درآمدها!$C$10*100</f>
        <v>0</v>
      </c>
      <c r="G94" s="9">
        <v>0</v>
      </c>
      <c r="H94" s="9">
        <v>0</v>
      </c>
      <c r="I94" s="9">
        <v>-9352575</v>
      </c>
      <c r="J94" s="9">
        <v>-9352575</v>
      </c>
      <c r="K94" s="10">
        <f>Table13[[#This Row],[839748.0000]]/درآمدها!$C$10*100</f>
        <v>-6.1607514565054414E-4</v>
      </c>
    </row>
    <row r="95" spans="1:11" ht="23.1" customHeight="1">
      <c r="A95" s="8" t="s">
        <v>267</v>
      </c>
      <c r="B95" s="9">
        <v>0</v>
      </c>
      <c r="C95" s="9">
        <v>0</v>
      </c>
      <c r="D95" s="9">
        <v>0</v>
      </c>
      <c r="E95" s="9">
        <v>0</v>
      </c>
      <c r="F95" s="10">
        <f>Table13[[#This Row],[551975]]/درآمدها!$C$10*100</f>
        <v>0</v>
      </c>
      <c r="G95" s="9">
        <v>0</v>
      </c>
      <c r="H95" s="9">
        <v>0</v>
      </c>
      <c r="I95" s="9">
        <v>-2131465707</v>
      </c>
      <c r="J95" s="9">
        <v>-2131465707</v>
      </c>
      <c r="K95" s="10">
        <f>Table13[[#This Row],[839748.0000]]/درآمدها!$C$10*100</f>
        <v>-0.14040443897955002</v>
      </c>
    </row>
    <row r="96" spans="1:11" ht="23.1" customHeight="1">
      <c r="A96" s="8" t="s">
        <v>323</v>
      </c>
      <c r="B96" s="9">
        <v>0</v>
      </c>
      <c r="C96" s="9">
        <v>0</v>
      </c>
      <c r="D96" s="9">
        <v>0</v>
      </c>
      <c r="E96" s="9">
        <v>0</v>
      </c>
      <c r="F96" s="10">
        <f>Table13[[#This Row],[551975]]/درآمدها!$C$10*100</f>
        <v>0</v>
      </c>
      <c r="G96" s="9">
        <v>0</v>
      </c>
      <c r="H96" s="9">
        <v>0</v>
      </c>
      <c r="I96" s="9">
        <v>204152833</v>
      </c>
      <c r="J96" s="9">
        <v>204152833</v>
      </c>
      <c r="K96" s="10">
        <f>Table13[[#This Row],[839748.0000]]/درآمدها!$C$10*100</f>
        <v>1.34480061721447E-2</v>
      </c>
    </row>
    <row r="97" spans="1:11" ht="23.1" customHeight="1">
      <c r="A97" s="8" t="s">
        <v>266</v>
      </c>
      <c r="B97" s="9">
        <v>0</v>
      </c>
      <c r="C97" s="9">
        <v>0</v>
      </c>
      <c r="D97" s="9">
        <v>0</v>
      </c>
      <c r="E97" s="9">
        <v>0</v>
      </c>
      <c r="F97" s="10">
        <f>Table13[[#This Row],[551975]]/درآمدها!$C$10*100</f>
        <v>0</v>
      </c>
      <c r="G97" s="9">
        <v>0</v>
      </c>
      <c r="H97" s="9">
        <v>0</v>
      </c>
      <c r="I97" s="9">
        <v>2123109090</v>
      </c>
      <c r="J97" s="9">
        <v>2123109090</v>
      </c>
      <c r="K97" s="10">
        <f>Table13[[#This Row],[839748.0000]]/درآمدها!$C$10*100</f>
        <v>0.13985396982689197</v>
      </c>
    </row>
    <row r="98" spans="1:11" ht="23.1" customHeight="1">
      <c r="A98" s="8" t="s">
        <v>355</v>
      </c>
      <c r="B98" s="9">
        <v>0</v>
      </c>
      <c r="C98" s="9">
        <v>0</v>
      </c>
      <c r="D98" s="9">
        <v>0</v>
      </c>
      <c r="E98" s="9">
        <v>0</v>
      </c>
      <c r="F98" s="10">
        <f>Table13[[#This Row],[551975]]/درآمدها!$C$10*100</f>
        <v>0</v>
      </c>
      <c r="G98" s="9">
        <v>0</v>
      </c>
      <c r="H98" s="9">
        <v>0</v>
      </c>
      <c r="I98" s="9">
        <v>-459397203</v>
      </c>
      <c r="J98" s="9">
        <v>-459397203</v>
      </c>
      <c r="K98" s="10">
        <f>Table13[[#This Row],[839748.0000]]/درآمدها!$C$10*100</f>
        <v>-3.0261526772004242E-2</v>
      </c>
    </row>
    <row r="99" spans="1:11" ht="23.1" customHeight="1">
      <c r="A99" s="8" t="s">
        <v>275</v>
      </c>
      <c r="B99" s="9">
        <v>0</v>
      </c>
      <c r="C99" s="9">
        <v>0</v>
      </c>
      <c r="D99" s="9">
        <v>0</v>
      </c>
      <c r="E99" s="9">
        <v>0</v>
      </c>
      <c r="F99" s="10">
        <f>Table13[[#This Row],[551975]]/درآمدها!$C$10*100</f>
        <v>0</v>
      </c>
      <c r="G99" s="9">
        <v>0</v>
      </c>
      <c r="H99" s="9">
        <v>0</v>
      </c>
      <c r="I99" s="9">
        <v>5614409329</v>
      </c>
      <c r="J99" s="9">
        <v>5614409329</v>
      </c>
      <c r="K99" s="10">
        <f>Table13[[#This Row],[839748.0000]]/درآمدها!$C$10*100</f>
        <v>0.36983376718234806</v>
      </c>
    </row>
    <row r="100" spans="1:11" ht="23.1" customHeight="1">
      <c r="A100" s="8" t="s">
        <v>253</v>
      </c>
      <c r="B100" s="9">
        <v>0</v>
      </c>
      <c r="C100" s="9">
        <v>0</v>
      </c>
      <c r="D100" s="9">
        <v>0</v>
      </c>
      <c r="E100" s="9">
        <v>0</v>
      </c>
      <c r="F100" s="10">
        <f>Table13[[#This Row],[551975]]/درآمدها!$C$10*100</f>
        <v>0</v>
      </c>
      <c r="G100" s="9">
        <v>0</v>
      </c>
      <c r="H100" s="9">
        <v>0</v>
      </c>
      <c r="I100" s="9">
        <v>745115819</v>
      </c>
      <c r="J100" s="9">
        <v>745115819</v>
      </c>
      <c r="K100" s="10">
        <f>Table13[[#This Row],[839748.0000]]/درآمدها!$C$10*100</f>
        <v>4.9082454480926317E-2</v>
      </c>
    </row>
    <row r="101" spans="1:11" ht="23.1" customHeight="1">
      <c r="A101" s="8" t="s">
        <v>250</v>
      </c>
      <c r="B101" s="9">
        <v>0</v>
      </c>
      <c r="C101" s="9">
        <v>0</v>
      </c>
      <c r="D101" s="9">
        <v>0</v>
      </c>
      <c r="E101" s="9">
        <v>0</v>
      </c>
      <c r="F101" s="10">
        <f>Table13[[#This Row],[551975]]/درآمدها!$C$10*100</f>
        <v>0</v>
      </c>
      <c r="G101" s="9">
        <v>0</v>
      </c>
      <c r="H101" s="9">
        <v>0</v>
      </c>
      <c r="I101" s="9">
        <v>-2801436525</v>
      </c>
      <c r="J101" s="9">
        <v>-2801436525</v>
      </c>
      <c r="K101" s="10">
        <f>Table13[[#This Row],[839748.0000]]/درآمدها!$C$10*100</f>
        <v>-0.18453692327194696</v>
      </c>
    </row>
    <row r="102" spans="1:11" ht="23.1" customHeight="1">
      <c r="A102" s="8" t="s">
        <v>283</v>
      </c>
      <c r="B102" s="9">
        <v>0</v>
      </c>
      <c r="C102" s="9">
        <v>0</v>
      </c>
      <c r="D102" s="9">
        <v>0</v>
      </c>
      <c r="E102" s="9">
        <v>0</v>
      </c>
      <c r="F102" s="10">
        <f>Table13[[#This Row],[551975]]/درآمدها!$C$10*100</f>
        <v>0</v>
      </c>
      <c r="G102" s="9">
        <v>0</v>
      </c>
      <c r="H102" s="9">
        <v>0</v>
      </c>
      <c r="I102" s="9">
        <v>-197263745</v>
      </c>
      <c r="J102" s="9">
        <v>-197263745</v>
      </c>
      <c r="K102" s="10">
        <f>Table13[[#This Row],[839748.0000]]/درآمدها!$C$10*100</f>
        <v>-1.2994206454633807E-2</v>
      </c>
    </row>
    <row r="103" spans="1:11" ht="23.1" customHeight="1">
      <c r="A103" s="8" t="s">
        <v>251</v>
      </c>
      <c r="B103" s="9">
        <v>0</v>
      </c>
      <c r="C103" s="9">
        <v>0</v>
      </c>
      <c r="D103" s="9">
        <v>0</v>
      </c>
      <c r="E103" s="9">
        <v>0</v>
      </c>
      <c r="F103" s="10">
        <f>Table13[[#This Row],[551975]]/درآمدها!$C$10*100</f>
        <v>0</v>
      </c>
      <c r="G103" s="9">
        <v>0</v>
      </c>
      <c r="H103" s="9">
        <v>0</v>
      </c>
      <c r="I103" s="9">
        <v>-84761996</v>
      </c>
      <c r="J103" s="9">
        <v>-84761996</v>
      </c>
      <c r="K103" s="10">
        <f>Table13[[#This Row],[839748.0000]]/درآمدها!$C$10*100</f>
        <v>-5.5834632741604152E-3</v>
      </c>
    </row>
    <row r="104" spans="1:11" ht="23.1" customHeight="1">
      <c r="A104" s="8" t="s">
        <v>252</v>
      </c>
      <c r="B104" s="9">
        <v>0</v>
      </c>
      <c r="C104" s="9">
        <v>0</v>
      </c>
      <c r="D104" s="9">
        <v>0</v>
      </c>
      <c r="E104" s="9">
        <v>0</v>
      </c>
      <c r="F104" s="10">
        <f>Table13[[#This Row],[551975]]/درآمدها!$C$10*100</f>
        <v>0</v>
      </c>
      <c r="G104" s="9">
        <v>0</v>
      </c>
      <c r="H104" s="9">
        <v>0</v>
      </c>
      <c r="I104" s="9">
        <v>107794178</v>
      </c>
      <c r="J104" s="9">
        <v>107794178</v>
      </c>
      <c r="K104" s="10">
        <f>Table13[[#This Row],[839748.0000]]/درآمدها!$C$10*100</f>
        <v>7.1006448931583742E-3</v>
      </c>
    </row>
    <row r="105" spans="1:11" ht="23.1" customHeight="1">
      <c r="A105" s="8" t="s">
        <v>256</v>
      </c>
      <c r="B105" s="9">
        <v>0</v>
      </c>
      <c r="C105" s="9">
        <v>0</v>
      </c>
      <c r="D105" s="9">
        <v>0</v>
      </c>
      <c r="E105" s="9">
        <v>0</v>
      </c>
      <c r="F105" s="10">
        <f>Table13[[#This Row],[551975]]/درآمدها!$C$10*100</f>
        <v>0</v>
      </c>
      <c r="G105" s="9">
        <v>0</v>
      </c>
      <c r="H105" s="9">
        <v>0</v>
      </c>
      <c r="I105" s="9">
        <v>473368318</v>
      </c>
      <c r="J105" s="9">
        <v>473368318</v>
      </c>
      <c r="K105" s="10">
        <f>Table13[[#This Row],[839748.0000]]/درآمدها!$C$10*100</f>
        <v>3.1181835532802796E-2</v>
      </c>
    </row>
    <row r="106" spans="1:11" ht="23.1" customHeight="1">
      <c r="A106" s="8" t="s">
        <v>449</v>
      </c>
      <c r="B106" s="9">
        <v>0</v>
      </c>
      <c r="C106" s="9">
        <v>0</v>
      </c>
      <c r="D106" s="9">
        <v>0</v>
      </c>
      <c r="E106" s="9">
        <v>0</v>
      </c>
      <c r="F106" s="10">
        <f>Table13[[#This Row],[551975]]/درآمدها!$C$10*100</f>
        <v>0</v>
      </c>
      <c r="G106" s="9">
        <v>0</v>
      </c>
      <c r="H106" s="9">
        <v>0</v>
      </c>
      <c r="I106" s="9">
        <v>1020424235</v>
      </c>
      <c r="J106" s="9">
        <v>1020424235</v>
      </c>
      <c r="K106" s="10">
        <f>Table13[[#This Row],[839748.0000]]/درآمدها!$C$10*100</f>
        <v>6.7217638907249619E-2</v>
      </c>
    </row>
    <row r="107" spans="1:11" ht="23.1" customHeight="1">
      <c r="A107" s="8" t="s">
        <v>364</v>
      </c>
      <c r="B107" s="9">
        <v>0</v>
      </c>
      <c r="C107" s="9">
        <v>0</v>
      </c>
      <c r="D107" s="9">
        <v>0</v>
      </c>
      <c r="E107" s="9">
        <v>0</v>
      </c>
      <c r="F107" s="10">
        <f>Table13[[#This Row],[551975]]/درآمدها!$C$10*100</f>
        <v>0</v>
      </c>
      <c r="G107" s="9">
        <v>0</v>
      </c>
      <c r="H107" s="9">
        <v>0</v>
      </c>
      <c r="I107" s="9">
        <v>5177618</v>
      </c>
      <c r="J107" s="9">
        <v>5177618</v>
      </c>
      <c r="K107" s="10">
        <f>Table13[[#This Row],[839748.0000]]/درآمدها!$C$10*100</f>
        <v>3.4106134016277645E-4</v>
      </c>
    </row>
    <row r="108" spans="1:11" ht="23.1" customHeight="1">
      <c r="A108" s="8" t="s">
        <v>381</v>
      </c>
      <c r="B108" s="9">
        <v>0</v>
      </c>
      <c r="C108" s="9">
        <v>0</v>
      </c>
      <c r="D108" s="9">
        <v>0</v>
      </c>
      <c r="E108" s="9">
        <v>0</v>
      </c>
      <c r="F108" s="10">
        <f>Table13[[#This Row],[551975]]/درآمدها!$C$10*100</f>
        <v>0</v>
      </c>
      <c r="G108" s="9">
        <v>0</v>
      </c>
      <c r="H108" s="9">
        <v>0</v>
      </c>
      <c r="I108" s="9">
        <v>32389326</v>
      </c>
      <c r="J108" s="9">
        <v>32389326</v>
      </c>
      <c r="K108" s="10">
        <f>Table13[[#This Row],[839748.0000]]/درآمدها!$C$10*100</f>
        <v>2.1335577349524551E-3</v>
      </c>
    </row>
    <row r="109" spans="1:11" ht="23.1" customHeight="1">
      <c r="A109" s="8" t="s">
        <v>339</v>
      </c>
      <c r="B109" s="9">
        <v>0</v>
      </c>
      <c r="C109" s="9">
        <v>0</v>
      </c>
      <c r="D109" s="9">
        <v>0</v>
      </c>
      <c r="E109" s="9">
        <v>0</v>
      </c>
      <c r="F109" s="10">
        <f>Table13[[#This Row],[551975]]/درآمدها!$C$10*100</f>
        <v>0</v>
      </c>
      <c r="G109" s="9">
        <v>0</v>
      </c>
      <c r="H109" s="9">
        <v>0</v>
      </c>
      <c r="I109" s="9">
        <v>740988306</v>
      </c>
      <c r="J109" s="9">
        <v>740988306</v>
      </c>
      <c r="K109" s="10">
        <f>Table13[[#This Row],[839748.0000]]/درآمدها!$C$10*100</f>
        <v>4.8810565918402146E-2</v>
      </c>
    </row>
    <row r="110" spans="1:11" ht="23.1" customHeight="1">
      <c r="A110" s="8" t="s">
        <v>400</v>
      </c>
      <c r="B110" s="9">
        <v>0</v>
      </c>
      <c r="C110" s="9">
        <v>0</v>
      </c>
      <c r="D110" s="9">
        <v>0</v>
      </c>
      <c r="E110" s="9">
        <v>0</v>
      </c>
      <c r="F110" s="10">
        <f>Table13[[#This Row],[551975]]/درآمدها!$C$10*100</f>
        <v>0</v>
      </c>
      <c r="G110" s="9">
        <v>0</v>
      </c>
      <c r="H110" s="9">
        <v>0</v>
      </c>
      <c r="I110" s="9">
        <v>75683674</v>
      </c>
      <c r="J110" s="9">
        <v>75683674</v>
      </c>
      <c r="K110" s="10">
        <f>Table13[[#This Row],[839748.0000]]/درآمدها!$C$10*100</f>
        <v>4.9854537903110431E-3</v>
      </c>
    </row>
    <row r="111" spans="1:11" ht="23.1" customHeight="1">
      <c r="A111" s="8" t="s">
        <v>271</v>
      </c>
      <c r="B111" s="9">
        <v>0</v>
      </c>
      <c r="C111" s="9">
        <v>0</v>
      </c>
      <c r="D111" s="9">
        <v>0</v>
      </c>
      <c r="E111" s="9">
        <v>0</v>
      </c>
      <c r="F111" s="10">
        <f>Table13[[#This Row],[551975]]/درآمدها!$C$10*100</f>
        <v>0</v>
      </c>
      <c r="G111" s="9">
        <v>0</v>
      </c>
      <c r="H111" s="9">
        <v>0</v>
      </c>
      <c r="I111" s="9">
        <v>183424745</v>
      </c>
      <c r="J111" s="9">
        <v>183424745</v>
      </c>
      <c r="K111" s="10">
        <f>Table13[[#This Row],[839748.0000]]/درآمدها!$C$10*100</f>
        <v>1.2082600405961878E-2</v>
      </c>
    </row>
    <row r="112" spans="1:11" ht="23.1" customHeight="1">
      <c r="A112" s="8" t="s">
        <v>356</v>
      </c>
      <c r="B112" s="9">
        <v>0</v>
      </c>
      <c r="C112" s="9">
        <v>0</v>
      </c>
      <c r="D112" s="9">
        <v>0</v>
      </c>
      <c r="E112" s="9">
        <v>0</v>
      </c>
      <c r="F112" s="10">
        <f>Table13[[#This Row],[551975]]/درآمدها!$C$10*100</f>
        <v>0</v>
      </c>
      <c r="G112" s="9">
        <v>0</v>
      </c>
      <c r="H112" s="9">
        <v>0</v>
      </c>
      <c r="I112" s="9">
        <v>8716434</v>
      </c>
      <c r="J112" s="9">
        <v>8716434</v>
      </c>
      <c r="K112" s="10">
        <f>Table13[[#This Row],[839748.0000]]/درآمدها!$C$10*100</f>
        <v>5.7417110754026082E-4</v>
      </c>
    </row>
    <row r="113" spans="1:11" ht="23.1" customHeight="1">
      <c r="A113" s="8" t="s">
        <v>282</v>
      </c>
      <c r="B113" s="9">
        <v>0</v>
      </c>
      <c r="C113" s="9">
        <v>0</v>
      </c>
      <c r="D113" s="9">
        <v>0</v>
      </c>
      <c r="E113" s="9">
        <v>0</v>
      </c>
      <c r="F113" s="10">
        <f>Table13[[#This Row],[551975]]/درآمدها!$C$10*100</f>
        <v>0</v>
      </c>
      <c r="G113" s="9">
        <v>0</v>
      </c>
      <c r="H113" s="9">
        <v>0</v>
      </c>
      <c r="I113" s="9">
        <v>147559854</v>
      </c>
      <c r="J113" s="9">
        <v>147559854</v>
      </c>
      <c r="K113" s="10">
        <f>Table13[[#This Row],[839748.0000]]/درآمدها!$C$10*100</f>
        <v>9.7200993892294918E-3</v>
      </c>
    </row>
    <row r="114" spans="1:11" ht="23.1" customHeight="1">
      <c r="A114" s="8" t="s">
        <v>350</v>
      </c>
      <c r="B114" s="9">
        <v>0</v>
      </c>
      <c r="C114" s="9">
        <v>0</v>
      </c>
      <c r="D114" s="9">
        <v>0</v>
      </c>
      <c r="E114" s="9">
        <v>0</v>
      </c>
      <c r="F114" s="10">
        <f>Table13[[#This Row],[551975]]/درآمدها!$C$10*100</f>
        <v>0</v>
      </c>
      <c r="G114" s="9">
        <v>0</v>
      </c>
      <c r="H114" s="9">
        <v>0</v>
      </c>
      <c r="I114" s="9">
        <v>413177701</v>
      </c>
      <c r="J114" s="9">
        <v>413177701</v>
      </c>
      <c r="K114" s="10">
        <f>Table13[[#This Row],[839748.0000]]/درآمدها!$C$10*100</f>
        <v>2.7216944245101696E-2</v>
      </c>
    </row>
    <row r="115" spans="1:11" ht="23.1" customHeight="1">
      <c r="A115" s="8" t="s">
        <v>358</v>
      </c>
      <c r="B115" s="9">
        <v>0</v>
      </c>
      <c r="C115" s="9">
        <v>0</v>
      </c>
      <c r="D115" s="9">
        <v>0</v>
      </c>
      <c r="E115" s="9">
        <v>0</v>
      </c>
      <c r="F115" s="10">
        <f>Table13[[#This Row],[551975]]/درآمدها!$C$10*100</f>
        <v>0</v>
      </c>
      <c r="G115" s="9">
        <v>0</v>
      </c>
      <c r="H115" s="9">
        <v>0</v>
      </c>
      <c r="I115" s="9">
        <v>-2006425435</v>
      </c>
      <c r="J115" s="9">
        <v>-2006425435</v>
      </c>
      <c r="K115" s="10">
        <f>Table13[[#This Row],[839748.0000]]/درآمدها!$C$10*100</f>
        <v>-0.13216775509467513</v>
      </c>
    </row>
    <row r="116" spans="1:11" ht="23.1" customHeight="1">
      <c r="A116" s="8" t="s">
        <v>354</v>
      </c>
      <c r="B116" s="9">
        <v>0</v>
      </c>
      <c r="C116" s="9">
        <v>0</v>
      </c>
      <c r="D116" s="9">
        <v>0</v>
      </c>
      <c r="E116" s="9">
        <v>0</v>
      </c>
      <c r="F116" s="10">
        <f>Table13[[#This Row],[551975]]/درآمدها!$C$10*100</f>
        <v>0</v>
      </c>
      <c r="G116" s="9">
        <v>0</v>
      </c>
      <c r="H116" s="9">
        <v>0</v>
      </c>
      <c r="I116" s="9">
        <v>-4502100</v>
      </c>
      <c r="J116" s="9">
        <v>-4502100</v>
      </c>
      <c r="K116" s="10">
        <f>Table13[[#This Row],[839748.0000]]/درآمدها!$C$10*100</f>
        <v>-2.9656345051852723E-4</v>
      </c>
    </row>
    <row r="117" spans="1:11" ht="23.1" customHeight="1">
      <c r="A117" s="8" t="s">
        <v>411</v>
      </c>
      <c r="B117" s="9">
        <v>0</v>
      </c>
      <c r="C117" s="9">
        <v>0</v>
      </c>
      <c r="D117" s="9">
        <v>0</v>
      </c>
      <c r="E117" s="9">
        <v>0</v>
      </c>
      <c r="F117" s="10">
        <f>Table13[[#This Row],[551975]]/درآمدها!$C$10*100</f>
        <v>0</v>
      </c>
      <c r="G117" s="9">
        <v>0</v>
      </c>
      <c r="H117" s="9">
        <v>0</v>
      </c>
      <c r="I117" s="9">
        <v>217499743</v>
      </c>
      <c r="J117" s="9">
        <v>217499743</v>
      </c>
      <c r="K117" s="10">
        <f>Table13[[#This Row],[839748.0000]]/درآمدها!$C$10*100</f>
        <v>1.4327197145992511E-2</v>
      </c>
    </row>
    <row r="118" spans="1:11" ht="23.1" customHeight="1">
      <c r="A118" s="8" t="s">
        <v>320</v>
      </c>
      <c r="B118" s="9">
        <v>0</v>
      </c>
      <c r="C118" s="9">
        <v>0</v>
      </c>
      <c r="D118" s="9">
        <v>0</v>
      </c>
      <c r="E118" s="9">
        <v>0</v>
      </c>
      <c r="F118" s="10">
        <f>Table13[[#This Row],[551975]]/درآمدها!$C$10*100</f>
        <v>0</v>
      </c>
      <c r="G118" s="9">
        <v>0</v>
      </c>
      <c r="H118" s="9">
        <v>0</v>
      </c>
      <c r="I118" s="9">
        <v>-1527386598</v>
      </c>
      <c r="J118" s="9">
        <v>-1527386598</v>
      </c>
      <c r="K118" s="10">
        <f>Table13[[#This Row],[839748.0000]]/درآمدها!$C$10*100</f>
        <v>-0.10061238972449181</v>
      </c>
    </row>
    <row r="119" spans="1:11" ht="23.1" customHeight="1">
      <c r="A119" s="8" t="s">
        <v>362</v>
      </c>
      <c r="B119" s="9">
        <v>0</v>
      </c>
      <c r="C119" s="9">
        <v>0</v>
      </c>
      <c r="D119" s="9">
        <v>0</v>
      </c>
      <c r="E119" s="9">
        <v>0</v>
      </c>
      <c r="F119" s="10">
        <f>Table13[[#This Row],[551975]]/درآمدها!$C$10*100</f>
        <v>0</v>
      </c>
      <c r="G119" s="9">
        <v>0</v>
      </c>
      <c r="H119" s="9">
        <v>0</v>
      </c>
      <c r="I119" s="9">
        <v>-49987125</v>
      </c>
      <c r="J119" s="9">
        <v>-49987125</v>
      </c>
      <c r="K119" s="10">
        <f>Table13[[#This Row],[839748.0000]]/درآمدها!$C$10*100</f>
        <v>-3.2927643258703573E-3</v>
      </c>
    </row>
    <row r="120" spans="1:11" ht="23.1" customHeight="1">
      <c r="A120" s="8" t="s">
        <v>318</v>
      </c>
      <c r="B120" s="9">
        <v>0</v>
      </c>
      <c r="C120" s="9">
        <v>0</v>
      </c>
      <c r="D120" s="9">
        <v>0</v>
      </c>
      <c r="E120" s="9">
        <v>0</v>
      </c>
      <c r="F120" s="10">
        <f>Table13[[#This Row],[551975]]/درآمدها!$C$10*100</f>
        <v>0</v>
      </c>
      <c r="G120" s="9">
        <v>0</v>
      </c>
      <c r="H120" s="9">
        <v>0</v>
      </c>
      <c r="I120" s="9">
        <v>-3715693072</v>
      </c>
      <c r="J120" s="9">
        <v>-3715693072</v>
      </c>
      <c r="K120" s="10">
        <f>Table13[[#This Row],[839748.0000]]/درآمدها!$C$10*100</f>
        <v>-0.24476105783969845</v>
      </c>
    </row>
    <row r="121" spans="1:11" ht="23.1" customHeight="1">
      <c r="A121" s="8" t="s">
        <v>105</v>
      </c>
      <c r="B121" s="9">
        <v>0</v>
      </c>
      <c r="C121" s="9">
        <v>1173846708</v>
      </c>
      <c r="D121" s="9">
        <v>-152088</v>
      </c>
      <c r="E121" s="9">
        <v>1173694620</v>
      </c>
      <c r="F121" s="10">
        <f>Table13[[#This Row],[551975]]/درآمدها!$C$10*100</f>
        <v>7.7313903814271473E-2</v>
      </c>
      <c r="G121" s="9">
        <v>0</v>
      </c>
      <c r="H121" s="9">
        <v>737108228</v>
      </c>
      <c r="I121" s="9">
        <v>-152088</v>
      </c>
      <c r="J121" s="9">
        <v>736956140</v>
      </c>
      <c r="K121" s="10">
        <f>Table13[[#This Row],[839748.0000]]/درآمدها!$C$10*100</f>
        <v>4.8544958077167286E-2</v>
      </c>
    </row>
    <row r="122" spans="1:11" ht="23.1" customHeight="1">
      <c r="A122" s="8" t="s">
        <v>107</v>
      </c>
      <c r="B122" s="9">
        <v>0</v>
      </c>
      <c r="C122" s="9">
        <v>279927900</v>
      </c>
      <c r="D122" s="9">
        <v>0</v>
      </c>
      <c r="E122" s="9">
        <v>279927900</v>
      </c>
      <c r="F122" s="10">
        <f>Table13[[#This Row],[551975]]/درآمدها!$C$10*100</f>
        <v>1.8439480224874003E-2</v>
      </c>
      <c r="G122" s="9">
        <v>0</v>
      </c>
      <c r="H122" s="9">
        <v>9397800</v>
      </c>
      <c r="I122" s="9">
        <v>0</v>
      </c>
      <c r="J122" s="9">
        <v>9397800</v>
      </c>
      <c r="K122" s="10">
        <f>Table13[[#This Row],[839748.0000]]/درآمدها!$C$10*100</f>
        <v>6.1905421809444817E-4</v>
      </c>
    </row>
    <row r="123" spans="1:11" ht="23.1" customHeight="1">
      <c r="A123" s="8" t="s">
        <v>317</v>
      </c>
      <c r="B123" s="9">
        <v>0</v>
      </c>
      <c r="C123" s="9">
        <v>0</v>
      </c>
      <c r="D123" s="9">
        <v>0</v>
      </c>
      <c r="E123" s="9">
        <v>0</v>
      </c>
      <c r="F123" s="10">
        <f>Table13[[#This Row],[551975]]/درآمدها!$C$10*100</f>
        <v>0</v>
      </c>
      <c r="G123" s="9">
        <v>0</v>
      </c>
      <c r="H123" s="9">
        <v>0</v>
      </c>
      <c r="I123" s="9">
        <v>-227641367</v>
      </c>
      <c r="J123" s="9">
        <v>-227641367</v>
      </c>
      <c r="K123" s="10">
        <f>Table13[[#This Row],[839748.0000]]/درآمدها!$C$10*100</f>
        <v>-1.4995248723545546E-2</v>
      </c>
    </row>
    <row r="124" spans="1:11" ht="23.1" customHeight="1">
      <c r="A124" s="8" t="s">
        <v>319</v>
      </c>
      <c r="B124" s="9">
        <v>0</v>
      </c>
      <c r="C124" s="9">
        <v>0</v>
      </c>
      <c r="D124" s="9">
        <v>0</v>
      </c>
      <c r="E124" s="9">
        <v>0</v>
      </c>
      <c r="F124" s="10">
        <f>Table13[[#This Row],[551975]]/درآمدها!$C$10*100</f>
        <v>0</v>
      </c>
      <c r="G124" s="9">
        <v>0</v>
      </c>
      <c r="H124" s="9">
        <v>0</v>
      </c>
      <c r="I124" s="9">
        <v>-29800022</v>
      </c>
      <c r="J124" s="9">
        <v>-29800022</v>
      </c>
      <c r="K124" s="10">
        <f>Table13[[#This Row],[839748.0000]]/درآمدها!$C$10*100</f>
        <v>-1.962994458107999E-3</v>
      </c>
    </row>
    <row r="125" spans="1:11" ht="23.1" customHeight="1">
      <c r="A125" s="8" t="s">
        <v>284</v>
      </c>
      <c r="B125" s="9">
        <v>0</v>
      </c>
      <c r="C125" s="9">
        <v>0</v>
      </c>
      <c r="D125" s="9">
        <v>0</v>
      </c>
      <c r="E125" s="9">
        <v>0</v>
      </c>
      <c r="F125" s="10">
        <f>Table13[[#This Row],[551975]]/درآمدها!$C$10*100</f>
        <v>0</v>
      </c>
      <c r="G125" s="9">
        <v>0</v>
      </c>
      <c r="H125" s="9">
        <v>0</v>
      </c>
      <c r="I125" s="9">
        <v>259683896</v>
      </c>
      <c r="J125" s="9">
        <v>259683896</v>
      </c>
      <c r="K125" s="10">
        <f>Table13[[#This Row],[839748.0000]]/درآمدها!$C$10*100</f>
        <v>1.7105962160292837E-2</v>
      </c>
    </row>
    <row r="126" spans="1:11" ht="23.1" customHeight="1">
      <c r="A126" s="8" t="s">
        <v>397</v>
      </c>
      <c r="B126" s="9">
        <v>0</v>
      </c>
      <c r="C126" s="9">
        <v>0</v>
      </c>
      <c r="D126" s="9">
        <v>0</v>
      </c>
      <c r="E126" s="9">
        <v>0</v>
      </c>
      <c r="F126" s="10">
        <f>Table13[[#This Row],[551975]]/درآمدها!$C$10*100</f>
        <v>0</v>
      </c>
      <c r="G126" s="9">
        <v>0</v>
      </c>
      <c r="H126" s="9">
        <v>0</v>
      </c>
      <c r="I126" s="9">
        <v>1538979</v>
      </c>
      <c r="J126" s="9">
        <v>1538979</v>
      </c>
      <c r="K126" s="10">
        <f>Table13[[#This Row],[839748.0000]]/درآمدها!$C$10*100</f>
        <v>1.0137600731115534E-4</v>
      </c>
    </row>
    <row r="127" spans="1:11" ht="23.1" customHeight="1">
      <c r="A127" s="8" t="s">
        <v>431</v>
      </c>
      <c r="B127" s="9">
        <v>0</v>
      </c>
      <c r="C127" s="9">
        <v>0</v>
      </c>
      <c r="D127" s="9">
        <v>0</v>
      </c>
      <c r="E127" s="9">
        <v>0</v>
      </c>
      <c r="F127" s="10">
        <f>Table13[[#This Row],[551975]]/درآمدها!$C$10*100</f>
        <v>0</v>
      </c>
      <c r="G127" s="9">
        <v>0</v>
      </c>
      <c r="H127" s="9">
        <v>0</v>
      </c>
      <c r="I127" s="9">
        <v>544137049</v>
      </c>
      <c r="J127" s="9">
        <v>544137049</v>
      </c>
      <c r="K127" s="10">
        <f>Table13[[#This Row],[839748.0000]]/درآمدها!$C$10*100</f>
        <v>3.5843530975857699E-2</v>
      </c>
    </row>
    <row r="128" spans="1:11" ht="23.1" customHeight="1">
      <c r="A128" s="8" t="s">
        <v>396</v>
      </c>
      <c r="B128" s="9">
        <v>0</v>
      </c>
      <c r="C128" s="9">
        <v>0</v>
      </c>
      <c r="D128" s="9">
        <v>0</v>
      </c>
      <c r="E128" s="9">
        <v>0</v>
      </c>
      <c r="F128" s="10">
        <f>Table13[[#This Row],[551975]]/درآمدها!$C$10*100</f>
        <v>0</v>
      </c>
      <c r="G128" s="9">
        <v>0</v>
      </c>
      <c r="H128" s="9">
        <v>0</v>
      </c>
      <c r="I128" s="9">
        <v>5459252778</v>
      </c>
      <c r="J128" s="9">
        <v>5459252778</v>
      </c>
      <c r="K128" s="10">
        <f>Table13[[#This Row],[839748.0000]]/درآمدها!$C$10*100</f>
        <v>0.35961325627963292</v>
      </c>
    </row>
    <row r="129" spans="1:11" ht="23.1" customHeight="1">
      <c r="A129" s="8" t="s">
        <v>403</v>
      </c>
      <c r="B129" s="9">
        <v>0</v>
      </c>
      <c r="C129" s="9">
        <v>0</v>
      </c>
      <c r="D129" s="9">
        <v>0</v>
      </c>
      <c r="E129" s="9">
        <v>0</v>
      </c>
      <c r="F129" s="10">
        <f>Table13[[#This Row],[551975]]/درآمدها!$C$10*100</f>
        <v>0</v>
      </c>
      <c r="G129" s="9">
        <v>0</v>
      </c>
      <c r="H129" s="9">
        <v>0</v>
      </c>
      <c r="I129" s="9">
        <v>997953774</v>
      </c>
      <c r="J129" s="9">
        <v>997953774</v>
      </c>
      <c r="K129" s="10">
        <f>Table13[[#This Row],[839748.0000]]/درآمدها!$C$10*100</f>
        <v>6.5737459113619529E-2</v>
      </c>
    </row>
    <row r="130" spans="1:11" ht="23.1" customHeight="1">
      <c r="A130" s="8" t="s">
        <v>277</v>
      </c>
      <c r="B130" s="9">
        <v>0</v>
      </c>
      <c r="C130" s="9">
        <v>0</v>
      </c>
      <c r="D130" s="9">
        <v>0</v>
      </c>
      <c r="E130" s="9">
        <v>0</v>
      </c>
      <c r="F130" s="10">
        <f>Table13[[#This Row],[551975]]/درآمدها!$C$10*100</f>
        <v>0</v>
      </c>
      <c r="G130" s="9">
        <v>0</v>
      </c>
      <c r="H130" s="9">
        <v>0</v>
      </c>
      <c r="I130" s="9">
        <v>861697731</v>
      </c>
      <c r="J130" s="9">
        <v>861697731</v>
      </c>
      <c r="K130" s="10">
        <f>Table13[[#This Row],[839748.0000]]/درآمدها!$C$10*100</f>
        <v>5.6761967172951663E-2</v>
      </c>
    </row>
    <row r="131" spans="1:11" ht="23.1" customHeight="1">
      <c r="A131" s="8" t="s">
        <v>401</v>
      </c>
      <c r="B131" s="9">
        <v>0</v>
      </c>
      <c r="C131" s="9">
        <v>0</v>
      </c>
      <c r="D131" s="9">
        <v>0</v>
      </c>
      <c r="E131" s="9">
        <v>0</v>
      </c>
      <c r="F131" s="10">
        <f>Table13[[#This Row],[551975]]/درآمدها!$C$10*100</f>
        <v>0</v>
      </c>
      <c r="G131" s="9">
        <v>0</v>
      </c>
      <c r="H131" s="9">
        <v>0</v>
      </c>
      <c r="I131" s="9">
        <v>325658394</v>
      </c>
      <c r="J131" s="9">
        <v>325658394</v>
      </c>
      <c r="K131" s="10">
        <f>Table13[[#This Row],[839748.0000]]/درآمدها!$C$10*100</f>
        <v>2.1451850695222683E-2</v>
      </c>
    </row>
    <row r="132" spans="1:11" ht="23.1" customHeight="1">
      <c r="A132" s="8" t="s">
        <v>361</v>
      </c>
      <c r="B132" s="9">
        <v>0</v>
      </c>
      <c r="C132" s="9">
        <v>0</v>
      </c>
      <c r="D132" s="9">
        <v>0</v>
      </c>
      <c r="E132" s="9">
        <v>0</v>
      </c>
      <c r="F132" s="10">
        <f>Table13[[#This Row],[551975]]/درآمدها!$C$10*100</f>
        <v>0</v>
      </c>
      <c r="G132" s="9">
        <v>0</v>
      </c>
      <c r="H132" s="9">
        <v>0</v>
      </c>
      <c r="I132" s="9">
        <v>23091378</v>
      </c>
      <c r="J132" s="9">
        <v>23091378</v>
      </c>
      <c r="K132" s="10">
        <f>Table13[[#This Row],[839748.0000]]/درآمدها!$C$10*100</f>
        <v>1.5210809926273535E-3</v>
      </c>
    </row>
    <row r="133" spans="1:11" ht="23.1" customHeight="1">
      <c r="A133" s="8" t="s">
        <v>342</v>
      </c>
      <c r="B133" s="9">
        <v>0</v>
      </c>
      <c r="C133" s="9">
        <v>0</v>
      </c>
      <c r="D133" s="9">
        <v>0</v>
      </c>
      <c r="E133" s="9">
        <v>0</v>
      </c>
      <c r="F133" s="10">
        <f>Table13[[#This Row],[551975]]/درآمدها!$C$10*100</f>
        <v>0</v>
      </c>
      <c r="G133" s="9">
        <v>0</v>
      </c>
      <c r="H133" s="9">
        <v>0</v>
      </c>
      <c r="I133" s="9">
        <v>5109831</v>
      </c>
      <c r="J133" s="9">
        <v>5109831</v>
      </c>
      <c r="K133" s="10">
        <f>Table13[[#This Row],[839748.0000]]/درآمدها!$C$10*100</f>
        <v>3.365960580454758E-4</v>
      </c>
    </row>
    <row r="134" spans="1:11" ht="23.1" customHeight="1">
      <c r="A134" s="8" t="s">
        <v>341</v>
      </c>
      <c r="B134" s="9">
        <v>0</v>
      </c>
      <c r="C134" s="9">
        <v>0</v>
      </c>
      <c r="D134" s="9">
        <v>0</v>
      </c>
      <c r="E134" s="9">
        <v>0</v>
      </c>
      <c r="F134" s="10">
        <f>Table13[[#This Row],[551975]]/درآمدها!$C$10*100</f>
        <v>0</v>
      </c>
      <c r="G134" s="9">
        <v>0</v>
      </c>
      <c r="H134" s="9">
        <v>0</v>
      </c>
      <c r="I134" s="9">
        <v>393341246</v>
      </c>
      <c r="J134" s="9">
        <v>393341246</v>
      </c>
      <c r="K134" s="10">
        <f>Table13[[#This Row],[839748.0000]]/درآمدها!$C$10*100</f>
        <v>2.5910272349573944E-2</v>
      </c>
    </row>
    <row r="135" spans="1:11" ht="23.1" customHeight="1">
      <c r="A135" s="8" t="s">
        <v>335</v>
      </c>
      <c r="B135" s="9">
        <v>0</v>
      </c>
      <c r="C135" s="9">
        <v>0</v>
      </c>
      <c r="D135" s="9">
        <v>0</v>
      </c>
      <c r="E135" s="9">
        <v>0</v>
      </c>
      <c r="F135" s="10">
        <f>Table13[[#This Row],[551975]]/درآمدها!$C$10*100</f>
        <v>0</v>
      </c>
      <c r="G135" s="9">
        <v>0</v>
      </c>
      <c r="H135" s="9">
        <v>0</v>
      </c>
      <c r="I135" s="9">
        <v>55191692</v>
      </c>
      <c r="J135" s="9">
        <v>55191692</v>
      </c>
      <c r="K135" s="10">
        <f>Table13[[#This Row],[839748.0000]]/درآمدها!$C$10*100</f>
        <v>3.6356008572612322E-3</v>
      </c>
    </row>
    <row r="136" spans="1:11" ht="23.1" customHeight="1">
      <c r="A136" s="8" t="s">
        <v>448</v>
      </c>
      <c r="B136" s="9">
        <v>0</v>
      </c>
      <c r="C136" s="9">
        <v>0</v>
      </c>
      <c r="D136" s="9">
        <v>0</v>
      </c>
      <c r="E136" s="9">
        <v>0</v>
      </c>
      <c r="F136" s="10">
        <f>Table13[[#This Row],[551975]]/درآمدها!$C$10*100</f>
        <v>0</v>
      </c>
      <c r="G136" s="9">
        <v>0</v>
      </c>
      <c r="H136" s="9">
        <v>0</v>
      </c>
      <c r="I136" s="9">
        <v>21995001</v>
      </c>
      <c r="J136" s="9">
        <v>21995001</v>
      </c>
      <c r="K136" s="10">
        <f>Table13[[#This Row],[839748.0000]]/درآمدها!$C$10*100</f>
        <v>1.448860174300539E-3</v>
      </c>
    </row>
    <row r="137" spans="1:11" ht="23.1" customHeight="1">
      <c r="A137" s="8" t="s">
        <v>460</v>
      </c>
      <c r="B137" s="9">
        <v>0</v>
      </c>
      <c r="C137" s="9">
        <v>0</v>
      </c>
      <c r="D137" s="9">
        <v>0</v>
      </c>
      <c r="E137" s="9">
        <v>0</v>
      </c>
      <c r="F137" s="10">
        <f>Table13[[#This Row],[551975]]/درآمدها!$C$10*100</f>
        <v>0</v>
      </c>
      <c r="G137" s="9">
        <v>0</v>
      </c>
      <c r="H137" s="9">
        <v>0</v>
      </c>
      <c r="I137" s="9">
        <v>745933</v>
      </c>
      <c r="J137" s="9">
        <v>745933</v>
      </c>
      <c r="K137" s="10">
        <f>Table13[[#This Row],[839748.0000]]/درآمدها!$C$10*100</f>
        <v>4.9136284030927032E-5</v>
      </c>
    </row>
    <row r="138" spans="1:11" ht="23.1" customHeight="1">
      <c r="A138" s="8" t="s">
        <v>444</v>
      </c>
      <c r="B138" s="9">
        <v>0</v>
      </c>
      <c r="C138" s="9">
        <v>0</v>
      </c>
      <c r="D138" s="9">
        <v>0</v>
      </c>
      <c r="E138" s="9">
        <v>0</v>
      </c>
      <c r="F138" s="10">
        <f>Table13[[#This Row],[551975]]/درآمدها!$C$10*100</f>
        <v>0</v>
      </c>
      <c r="G138" s="9">
        <v>0</v>
      </c>
      <c r="H138" s="9">
        <v>0</v>
      </c>
      <c r="I138" s="9">
        <v>1338676441</v>
      </c>
      <c r="J138" s="9">
        <v>1338676441</v>
      </c>
      <c r="K138" s="10">
        <f>Table13[[#This Row],[839748.0000]]/درآمدها!$C$10*100</f>
        <v>8.818162734519927E-2</v>
      </c>
    </row>
    <row r="139" spans="1:11" ht="23.1" customHeight="1">
      <c r="A139" s="8" t="s">
        <v>466</v>
      </c>
      <c r="B139" s="9">
        <v>0</v>
      </c>
      <c r="C139" s="9">
        <v>0</v>
      </c>
      <c r="D139" s="9">
        <v>0</v>
      </c>
      <c r="E139" s="9">
        <v>0</v>
      </c>
      <c r="F139" s="10">
        <f>Table13[[#This Row],[551975]]/درآمدها!$C$10*100</f>
        <v>0</v>
      </c>
      <c r="G139" s="9">
        <v>0</v>
      </c>
      <c r="H139" s="9">
        <v>0</v>
      </c>
      <c r="I139" s="9">
        <v>742668444</v>
      </c>
      <c r="J139" s="9">
        <v>742668444</v>
      </c>
      <c r="K139" s="10">
        <f>Table13[[#This Row],[839748.0000]]/درآمدها!$C$10*100</f>
        <v>4.8921240386456455E-2</v>
      </c>
    </row>
    <row r="140" spans="1:11" ht="23.1" customHeight="1">
      <c r="A140" s="8" t="s">
        <v>443</v>
      </c>
      <c r="B140" s="9">
        <v>0</v>
      </c>
      <c r="C140" s="9">
        <v>0</v>
      </c>
      <c r="D140" s="9">
        <v>0</v>
      </c>
      <c r="E140" s="9">
        <v>0</v>
      </c>
      <c r="F140" s="10">
        <f>Table13[[#This Row],[551975]]/درآمدها!$C$10*100</f>
        <v>0</v>
      </c>
      <c r="G140" s="9">
        <v>0</v>
      </c>
      <c r="H140" s="9">
        <v>0</v>
      </c>
      <c r="I140" s="9">
        <v>5883144753</v>
      </c>
      <c r="J140" s="9">
        <v>5883144753</v>
      </c>
      <c r="K140" s="10">
        <f>Table13[[#This Row],[839748.0000]]/درآمدها!$C$10*100</f>
        <v>0.38753597384546068</v>
      </c>
    </row>
    <row r="141" spans="1:11" ht="23.1" customHeight="1">
      <c r="A141" s="8" t="s">
        <v>375</v>
      </c>
      <c r="B141" s="9">
        <v>0</v>
      </c>
      <c r="C141" s="9">
        <v>0</v>
      </c>
      <c r="D141" s="9">
        <v>0</v>
      </c>
      <c r="E141" s="9">
        <v>0</v>
      </c>
      <c r="F141" s="10">
        <f>Table13[[#This Row],[551975]]/درآمدها!$C$10*100</f>
        <v>0</v>
      </c>
      <c r="G141" s="9">
        <v>0</v>
      </c>
      <c r="H141" s="9">
        <v>0</v>
      </c>
      <c r="I141" s="9">
        <v>12849789522</v>
      </c>
      <c r="J141" s="9">
        <v>12849789522</v>
      </c>
      <c r="K141" s="10">
        <f>Table13[[#This Row],[839748.0000]]/درآمدها!$C$10*100</f>
        <v>0.84644453012619369</v>
      </c>
    </row>
    <row r="142" spans="1:11" ht="23.1" customHeight="1">
      <c r="A142" s="8" t="s">
        <v>402</v>
      </c>
      <c r="B142" s="9">
        <v>0</v>
      </c>
      <c r="C142" s="9">
        <v>0</v>
      </c>
      <c r="D142" s="9">
        <v>0</v>
      </c>
      <c r="E142" s="9">
        <v>0</v>
      </c>
      <c r="F142" s="10">
        <f>Table13[[#This Row],[551975]]/درآمدها!$C$10*100</f>
        <v>0</v>
      </c>
      <c r="G142" s="9">
        <v>0</v>
      </c>
      <c r="H142" s="9">
        <v>0</v>
      </c>
      <c r="I142" s="9">
        <v>5560789629</v>
      </c>
      <c r="J142" s="9">
        <v>5560789629</v>
      </c>
      <c r="K142" s="10">
        <f>Table13[[#This Row],[839748.0000]]/درآمدها!$C$10*100</f>
        <v>0.36630171697294167</v>
      </c>
    </row>
    <row r="143" spans="1:11" ht="23.1" customHeight="1">
      <c r="A143" s="8" t="s">
        <v>388</v>
      </c>
      <c r="B143" s="9">
        <v>0</v>
      </c>
      <c r="C143" s="9">
        <v>0</v>
      </c>
      <c r="D143" s="9">
        <v>0</v>
      </c>
      <c r="E143" s="9">
        <v>0</v>
      </c>
      <c r="F143" s="10">
        <f>Table13[[#This Row],[551975]]/درآمدها!$C$10*100</f>
        <v>0</v>
      </c>
      <c r="G143" s="9">
        <v>0</v>
      </c>
      <c r="H143" s="9">
        <v>0</v>
      </c>
      <c r="I143" s="9">
        <v>1554717461</v>
      </c>
      <c r="J143" s="9">
        <v>1554717461</v>
      </c>
      <c r="K143" s="10">
        <f>Table13[[#This Row],[839748.0000]]/درآمدها!$C$10*100</f>
        <v>0.10241273512706597</v>
      </c>
    </row>
    <row r="144" spans="1:11" ht="23.1" customHeight="1">
      <c r="A144" s="8" t="s">
        <v>351</v>
      </c>
      <c r="B144" s="9">
        <v>0</v>
      </c>
      <c r="C144" s="9">
        <v>0</v>
      </c>
      <c r="D144" s="9">
        <v>0</v>
      </c>
      <c r="E144" s="9">
        <v>0</v>
      </c>
      <c r="F144" s="10">
        <f>Table13[[#This Row],[551975]]/درآمدها!$C$10*100</f>
        <v>0</v>
      </c>
      <c r="G144" s="9">
        <v>0</v>
      </c>
      <c r="H144" s="9">
        <v>0</v>
      </c>
      <c r="I144" s="9">
        <v>4011606198</v>
      </c>
      <c r="J144" s="9">
        <v>4011606198</v>
      </c>
      <c r="K144" s="10">
        <f>Table13[[#This Row],[839748.0000]]/درآمدها!$C$10*100</f>
        <v>0.26425352084591414</v>
      </c>
    </row>
    <row r="145" spans="1:11" ht="23.1" customHeight="1">
      <c r="A145" s="8" t="s">
        <v>343</v>
      </c>
      <c r="B145" s="9">
        <v>0</v>
      </c>
      <c r="C145" s="9">
        <v>0</v>
      </c>
      <c r="D145" s="9">
        <v>0</v>
      </c>
      <c r="E145" s="9">
        <v>0</v>
      </c>
      <c r="F145" s="10">
        <f>Table13[[#This Row],[551975]]/درآمدها!$C$10*100</f>
        <v>0</v>
      </c>
      <c r="G145" s="9">
        <v>0</v>
      </c>
      <c r="H145" s="9">
        <v>0</v>
      </c>
      <c r="I145" s="9">
        <v>2348725275</v>
      </c>
      <c r="J145" s="9">
        <v>2348725275</v>
      </c>
      <c r="K145" s="10">
        <f>Table13[[#This Row],[839748.0000]]/درآمدها!$C$10*100</f>
        <v>0.15471581525822989</v>
      </c>
    </row>
    <row r="146" spans="1:11" ht="23.1" customHeight="1">
      <c r="A146" s="8" t="s">
        <v>395</v>
      </c>
      <c r="B146" s="9">
        <v>0</v>
      </c>
      <c r="C146" s="9">
        <v>0</v>
      </c>
      <c r="D146" s="9">
        <v>0</v>
      </c>
      <c r="E146" s="9">
        <v>0</v>
      </c>
      <c r="F146" s="10">
        <f>Table13[[#This Row],[551975]]/درآمدها!$C$10*100</f>
        <v>0</v>
      </c>
      <c r="G146" s="9">
        <v>0</v>
      </c>
      <c r="H146" s="9">
        <v>0</v>
      </c>
      <c r="I146" s="9">
        <v>138064826</v>
      </c>
      <c r="J146" s="9">
        <v>138064826</v>
      </c>
      <c r="K146" s="10">
        <f>Table13[[#This Row],[839748.0000]]/درآمدها!$C$10*100</f>
        <v>9.0946405441460799E-3</v>
      </c>
    </row>
    <row r="147" spans="1:11" ht="23.1" customHeight="1">
      <c r="A147" s="8" t="s">
        <v>337</v>
      </c>
      <c r="B147" s="9">
        <v>0</v>
      </c>
      <c r="C147" s="9">
        <v>0</v>
      </c>
      <c r="D147" s="9">
        <v>0</v>
      </c>
      <c r="E147" s="9">
        <v>0</v>
      </c>
      <c r="F147" s="10">
        <f>Table13[[#This Row],[551975]]/درآمدها!$C$10*100</f>
        <v>0</v>
      </c>
      <c r="G147" s="9">
        <v>0</v>
      </c>
      <c r="H147" s="9">
        <v>0</v>
      </c>
      <c r="I147" s="9">
        <v>267132756</v>
      </c>
      <c r="J147" s="9">
        <v>267132756</v>
      </c>
      <c r="K147" s="10">
        <f>Table13[[#This Row],[839748.0000]]/درآمدها!$C$10*100</f>
        <v>1.759663531815904E-2</v>
      </c>
    </row>
    <row r="148" spans="1:11" ht="23.1" customHeight="1">
      <c r="A148" s="8" t="s">
        <v>407</v>
      </c>
      <c r="B148" s="9">
        <v>0</v>
      </c>
      <c r="C148" s="9">
        <v>0</v>
      </c>
      <c r="D148" s="9">
        <v>0</v>
      </c>
      <c r="E148" s="9">
        <v>0</v>
      </c>
      <c r="F148" s="10">
        <f>Table13[[#This Row],[551975]]/درآمدها!$C$10*100</f>
        <v>0</v>
      </c>
      <c r="G148" s="9">
        <v>0</v>
      </c>
      <c r="H148" s="9">
        <v>0</v>
      </c>
      <c r="I148" s="9">
        <v>5628553</v>
      </c>
      <c r="J148" s="9">
        <v>5628553</v>
      </c>
      <c r="K148" s="10">
        <f>Table13[[#This Row],[839748.0000]]/درآمدها!$C$10*100</f>
        <v>3.707654425948797E-4</v>
      </c>
    </row>
    <row r="149" spans="1:11" ht="23.1" customHeight="1">
      <c r="A149" s="8" t="s">
        <v>408</v>
      </c>
      <c r="B149" s="9">
        <v>0</v>
      </c>
      <c r="C149" s="9">
        <v>0</v>
      </c>
      <c r="D149" s="9">
        <v>0</v>
      </c>
      <c r="E149" s="9">
        <v>0</v>
      </c>
      <c r="F149" s="10">
        <f>Table13[[#This Row],[551975]]/درآمدها!$C$10*100</f>
        <v>0</v>
      </c>
      <c r="G149" s="9">
        <v>0</v>
      </c>
      <c r="H149" s="9">
        <v>0</v>
      </c>
      <c r="I149" s="9">
        <v>-140225312</v>
      </c>
      <c r="J149" s="9">
        <v>-140225312</v>
      </c>
      <c r="K149" s="10">
        <f>Table13[[#This Row],[839748.0000]]/درآمدها!$C$10*100</f>
        <v>-9.2369566150811936E-3</v>
      </c>
    </row>
    <row r="150" spans="1:11" ht="23.1" customHeight="1">
      <c r="A150" s="8" t="s">
        <v>412</v>
      </c>
      <c r="B150" s="9">
        <v>0</v>
      </c>
      <c r="C150" s="9">
        <v>0</v>
      </c>
      <c r="D150" s="9">
        <v>0</v>
      </c>
      <c r="E150" s="9">
        <v>0</v>
      </c>
      <c r="F150" s="10">
        <f>Table13[[#This Row],[551975]]/درآمدها!$C$10*100</f>
        <v>0</v>
      </c>
      <c r="G150" s="9">
        <v>0</v>
      </c>
      <c r="H150" s="9">
        <v>0</v>
      </c>
      <c r="I150" s="9">
        <v>-114572538</v>
      </c>
      <c r="J150" s="9">
        <v>-114572538</v>
      </c>
      <c r="K150" s="10">
        <f>Table13[[#This Row],[839748.0000]]/درآمدها!$C$10*100</f>
        <v>-7.5471507083239107E-3</v>
      </c>
    </row>
    <row r="151" spans="1:11" ht="23.1" customHeight="1">
      <c r="A151" s="8" t="s">
        <v>270</v>
      </c>
      <c r="B151" s="9">
        <v>0</v>
      </c>
      <c r="C151" s="9">
        <v>0</v>
      </c>
      <c r="D151" s="9">
        <v>0</v>
      </c>
      <c r="E151" s="9">
        <v>0</v>
      </c>
      <c r="F151" s="10">
        <f>Table13[[#This Row],[551975]]/درآمدها!$C$10*100</f>
        <v>0</v>
      </c>
      <c r="G151" s="9">
        <v>0</v>
      </c>
      <c r="H151" s="9">
        <v>0</v>
      </c>
      <c r="I151" s="9">
        <v>19226027</v>
      </c>
      <c r="J151" s="9">
        <v>19226027</v>
      </c>
      <c r="K151" s="10">
        <f>Table13[[#This Row],[839748.0000]]/درآمدها!$C$10*100</f>
        <v>1.2664616305462714E-3</v>
      </c>
    </row>
    <row r="152" spans="1:11" ht="23.1" customHeight="1">
      <c r="A152" s="8" t="s">
        <v>280</v>
      </c>
      <c r="B152" s="9">
        <v>0</v>
      </c>
      <c r="C152" s="9">
        <v>0</v>
      </c>
      <c r="D152" s="9">
        <v>0</v>
      </c>
      <c r="E152" s="9">
        <v>0</v>
      </c>
      <c r="F152" s="10">
        <f>Table13[[#This Row],[551975]]/درآمدها!$C$10*100</f>
        <v>0</v>
      </c>
      <c r="G152" s="9">
        <v>0</v>
      </c>
      <c r="H152" s="9">
        <v>0</v>
      </c>
      <c r="I152" s="9">
        <v>1039735</v>
      </c>
      <c r="J152" s="9">
        <v>1039735</v>
      </c>
      <c r="K152" s="10">
        <f>Table13[[#This Row],[839748.0000]]/درآمدها!$C$10*100</f>
        <v>6.8489682420399569E-5</v>
      </c>
    </row>
    <row r="153" spans="1:11" ht="23.1" customHeight="1">
      <c r="A153" s="8" t="s">
        <v>316</v>
      </c>
      <c r="B153" s="9">
        <v>0</v>
      </c>
      <c r="C153" s="9">
        <v>0</v>
      </c>
      <c r="D153" s="9">
        <v>0</v>
      </c>
      <c r="E153" s="9">
        <v>0</v>
      </c>
      <c r="F153" s="10">
        <f>Table13[[#This Row],[551975]]/درآمدها!$C$10*100</f>
        <v>0</v>
      </c>
      <c r="G153" s="9">
        <v>0</v>
      </c>
      <c r="H153" s="9">
        <v>0</v>
      </c>
      <c r="I153" s="9">
        <v>13909171</v>
      </c>
      <c r="J153" s="9">
        <v>13909171</v>
      </c>
      <c r="K153" s="10">
        <f>Table13[[#This Row],[839748.0000]]/درآمدها!$C$10*100</f>
        <v>9.1622837022994473E-4</v>
      </c>
    </row>
    <row r="154" spans="1:11" ht="23.1" customHeight="1">
      <c r="A154" s="8" t="s">
        <v>254</v>
      </c>
      <c r="B154" s="9">
        <v>0</v>
      </c>
      <c r="C154" s="9">
        <v>0</v>
      </c>
      <c r="D154" s="9">
        <v>0</v>
      </c>
      <c r="E154" s="9">
        <v>0</v>
      </c>
      <c r="F154" s="10">
        <f>Table13[[#This Row],[551975]]/درآمدها!$C$10*100</f>
        <v>0</v>
      </c>
      <c r="G154" s="9">
        <v>0</v>
      </c>
      <c r="H154" s="9">
        <v>0</v>
      </c>
      <c r="I154" s="9">
        <v>151960863</v>
      </c>
      <c r="J154" s="9">
        <v>151960863</v>
      </c>
      <c r="K154" s="10">
        <f>Table13[[#This Row],[839748.0000]]/درآمدها!$C$10*100</f>
        <v>1.0010003748262632E-2</v>
      </c>
    </row>
    <row r="155" spans="1:11" ht="23.1" customHeight="1">
      <c r="A155" s="8" t="s">
        <v>352</v>
      </c>
      <c r="B155" s="9">
        <v>0</v>
      </c>
      <c r="C155" s="9">
        <v>0</v>
      </c>
      <c r="D155" s="9">
        <v>0</v>
      </c>
      <c r="E155" s="9">
        <v>0</v>
      </c>
      <c r="F155" s="10">
        <f>Table13[[#This Row],[551975]]/درآمدها!$C$10*100</f>
        <v>0</v>
      </c>
      <c r="G155" s="9">
        <v>0</v>
      </c>
      <c r="H155" s="9">
        <v>0</v>
      </c>
      <c r="I155" s="9">
        <v>299923</v>
      </c>
      <c r="J155" s="9">
        <v>299923</v>
      </c>
      <c r="K155" s="10">
        <f>Table13[[#This Row],[839748.0000]]/درآمدها!$C$10*100</f>
        <v>1.9756602423284301E-5</v>
      </c>
    </row>
    <row r="156" spans="1:11" ht="23.1" customHeight="1">
      <c r="A156" s="8" t="s">
        <v>386</v>
      </c>
      <c r="B156" s="9">
        <v>0</v>
      </c>
      <c r="C156" s="9">
        <v>0</v>
      </c>
      <c r="D156" s="9">
        <v>0</v>
      </c>
      <c r="E156" s="9">
        <v>0</v>
      </c>
      <c r="F156" s="10">
        <f>Table13[[#This Row],[551975]]/درآمدها!$C$10*100</f>
        <v>0</v>
      </c>
      <c r="G156" s="9">
        <v>0</v>
      </c>
      <c r="H156" s="9">
        <v>0</v>
      </c>
      <c r="I156" s="9">
        <v>10849794</v>
      </c>
      <c r="J156" s="9">
        <v>10849794</v>
      </c>
      <c r="K156" s="10">
        <f>Table13[[#This Row],[839748.0000]]/درآمدها!$C$10*100</f>
        <v>7.1470032785926868E-4</v>
      </c>
    </row>
    <row r="157" spans="1:11" ht="23.1" customHeight="1">
      <c r="A157" s="8" t="s">
        <v>259</v>
      </c>
      <c r="B157" s="9">
        <v>0</v>
      </c>
      <c r="C157" s="9">
        <v>0</v>
      </c>
      <c r="D157" s="9">
        <v>0</v>
      </c>
      <c r="E157" s="9">
        <v>0</v>
      </c>
      <c r="F157" s="10">
        <f>Table13[[#This Row],[551975]]/درآمدها!$C$10*100</f>
        <v>0</v>
      </c>
      <c r="G157" s="9">
        <v>0</v>
      </c>
      <c r="H157" s="9">
        <v>0</v>
      </c>
      <c r="I157" s="9">
        <v>-512265177</v>
      </c>
      <c r="J157" s="9">
        <v>-512265177</v>
      </c>
      <c r="K157" s="10">
        <f>Table13[[#This Row],[839748.0000]]/درآمدها!$C$10*100</f>
        <v>-3.3744059099443391E-2</v>
      </c>
    </row>
    <row r="158" spans="1:11" ht="23.1" customHeight="1">
      <c r="A158" s="8" t="s">
        <v>434</v>
      </c>
      <c r="B158" s="9">
        <v>0</v>
      </c>
      <c r="C158" s="9">
        <v>0</v>
      </c>
      <c r="D158" s="9">
        <v>0</v>
      </c>
      <c r="E158" s="9">
        <v>0</v>
      </c>
      <c r="F158" s="10">
        <f>Table13[[#This Row],[551975]]/درآمدها!$C$10*100</f>
        <v>0</v>
      </c>
      <c r="G158" s="9">
        <v>0</v>
      </c>
      <c r="H158" s="9">
        <v>0</v>
      </c>
      <c r="I158" s="9">
        <v>495411617</v>
      </c>
      <c r="J158" s="9">
        <v>495411617</v>
      </c>
      <c r="K158" s="10">
        <f>Table13[[#This Row],[839748.0000]]/درآمدها!$C$10*100</f>
        <v>3.263387720496725E-2</v>
      </c>
    </row>
    <row r="159" spans="1:11" ht="23.1" customHeight="1">
      <c r="A159" s="8" t="s">
        <v>357</v>
      </c>
      <c r="B159" s="9">
        <v>0</v>
      </c>
      <c r="C159" s="9">
        <v>0</v>
      </c>
      <c r="D159" s="9">
        <v>0</v>
      </c>
      <c r="E159" s="9">
        <v>0</v>
      </c>
      <c r="F159" s="10">
        <f>Table13[[#This Row],[551975]]/درآمدها!$C$10*100</f>
        <v>0</v>
      </c>
      <c r="G159" s="9">
        <v>0</v>
      </c>
      <c r="H159" s="9">
        <v>0</v>
      </c>
      <c r="I159" s="9">
        <v>9595303672</v>
      </c>
      <c r="J159" s="9">
        <v>9595303672</v>
      </c>
      <c r="K159" s="10">
        <f>Table13[[#This Row],[839748.0000]]/درآمدها!$C$10*100</f>
        <v>0.63206422908007698</v>
      </c>
    </row>
    <row r="160" spans="1:11" ht="23.1" customHeight="1">
      <c r="A160" s="8" t="s">
        <v>372</v>
      </c>
      <c r="B160" s="9">
        <v>0</v>
      </c>
      <c r="C160" s="9">
        <v>0</v>
      </c>
      <c r="D160" s="9">
        <v>0</v>
      </c>
      <c r="E160" s="9">
        <v>0</v>
      </c>
      <c r="F160" s="10">
        <f>Table13[[#This Row],[551975]]/درآمدها!$C$10*100</f>
        <v>0</v>
      </c>
      <c r="G160" s="9">
        <v>0</v>
      </c>
      <c r="H160" s="9">
        <v>0</v>
      </c>
      <c r="I160" s="9">
        <v>26953336237</v>
      </c>
      <c r="J160" s="9">
        <v>26953336237</v>
      </c>
      <c r="K160" s="10">
        <f>Table13[[#This Row],[839748.0000]]/درآمدها!$C$10*100</f>
        <v>1.7754768657805859</v>
      </c>
    </row>
    <row r="161" spans="1:11" ht="23.1" customHeight="1">
      <c r="A161" s="8" t="s">
        <v>373</v>
      </c>
      <c r="B161" s="9">
        <v>0</v>
      </c>
      <c r="C161" s="9">
        <v>0</v>
      </c>
      <c r="D161" s="9">
        <v>0</v>
      </c>
      <c r="E161" s="9">
        <v>0</v>
      </c>
      <c r="F161" s="10">
        <f>Table13[[#This Row],[551975]]/درآمدها!$C$10*100</f>
        <v>0</v>
      </c>
      <c r="G161" s="9">
        <v>0</v>
      </c>
      <c r="H161" s="9">
        <v>0</v>
      </c>
      <c r="I161" s="9">
        <v>8880487368</v>
      </c>
      <c r="J161" s="9">
        <v>8880487368</v>
      </c>
      <c r="K161" s="10">
        <f>Table13[[#This Row],[839748.0000]]/درآمدها!$C$10*100</f>
        <v>0.58497767178433935</v>
      </c>
    </row>
    <row r="162" spans="1:11" ht="23.1" customHeight="1">
      <c r="A162" s="8" t="s">
        <v>349</v>
      </c>
      <c r="B162" s="9">
        <v>0</v>
      </c>
      <c r="C162" s="9">
        <v>0</v>
      </c>
      <c r="D162" s="9">
        <v>0</v>
      </c>
      <c r="E162" s="9">
        <v>0</v>
      </c>
      <c r="F162" s="10">
        <f>Table13[[#This Row],[551975]]/درآمدها!$C$10*100</f>
        <v>0</v>
      </c>
      <c r="G162" s="9">
        <v>0</v>
      </c>
      <c r="H162" s="9">
        <v>0</v>
      </c>
      <c r="I162" s="9">
        <v>10171738118</v>
      </c>
      <c r="J162" s="9">
        <v>10171738118</v>
      </c>
      <c r="K162" s="10">
        <f>Table13[[#This Row],[839748.0000]]/درآمدها!$C$10*100</f>
        <v>0.67003526222094367</v>
      </c>
    </row>
    <row r="163" spans="1:11" ht="23.1" customHeight="1">
      <c r="A163" s="8" t="s">
        <v>385</v>
      </c>
      <c r="B163" s="9">
        <v>0</v>
      </c>
      <c r="C163" s="9">
        <v>0</v>
      </c>
      <c r="D163" s="9">
        <v>0</v>
      </c>
      <c r="E163" s="9">
        <v>0</v>
      </c>
      <c r="F163" s="10">
        <f>Table13[[#This Row],[551975]]/درآمدها!$C$10*100</f>
        <v>0</v>
      </c>
      <c r="G163" s="9">
        <v>0</v>
      </c>
      <c r="H163" s="9">
        <v>0</v>
      </c>
      <c r="I163" s="9">
        <v>2139246965</v>
      </c>
      <c r="J163" s="9">
        <v>2139246965</v>
      </c>
      <c r="K163" s="10">
        <f>Table13[[#This Row],[839748.0000]]/درآمدها!$C$10*100</f>
        <v>0.1409170079411135</v>
      </c>
    </row>
    <row r="164" spans="1:11" ht="23.1" customHeight="1">
      <c r="A164" s="8" t="s">
        <v>389</v>
      </c>
      <c r="B164" s="9">
        <v>0</v>
      </c>
      <c r="C164" s="9">
        <v>0</v>
      </c>
      <c r="D164" s="9">
        <v>0</v>
      </c>
      <c r="E164" s="9">
        <v>0</v>
      </c>
      <c r="F164" s="10">
        <f>Table13[[#This Row],[551975]]/درآمدها!$C$10*100</f>
        <v>0</v>
      </c>
      <c r="G164" s="9">
        <v>0</v>
      </c>
      <c r="H164" s="9">
        <v>0</v>
      </c>
      <c r="I164" s="9">
        <v>533553563</v>
      </c>
      <c r="J164" s="9">
        <v>533553563</v>
      </c>
      <c r="K164" s="10">
        <f>Table13[[#This Row],[839748.0000]]/درآمدها!$C$10*100</f>
        <v>3.5146372954784302E-2</v>
      </c>
    </row>
    <row r="165" spans="1:11" ht="23.1" customHeight="1">
      <c r="A165" s="8" t="s">
        <v>394</v>
      </c>
      <c r="B165" s="9">
        <v>0</v>
      </c>
      <c r="C165" s="9">
        <v>0</v>
      </c>
      <c r="D165" s="9">
        <v>0</v>
      </c>
      <c r="E165" s="9">
        <v>0</v>
      </c>
      <c r="F165" s="10">
        <f>Table13[[#This Row],[551975]]/درآمدها!$C$10*100</f>
        <v>0</v>
      </c>
      <c r="G165" s="9">
        <v>0</v>
      </c>
      <c r="H165" s="9">
        <v>0</v>
      </c>
      <c r="I165" s="9">
        <v>21325211</v>
      </c>
      <c r="J165" s="9">
        <v>21325211</v>
      </c>
      <c r="K165" s="10">
        <f>Table13[[#This Row],[839748.0000]]/درآمدها!$C$10*100</f>
        <v>1.4047396008963933E-3</v>
      </c>
    </row>
    <row r="166" spans="1:11" ht="23.1" customHeight="1">
      <c r="A166" s="8" t="s">
        <v>336</v>
      </c>
      <c r="B166" s="9">
        <v>0</v>
      </c>
      <c r="C166" s="9">
        <v>0</v>
      </c>
      <c r="D166" s="9">
        <v>0</v>
      </c>
      <c r="E166" s="9">
        <v>0</v>
      </c>
      <c r="F166" s="10">
        <f>Table13[[#This Row],[551975]]/درآمدها!$C$10*100</f>
        <v>0</v>
      </c>
      <c r="G166" s="9">
        <v>0</v>
      </c>
      <c r="H166" s="9">
        <v>0</v>
      </c>
      <c r="I166" s="9">
        <v>98791344</v>
      </c>
      <c r="J166" s="9">
        <v>98791344</v>
      </c>
      <c r="K166" s="10">
        <f>Table13[[#This Row],[839748.0000]]/درآمدها!$C$10*100</f>
        <v>6.5076079736129363E-3</v>
      </c>
    </row>
    <row r="167" spans="1:11" ht="23.1" customHeight="1">
      <c r="A167" s="8" t="s">
        <v>330</v>
      </c>
      <c r="B167" s="9">
        <v>0</v>
      </c>
      <c r="C167" s="9">
        <v>0</v>
      </c>
      <c r="D167" s="9">
        <v>0</v>
      </c>
      <c r="E167" s="9">
        <v>0</v>
      </c>
      <c r="F167" s="10">
        <f>Table13[[#This Row],[551975]]/درآمدها!$C$10*100</f>
        <v>0</v>
      </c>
      <c r="G167" s="9">
        <v>0</v>
      </c>
      <c r="H167" s="9">
        <v>0</v>
      </c>
      <c r="I167" s="9">
        <v>2081100682</v>
      </c>
      <c r="J167" s="9">
        <v>2081100682</v>
      </c>
      <c r="K167" s="10">
        <f>Table13[[#This Row],[839748.0000]]/درآمدها!$C$10*100</f>
        <v>0.13708678153092563</v>
      </c>
    </row>
    <row r="168" spans="1:11" ht="23.1" customHeight="1">
      <c r="A168" s="8" t="s">
        <v>353</v>
      </c>
      <c r="B168" s="9">
        <v>0</v>
      </c>
      <c r="C168" s="9">
        <v>0</v>
      </c>
      <c r="D168" s="9">
        <v>0</v>
      </c>
      <c r="E168" s="9">
        <v>0</v>
      </c>
      <c r="F168" s="10">
        <f>Table13[[#This Row],[551975]]/درآمدها!$C$10*100</f>
        <v>0</v>
      </c>
      <c r="G168" s="9">
        <v>0</v>
      </c>
      <c r="H168" s="9">
        <v>0</v>
      </c>
      <c r="I168" s="9">
        <v>407152606</v>
      </c>
      <c r="J168" s="9">
        <v>407152606</v>
      </c>
      <c r="K168" s="10">
        <f>Table13[[#This Row],[839748.0000]]/درآمدها!$C$10*100</f>
        <v>2.6820057689293974E-2</v>
      </c>
    </row>
    <row r="169" spans="1:11" ht="23.1" customHeight="1">
      <c r="A169" s="8" t="s">
        <v>261</v>
      </c>
      <c r="B169" s="9">
        <v>0</v>
      </c>
      <c r="C169" s="9">
        <v>0</v>
      </c>
      <c r="D169" s="9">
        <v>0</v>
      </c>
      <c r="E169" s="9">
        <v>0</v>
      </c>
      <c r="F169" s="10">
        <f>Table13[[#This Row],[551975]]/درآمدها!$C$10*100</f>
        <v>0</v>
      </c>
      <c r="G169" s="9">
        <v>0</v>
      </c>
      <c r="H169" s="9">
        <v>0</v>
      </c>
      <c r="I169" s="9">
        <v>-1354648064</v>
      </c>
      <c r="J169" s="9">
        <v>-1354648064</v>
      </c>
      <c r="K169" s="10">
        <f>Table13[[#This Row],[839748.0000]]/درآمدها!$C$10*100</f>
        <v>-8.9233714066342965E-2</v>
      </c>
    </row>
    <row r="170" spans="1:11" ht="23.1" customHeight="1">
      <c r="A170" s="8" t="s">
        <v>468</v>
      </c>
      <c r="B170" s="9">
        <v>0</v>
      </c>
      <c r="C170" s="9">
        <v>0</v>
      </c>
      <c r="D170" s="9">
        <v>0</v>
      </c>
      <c r="E170" s="9">
        <v>0</v>
      </c>
      <c r="F170" s="10">
        <f>Table13[[#This Row],[551975]]/درآمدها!$C$10*100</f>
        <v>0</v>
      </c>
      <c r="G170" s="9">
        <v>0</v>
      </c>
      <c r="H170" s="9">
        <v>0</v>
      </c>
      <c r="I170" s="9">
        <v>-2707013</v>
      </c>
      <c r="J170" s="9">
        <v>-2707013</v>
      </c>
      <c r="K170" s="10">
        <f>Table13[[#This Row],[839748.0000]]/درآمدها!$C$10*100</f>
        <v>-1.7831703335743541E-4</v>
      </c>
    </row>
    <row r="171" spans="1:11" ht="23.1" customHeight="1">
      <c r="A171" s="8" t="s">
        <v>458</v>
      </c>
      <c r="B171" s="9">
        <v>0</v>
      </c>
      <c r="C171" s="9">
        <v>0</v>
      </c>
      <c r="D171" s="9">
        <v>0</v>
      </c>
      <c r="E171" s="9">
        <v>0</v>
      </c>
      <c r="F171" s="10">
        <f>Table13[[#This Row],[551975]]/درآمدها!$C$10*100</f>
        <v>0</v>
      </c>
      <c r="G171" s="9">
        <v>0</v>
      </c>
      <c r="H171" s="9">
        <v>0</v>
      </c>
      <c r="I171" s="9">
        <v>244579438</v>
      </c>
      <c r="J171" s="9">
        <v>244579438</v>
      </c>
      <c r="K171" s="10">
        <f>Table13[[#This Row],[839748.0000]]/درآمدها!$C$10*100</f>
        <v>1.611099754762493E-2</v>
      </c>
    </row>
    <row r="172" spans="1:11" ht="23.1" customHeight="1">
      <c r="A172" s="8" t="s">
        <v>416</v>
      </c>
      <c r="B172" s="9">
        <v>0</v>
      </c>
      <c r="C172" s="9">
        <v>0</v>
      </c>
      <c r="D172" s="9">
        <v>0</v>
      </c>
      <c r="E172" s="9">
        <v>0</v>
      </c>
      <c r="F172" s="10">
        <f>Table13[[#This Row],[551975]]/درآمدها!$C$10*100</f>
        <v>0</v>
      </c>
      <c r="G172" s="9">
        <v>0</v>
      </c>
      <c r="H172" s="9">
        <v>0</v>
      </c>
      <c r="I172" s="9">
        <v>1658827087</v>
      </c>
      <c r="J172" s="9">
        <v>1658827087</v>
      </c>
      <c r="K172" s="10">
        <f>Table13[[#This Row],[839748.0000]]/درآمدها!$C$10*100</f>
        <v>0.10927067029482178</v>
      </c>
    </row>
    <row r="173" spans="1:11" ht="23.1" customHeight="1">
      <c r="A173" s="8" t="s">
        <v>406</v>
      </c>
      <c r="B173" s="9">
        <v>0</v>
      </c>
      <c r="C173" s="9">
        <v>0</v>
      </c>
      <c r="D173" s="9">
        <v>0</v>
      </c>
      <c r="E173" s="9">
        <v>0</v>
      </c>
      <c r="F173" s="10">
        <f>Table13[[#This Row],[551975]]/درآمدها!$C$10*100</f>
        <v>0</v>
      </c>
      <c r="G173" s="9">
        <v>0</v>
      </c>
      <c r="H173" s="9">
        <v>0</v>
      </c>
      <c r="I173" s="9">
        <v>795595243</v>
      </c>
      <c r="J173" s="9">
        <v>795595243</v>
      </c>
      <c r="K173" s="10">
        <f>Table13[[#This Row],[839748.0000]]/درآمدها!$C$10*100</f>
        <v>5.2407647648920766E-2</v>
      </c>
    </row>
    <row r="174" spans="1:11" ht="23.1" customHeight="1">
      <c r="A174" s="8" t="s">
        <v>452</v>
      </c>
      <c r="B174" s="9">
        <v>0</v>
      </c>
      <c r="C174" s="9">
        <v>0</v>
      </c>
      <c r="D174" s="9">
        <v>0</v>
      </c>
      <c r="E174" s="9">
        <v>0</v>
      </c>
      <c r="F174" s="10">
        <f>Table13[[#This Row],[551975]]/درآمدها!$C$10*100</f>
        <v>0</v>
      </c>
      <c r="G174" s="9">
        <v>0</v>
      </c>
      <c r="H174" s="9">
        <v>0</v>
      </c>
      <c r="I174" s="9">
        <v>958173919</v>
      </c>
      <c r="J174" s="9">
        <v>958173919</v>
      </c>
      <c r="K174" s="10">
        <f>Table13[[#This Row],[839748.0000]]/درآمدها!$C$10*100</f>
        <v>6.3117070614935211E-2</v>
      </c>
    </row>
    <row r="175" spans="1:11" ht="23.1" customHeight="1">
      <c r="A175" s="8" t="s">
        <v>265</v>
      </c>
      <c r="B175" s="9">
        <v>0</v>
      </c>
      <c r="C175" s="9">
        <v>0</v>
      </c>
      <c r="D175" s="9">
        <v>0</v>
      </c>
      <c r="E175" s="9">
        <v>0</v>
      </c>
      <c r="F175" s="10">
        <f>Table13[[#This Row],[551975]]/درآمدها!$C$10*100</f>
        <v>0</v>
      </c>
      <c r="G175" s="9">
        <v>0</v>
      </c>
      <c r="H175" s="9">
        <v>0</v>
      </c>
      <c r="I175" s="9">
        <v>1004540316</v>
      </c>
      <c r="J175" s="9">
        <v>1004540316</v>
      </c>
      <c r="K175" s="10">
        <f>Table13[[#This Row],[839748.0000]]/درآمدها!$C$10*100</f>
        <v>6.617132944579901E-2</v>
      </c>
    </row>
    <row r="176" spans="1:11" ht="23.1" customHeight="1">
      <c r="A176" s="8" t="s">
        <v>410</v>
      </c>
      <c r="B176" s="9">
        <v>0</v>
      </c>
      <c r="C176" s="9">
        <v>0</v>
      </c>
      <c r="D176" s="9">
        <v>0</v>
      </c>
      <c r="E176" s="9">
        <v>0</v>
      </c>
      <c r="F176" s="10">
        <f>Table13[[#This Row],[551975]]/درآمدها!$C$10*100</f>
        <v>0</v>
      </c>
      <c r="G176" s="9">
        <v>0</v>
      </c>
      <c r="H176" s="9">
        <v>0</v>
      </c>
      <c r="I176" s="9">
        <v>22618115</v>
      </c>
      <c r="J176" s="9">
        <v>22618115</v>
      </c>
      <c r="K176" s="10">
        <f>Table13[[#This Row],[839748.0000]]/درآمدها!$C$10*100</f>
        <v>1.4899060946280309E-3</v>
      </c>
    </row>
    <row r="177" spans="1:11" ht="23.1" customHeight="1">
      <c r="A177" s="8" t="s">
        <v>363</v>
      </c>
      <c r="B177" s="9">
        <v>0</v>
      </c>
      <c r="C177" s="9">
        <v>0</v>
      </c>
      <c r="D177" s="9">
        <v>0</v>
      </c>
      <c r="E177" s="9">
        <v>0</v>
      </c>
      <c r="F177" s="10">
        <f>Table13[[#This Row],[551975]]/درآمدها!$C$10*100</f>
        <v>0</v>
      </c>
      <c r="G177" s="9">
        <v>0</v>
      </c>
      <c r="H177" s="9">
        <v>0</v>
      </c>
      <c r="I177" s="9">
        <v>8385590</v>
      </c>
      <c r="J177" s="9">
        <v>8385590</v>
      </c>
      <c r="K177" s="10">
        <f>Table13[[#This Row],[839748.0000]]/درآمدها!$C$10*100</f>
        <v>5.5237766931735333E-4</v>
      </c>
    </row>
    <row r="178" spans="1:11" ht="23.1" customHeight="1">
      <c r="A178" s="8" t="s">
        <v>398</v>
      </c>
      <c r="B178" s="9">
        <v>0</v>
      </c>
      <c r="C178" s="9">
        <v>0</v>
      </c>
      <c r="D178" s="9">
        <v>0</v>
      </c>
      <c r="E178" s="9">
        <v>0</v>
      </c>
      <c r="F178" s="10">
        <f>Table13[[#This Row],[551975]]/درآمدها!$C$10*100</f>
        <v>0</v>
      </c>
      <c r="G178" s="9">
        <v>0</v>
      </c>
      <c r="H178" s="9">
        <v>0</v>
      </c>
      <c r="I178" s="9">
        <v>23600615</v>
      </c>
      <c r="J178" s="9">
        <v>23600615</v>
      </c>
      <c r="K178" s="10">
        <f>Table13[[#This Row],[839748.0000]]/درآمدها!$C$10*100</f>
        <v>1.5546255788985832E-3</v>
      </c>
    </row>
    <row r="179" spans="1:11" ht="23.1" customHeight="1">
      <c r="A179" s="8" t="s">
        <v>456</v>
      </c>
      <c r="B179" s="9">
        <v>0</v>
      </c>
      <c r="C179" s="9">
        <v>0</v>
      </c>
      <c r="D179" s="9">
        <v>0</v>
      </c>
      <c r="E179" s="9">
        <v>0</v>
      </c>
      <c r="F179" s="10">
        <f>Table13[[#This Row],[551975]]/درآمدها!$C$10*100</f>
        <v>0</v>
      </c>
      <c r="G179" s="9">
        <v>0</v>
      </c>
      <c r="H179" s="9">
        <v>0</v>
      </c>
      <c r="I179" s="9">
        <v>1331214694</v>
      </c>
      <c r="J179" s="9">
        <v>1331214694</v>
      </c>
      <c r="K179" s="10">
        <f>Table13[[#This Row],[839748.0000]]/درآمدها!$C$10*100</f>
        <v>8.7690105291665085E-2</v>
      </c>
    </row>
    <row r="180" spans="1:11" ht="23.1" customHeight="1">
      <c r="A180" s="8" t="s">
        <v>378</v>
      </c>
      <c r="B180" s="9">
        <v>0</v>
      </c>
      <c r="C180" s="9">
        <v>0</v>
      </c>
      <c r="D180" s="9">
        <v>0</v>
      </c>
      <c r="E180" s="9">
        <v>0</v>
      </c>
      <c r="F180" s="10">
        <f>Table13[[#This Row],[551975]]/درآمدها!$C$10*100</f>
        <v>0</v>
      </c>
      <c r="G180" s="9">
        <v>0</v>
      </c>
      <c r="H180" s="9">
        <v>0</v>
      </c>
      <c r="I180" s="9">
        <v>121558699</v>
      </c>
      <c r="J180" s="9">
        <v>121558699</v>
      </c>
      <c r="K180" s="10">
        <f>Table13[[#This Row],[839748.0000]]/درآمدها!$C$10*100</f>
        <v>8.0073448426252296E-3</v>
      </c>
    </row>
    <row r="181" spans="1:11" ht="23.1" customHeight="1">
      <c r="A181" s="8" t="s">
        <v>484</v>
      </c>
      <c r="B181" s="9">
        <v>0</v>
      </c>
      <c r="C181" s="9">
        <v>0</v>
      </c>
      <c r="D181" s="9">
        <v>0</v>
      </c>
      <c r="E181" s="9">
        <v>0</v>
      </c>
      <c r="F181" s="10">
        <f>Table13[[#This Row],[551975]]/درآمدها!$C$10*100</f>
        <v>0</v>
      </c>
      <c r="G181" s="9">
        <v>0</v>
      </c>
      <c r="H181" s="9">
        <v>0</v>
      </c>
      <c r="I181" s="9">
        <v>-103049</v>
      </c>
      <c r="J181" s="9">
        <v>-103049</v>
      </c>
      <c r="K181" s="10">
        <f>Table13[[#This Row],[839748.0000]]/درآمدها!$C$10*100</f>
        <v>-6.788069348189447E-6</v>
      </c>
    </row>
    <row r="182" spans="1:11" ht="23.1" customHeight="1">
      <c r="A182" s="8" t="s">
        <v>472</v>
      </c>
      <c r="B182" s="9">
        <v>0</v>
      </c>
      <c r="C182" s="9">
        <v>0</v>
      </c>
      <c r="D182" s="9">
        <v>0</v>
      </c>
      <c r="E182" s="9">
        <v>0</v>
      </c>
      <c r="F182" s="10">
        <f>Table13[[#This Row],[551975]]/درآمدها!$C$10*100</f>
        <v>0</v>
      </c>
      <c r="G182" s="9">
        <v>0</v>
      </c>
      <c r="H182" s="9">
        <v>0</v>
      </c>
      <c r="I182" s="9">
        <v>-136220</v>
      </c>
      <c r="J182" s="9">
        <v>-136220</v>
      </c>
      <c r="K182" s="10">
        <f>Table13[[#This Row],[839748.0000]]/درآمدها!$C$10*100</f>
        <v>-8.9731177072108084E-6</v>
      </c>
    </row>
    <row r="183" spans="1:11" ht="23.1" customHeight="1">
      <c r="A183" s="8" t="s">
        <v>473</v>
      </c>
      <c r="B183" s="9">
        <v>0</v>
      </c>
      <c r="C183" s="9">
        <v>0</v>
      </c>
      <c r="D183" s="9">
        <v>0</v>
      </c>
      <c r="E183" s="9">
        <v>0</v>
      </c>
      <c r="F183" s="10">
        <f>Table13[[#This Row],[551975]]/درآمدها!$C$10*100</f>
        <v>0</v>
      </c>
      <c r="G183" s="9">
        <v>0</v>
      </c>
      <c r="H183" s="9">
        <v>0</v>
      </c>
      <c r="I183" s="9">
        <v>-100327</v>
      </c>
      <c r="J183" s="9">
        <v>-100327</v>
      </c>
      <c r="K183" s="10">
        <f>Table13[[#This Row],[839748.0000]]/درآمدها!$C$10*100</f>
        <v>-6.6087650874419236E-6</v>
      </c>
    </row>
    <row r="184" spans="1:11" ht="23.1" customHeight="1">
      <c r="A184" s="8" t="s">
        <v>420</v>
      </c>
      <c r="B184" s="9">
        <v>0</v>
      </c>
      <c r="C184" s="9">
        <v>0</v>
      </c>
      <c r="D184" s="9">
        <v>0</v>
      </c>
      <c r="E184" s="9">
        <v>0</v>
      </c>
      <c r="F184" s="10">
        <f>Table13[[#This Row],[551975]]/درآمدها!$C$10*100</f>
        <v>0</v>
      </c>
      <c r="G184" s="9">
        <v>0</v>
      </c>
      <c r="H184" s="9">
        <v>0</v>
      </c>
      <c r="I184" s="9">
        <v>-469106060</v>
      </c>
      <c r="J184" s="9">
        <v>-469106060</v>
      </c>
      <c r="K184" s="10">
        <f>Table13[[#This Row],[839748.0000]]/درآمدها!$C$10*100</f>
        <v>-3.0901071014138127E-2</v>
      </c>
    </row>
    <row r="185" spans="1:11" ht="23.1" customHeight="1">
      <c r="A185" s="8" t="s">
        <v>426</v>
      </c>
      <c r="B185" s="9">
        <v>0</v>
      </c>
      <c r="C185" s="9">
        <v>0</v>
      </c>
      <c r="D185" s="9">
        <v>0</v>
      </c>
      <c r="E185" s="9">
        <v>0</v>
      </c>
      <c r="F185" s="10">
        <f>Table13[[#This Row],[551975]]/درآمدها!$C$10*100</f>
        <v>0</v>
      </c>
      <c r="G185" s="9">
        <v>0</v>
      </c>
      <c r="H185" s="9">
        <v>0</v>
      </c>
      <c r="I185" s="9">
        <v>-2437839835</v>
      </c>
      <c r="J185" s="9">
        <v>-2437839835</v>
      </c>
      <c r="K185" s="10">
        <f>Table13[[#This Row],[839748.0000]]/درآمدها!$C$10*100</f>
        <v>-0.16058599171033897</v>
      </c>
    </row>
    <row r="186" spans="1:11" ht="23.1" customHeight="1">
      <c r="A186" s="8" t="s">
        <v>515</v>
      </c>
      <c r="B186" s="9">
        <v>0</v>
      </c>
      <c r="C186" s="9">
        <v>0</v>
      </c>
      <c r="D186" s="9">
        <v>0</v>
      </c>
      <c r="E186" s="9">
        <v>0</v>
      </c>
      <c r="F186" s="10">
        <f>Table13[[#This Row],[551975]]/درآمدها!$C$10*100</f>
        <v>0</v>
      </c>
      <c r="G186" s="9">
        <v>0</v>
      </c>
      <c r="H186" s="9">
        <v>0</v>
      </c>
      <c r="I186" s="9">
        <v>-1786705148</v>
      </c>
      <c r="J186" s="9">
        <v>-1786705148</v>
      </c>
      <c r="K186" s="10">
        <f>Table13[[#This Row],[839748.0000]]/درآمدها!$C$10*100</f>
        <v>-0.11769428572223982</v>
      </c>
    </row>
    <row r="187" spans="1:11" ht="23.1" customHeight="1">
      <c r="A187" s="8" t="s">
        <v>348</v>
      </c>
      <c r="B187" s="9">
        <v>0</v>
      </c>
      <c r="C187" s="9">
        <v>0</v>
      </c>
      <c r="D187" s="9">
        <v>0</v>
      </c>
      <c r="E187" s="9">
        <v>0</v>
      </c>
      <c r="F187" s="10">
        <f>Table13[[#This Row],[551975]]/درآمدها!$C$10*100</f>
        <v>0</v>
      </c>
      <c r="G187" s="9">
        <v>0</v>
      </c>
      <c r="H187" s="9">
        <v>0</v>
      </c>
      <c r="I187" s="9">
        <v>-702291420</v>
      </c>
      <c r="J187" s="9">
        <v>-702291420</v>
      </c>
      <c r="K187" s="10">
        <f>Table13[[#This Row],[839748.0000]]/درآمدها!$C$10*100</f>
        <v>-4.6261515022935122E-2</v>
      </c>
    </row>
    <row r="188" spans="1:11" ht="23.1" customHeight="1">
      <c r="A188" s="8" t="s">
        <v>347</v>
      </c>
      <c r="B188" s="9">
        <v>0</v>
      </c>
      <c r="C188" s="9">
        <v>0</v>
      </c>
      <c r="D188" s="9">
        <v>0</v>
      </c>
      <c r="E188" s="9">
        <v>0</v>
      </c>
      <c r="F188" s="10">
        <f>Table13[[#This Row],[551975]]/درآمدها!$C$10*100</f>
        <v>0</v>
      </c>
      <c r="G188" s="9">
        <v>0</v>
      </c>
      <c r="H188" s="9">
        <v>0</v>
      </c>
      <c r="I188" s="9">
        <v>64546981</v>
      </c>
      <c r="J188" s="9">
        <v>64546981</v>
      </c>
      <c r="K188" s="10">
        <f>Table13[[#This Row],[839748.0000]]/درآمدها!$C$10*100</f>
        <v>4.2518547801945351E-3</v>
      </c>
    </row>
    <row r="189" spans="1:11" ht="23.1" customHeight="1">
      <c r="A189" s="8" t="s">
        <v>324</v>
      </c>
      <c r="B189" s="9">
        <v>0</v>
      </c>
      <c r="C189" s="9">
        <v>0</v>
      </c>
      <c r="D189" s="9">
        <v>0</v>
      </c>
      <c r="E189" s="9">
        <v>0</v>
      </c>
      <c r="F189" s="10">
        <f>Table13[[#This Row],[551975]]/درآمدها!$C$10*100</f>
        <v>0</v>
      </c>
      <c r="G189" s="9">
        <v>0</v>
      </c>
      <c r="H189" s="9">
        <v>0</v>
      </c>
      <c r="I189" s="9">
        <v>433482720</v>
      </c>
      <c r="J189" s="9">
        <v>433482720</v>
      </c>
      <c r="K189" s="10">
        <f>Table13[[#This Row],[839748.0000]]/درآمدها!$C$10*100</f>
        <v>2.8554481504932495E-2</v>
      </c>
    </row>
    <row r="190" spans="1:11" ht="23.1" customHeight="1">
      <c r="A190" s="8" t="s">
        <v>345</v>
      </c>
      <c r="B190" s="9">
        <v>0</v>
      </c>
      <c r="C190" s="9">
        <v>0</v>
      </c>
      <c r="D190" s="9">
        <v>0</v>
      </c>
      <c r="E190" s="9">
        <v>0</v>
      </c>
      <c r="F190" s="10">
        <f>Table13[[#This Row],[551975]]/درآمدها!$C$10*100</f>
        <v>0</v>
      </c>
      <c r="G190" s="9">
        <v>0</v>
      </c>
      <c r="H190" s="9">
        <v>0</v>
      </c>
      <c r="I190" s="9">
        <v>28947334</v>
      </c>
      <c r="J190" s="9">
        <v>28947334</v>
      </c>
      <c r="K190" s="10">
        <f>Table13[[#This Row],[839748.0000]]/درآمدها!$C$10*100</f>
        <v>1.9068259821754916E-3</v>
      </c>
    </row>
    <row r="191" spans="1:11" ht="23.1" customHeight="1">
      <c r="A191" s="8" t="s">
        <v>326</v>
      </c>
      <c r="B191" s="9">
        <v>0</v>
      </c>
      <c r="C191" s="9">
        <v>0</v>
      </c>
      <c r="D191" s="9">
        <v>0</v>
      </c>
      <c r="E191" s="9">
        <v>0</v>
      </c>
      <c r="F191" s="10">
        <f>Table13[[#This Row],[551975]]/درآمدها!$C$10*100</f>
        <v>0</v>
      </c>
      <c r="G191" s="9">
        <v>0</v>
      </c>
      <c r="H191" s="9">
        <v>0</v>
      </c>
      <c r="I191" s="9">
        <v>106802758</v>
      </c>
      <c r="J191" s="9">
        <v>106802758</v>
      </c>
      <c r="K191" s="10">
        <f>Table13[[#This Row],[839748.0000]]/درآمدها!$C$10*100</f>
        <v>7.0353378284301188E-3</v>
      </c>
    </row>
    <row r="192" spans="1:11" ht="23.1" customHeight="1">
      <c r="A192" s="8" t="s">
        <v>454</v>
      </c>
      <c r="B192" s="9">
        <v>0</v>
      </c>
      <c r="C192" s="9">
        <v>0</v>
      </c>
      <c r="D192" s="9">
        <v>0</v>
      </c>
      <c r="E192" s="9">
        <v>0</v>
      </c>
      <c r="F192" s="10">
        <f>Table13[[#This Row],[551975]]/درآمدها!$C$10*100</f>
        <v>0</v>
      </c>
      <c r="G192" s="9">
        <v>0</v>
      </c>
      <c r="H192" s="9">
        <v>0</v>
      </c>
      <c r="I192" s="9">
        <v>499872</v>
      </c>
      <c r="J192" s="9">
        <v>499872</v>
      </c>
      <c r="K192" s="10">
        <f>Table13[[#This Row],[839748.0000]]/درآمدها!$C$10*100</f>
        <v>3.2927692662890036E-5</v>
      </c>
    </row>
    <row r="193" spans="1:11" ht="23.1" customHeight="1">
      <c r="A193" s="8" t="s">
        <v>393</v>
      </c>
      <c r="B193" s="9">
        <v>0</v>
      </c>
      <c r="C193" s="9">
        <v>0</v>
      </c>
      <c r="D193" s="9">
        <v>0</v>
      </c>
      <c r="E193" s="9">
        <v>0</v>
      </c>
      <c r="F193" s="10">
        <f>Table13[[#This Row],[551975]]/درآمدها!$C$10*100</f>
        <v>0</v>
      </c>
      <c r="G193" s="9">
        <v>0</v>
      </c>
      <c r="H193" s="9">
        <v>0</v>
      </c>
      <c r="I193" s="9">
        <v>215832998</v>
      </c>
      <c r="J193" s="9">
        <v>215832998</v>
      </c>
      <c r="K193" s="10">
        <f>Table13[[#This Row],[839748.0000]]/درآمدها!$C$10*100</f>
        <v>1.421740490496399E-2</v>
      </c>
    </row>
    <row r="194" spans="1:11" ht="23.1" customHeight="1">
      <c r="A194" s="8" t="s">
        <v>382</v>
      </c>
      <c r="B194" s="9">
        <v>0</v>
      </c>
      <c r="C194" s="9">
        <v>0</v>
      </c>
      <c r="D194" s="9">
        <v>0</v>
      </c>
      <c r="E194" s="9">
        <v>0</v>
      </c>
      <c r="F194" s="10">
        <f>Table13[[#This Row],[551975]]/درآمدها!$C$10*100</f>
        <v>0</v>
      </c>
      <c r="G194" s="9">
        <v>0</v>
      </c>
      <c r="H194" s="9">
        <v>0</v>
      </c>
      <c r="I194" s="9">
        <v>22662164</v>
      </c>
      <c r="J194" s="9">
        <v>22662164</v>
      </c>
      <c r="K194" s="10">
        <f>Table13[[#This Row],[839748.0000]]/درآمدها!$C$10*100</f>
        <v>1.4928077013075562E-3</v>
      </c>
    </row>
    <row r="195" spans="1:11" ht="23.1" customHeight="1">
      <c r="A195" s="8" t="s">
        <v>377</v>
      </c>
      <c r="B195" s="9">
        <v>0</v>
      </c>
      <c r="C195" s="9">
        <v>0</v>
      </c>
      <c r="D195" s="9">
        <v>0</v>
      </c>
      <c r="E195" s="9">
        <v>0</v>
      </c>
      <c r="F195" s="10">
        <f>Table13[[#This Row],[551975]]/درآمدها!$C$10*100</f>
        <v>0</v>
      </c>
      <c r="G195" s="9">
        <v>0</v>
      </c>
      <c r="H195" s="9">
        <v>0</v>
      </c>
      <c r="I195" s="9">
        <v>27364962</v>
      </c>
      <c r="J195" s="9">
        <v>27364962</v>
      </c>
      <c r="K195" s="10">
        <f>Table13[[#This Row],[839748.0000]]/درآمدها!$C$10*100</f>
        <v>1.8025915803799065E-3</v>
      </c>
    </row>
    <row r="196" spans="1:11" ht="23.1" customHeight="1">
      <c r="A196" s="8" t="s">
        <v>409</v>
      </c>
      <c r="B196" s="9">
        <v>0</v>
      </c>
      <c r="C196" s="9">
        <v>0</v>
      </c>
      <c r="D196" s="9">
        <v>0</v>
      </c>
      <c r="E196" s="9">
        <v>0</v>
      </c>
      <c r="F196" s="10">
        <f>Table13[[#This Row],[551975]]/درآمدها!$C$10*100</f>
        <v>0</v>
      </c>
      <c r="G196" s="9">
        <v>0</v>
      </c>
      <c r="H196" s="9">
        <v>0</v>
      </c>
      <c r="I196" s="9">
        <v>349725940</v>
      </c>
      <c r="J196" s="9">
        <v>349725940</v>
      </c>
      <c r="K196" s="10">
        <f>Table13[[#This Row],[839748.0000]]/درآمدها!$C$10*100</f>
        <v>2.3037234069042317E-2</v>
      </c>
    </row>
    <row r="197" spans="1:11" ht="23.1" customHeight="1">
      <c r="A197" s="8" t="s">
        <v>532</v>
      </c>
      <c r="B197" s="9">
        <v>0</v>
      </c>
      <c r="C197" s="9">
        <v>0</v>
      </c>
      <c r="D197" s="9">
        <v>0</v>
      </c>
      <c r="E197" s="9">
        <v>0</v>
      </c>
      <c r="F197" s="10">
        <f>Table13[[#This Row],[551975]]/درآمدها!$C$10*100</f>
        <v>0</v>
      </c>
      <c r="G197" s="9">
        <v>0</v>
      </c>
      <c r="H197" s="9">
        <v>0</v>
      </c>
      <c r="I197" s="9">
        <v>7964667596</v>
      </c>
      <c r="J197" s="9">
        <v>7964667596</v>
      </c>
      <c r="K197" s="10">
        <f>Table13[[#This Row],[839748.0000]]/درآمدها!$C$10*100</f>
        <v>0.52465056407073662</v>
      </c>
    </row>
    <row r="198" spans="1:11" ht="23.1" customHeight="1">
      <c r="A198" s="8" t="s">
        <v>485</v>
      </c>
      <c r="B198" s="9">
        <v>0</v>
      </c>
      <c r="C198" s="9">
        <v>0</v>
      </c>
      <c r="D198" s="9">
        <v>0</v>
      </c>
      <c r="E198" s="9">
        <v>0</v>
      </c>
      <c r="F198" s="10">
        <f>Table13[[#This Row],[551975]]/درآمدها!$C$10*100</f>
        <v>0</v>
      </c>
      <c r="G198" s="9">
        <v>0</v>
      </c>
      <c r="H198" s="9">
        <v>0</v>
      </c>
      <c r="I198" s="9">
        <v>1444693072</v>
      </c>
      <c r="J198" s="9">
        <v>1444693072</v>
      </c>
      <c r="K198" s="10">
        <f>Table13[[#This Row],[839748.0000]]/درآمدها!$C$10*100</f>
        <v>9.5165181220437378E-2</v>
      </c>
    </row>
    <row r="199" spans="1:11" ht="23.1" customHeight="1">
      <c r="A199" s="8" t="s">
        <v>508</v>
      </c>
      <c r="B199" s="9">
        <v>0</v>
      </c>
      <c r="C199" s="9">
        <v>0</v>
      </c>
      <c r="D199" s="9">
        <v>0</v>
      </c>
      <c r="E199" s="9">
        <v>0</v>
      </c>
      <c r="F199" s="10">
        <f>Table13[[#This Row],[551975]]/درآمدها!$C$10*100</f>
        <v>0</v>
      </c>
      <c r="G199" s="9">
        <v>0</v>
      </c>
      <c r="H199" s="9">
        <v>0</v>
      </c>
      <c r="I199" s="9">
        <v>444847316</v>
      </c>
      <c r="J199" s="9">
        <v>444847316</v>
      </c>
      <c r="K199" s="10">
        <f>Table13[[#This Row],[839748.0000]]/درآمدها!$C$10*100</f>
        <v>2.930309299812657E-2</v>
      </c>
    </row>
    <row r="200" spans="1:11" ht="23.1" customHeight="1">
      <c r="A200" s="8" t="s">
        <v>486</v>
      </c>
      <c r="B200" s="9">
        <v>0</v>
      </c>
      <c r="C200" s="9">
        <v>0</v>
      </c>
      <c r="D200" s="9">
        <v>0</v>
      </c>
      <c r="E200" s="9">
        <v>0</v>
      </c>
      <c r="F200" s="10">
        <f>Table13[[#This Row],[551975]]/درآمدها!$C$10*100</f>
        <v>0</v>
      </c>
      <c r="G200" s="9">
        <v>0</v>
      </c>
      <c r="H200" s="9">
        <v>0</v>
      </c>
      <c r="I200" s="9">
        <v>71545649</v>
      </c>
      <c r="J200" s="9">
        <v>71545649</v>
      </c>
      <c r="K200" s="10">
        <f>Table13[[#This Row],[839748.0000]]/درآمدها!$C$10*100</f>
        <v>4.7128727787093616E-3</v>
      </c>
    </row>
    <row r="201" spans="1:11" ht="23.1" customHeight="1">
      <c r="A201" s="8" t="s">
        <v>577</v>
      </c>
      <c r="B201" s="9">
        <v>0</v>
      </c>
      <c r="C201" s="9">
        <v>0</v>
      </c>
      <c r="D201" s="9">
        <v>0</v>
      </c>
      <c r="E201" s="9">
        <v>0</v>
      </c>
      <c r="F201" s="10">
        <f>Table13[[#This Row],[551975]]/درآمدها!$C$10*100</f>
        <v>0</v>
      </c>
      <c r="G201" s="9">
        <v>0</v>
      </c>
      <c r="H201" s="9">
        <v>0</v>
      </c>
      <c r="I201" s="9">
        <v>186754716</v>
      </c>
      <c r="J201" s="9">
        <v>186754716</v>
      </c>
      <c r="K201" s="10">
        <f>Table13[[#This Row],[839748.0000]]/درآمدها!$C$10*100</f>
        <v>1.230195308357602E-2</v>
      </c>
    </row>
    <row r="202" spans="1:11" ht="23.1" customHeight="1">
      <c r="A202" s="8" t="s">
        <v>520</v>
      </c>
      <c r="B202" s="9">
        <v>0</v>
      </c>
      <c r="C202" s="9">
        <v>0</v>
      </c>
      <c r="D202" s="9">
        <v>0</v>
      </c>
      <c r="E202" s="9">
        <v>0</v>
      </c>
      <c r="F202" s="10">
        <f>Table13[[#This Row],[551975]]/درآمدها!$C$10*100</f>
        <v>0</v>
      </c>
      <c r="G202" s="9">
        <v>0</v>
      </c>
      <c r="H202" s="9">
        <v>0</v>
      </c>
      <c r="I202" s="9">
        <v>693783266</v>
      </c>
      <c r="J202" s="9">
        <v>693783266</v>
      </c>
      <c r="K202" s="10">
        <f>Table13[[#This Row],[839748.0000]]/درآمدها!$C$10*100</f>
        <v>4.570106378733773E-2</v>
      </c>
    </row>
    <row r="203" spans="1:11" ht="23.1" customHeight="1">
      <c r="A203" s="8" t="s">
        <v>576</v>
      </c>
      <c r="B203" s="9">
        <v>0</v>
      </c>
      <c r="C203" s="9">
        <v>0</v>
      </c>
      <c r="D203" s="9">
        <v>0</v>
      </c>
      <c r="E203" s="9">
        <v>0</v>
      </c>
      <c r="F203" s="10">
        <f>Table13[[#This Row],[551975]]/درآمدها!$C$10*100</f>
        <v>0</v>
      </c>
      <c r="G203" s="9">
        <v>0</v>
      </c>
      <c r="H203" s="9">
        <v>0</v>
      </c>
      <c r="I203" s="9">
        <v>109198378</v>
      </c>
      <c r="J203" s="9">
        <v>109198378</v>
      </c>
      <c r="K203" s="10">
        <f>Table13[[#This Row],[839748.0000]]/درآمدها!$C$10*100</f>
        <v>7.193142704672582E-3</v>
      </c>
    </row>
    <row r="204" spans="1:11" ht="23.1" customHeight="1">
      <c r="A204" s="8" t="s">
        <v>415</v>
      </c>
      <c r="B204" s="9">
        <v>0</v>
      </c>
      <c r="C204" s="9">
        <v>0</v>
      </c>
      <c r="D204" s="9">
        <v>0</v>
      </c>
      <c r="E204" s="9">
        <v>0</v>
      </c>
      <c r="F204" s="10">
        <f>Table13[[#This Row],[551975]]/درآمدها!$C$10*100</f>
        <v>0</v>
      </c>
      <c r="G204" s="9">
        <v>0</v>
      </c>
      <c r="H204" s="9">
        <v>0</v>
      </c>
      <c r="I204" s="9">
        <v>211500533</v>
      </c>
      <c r="J204" s="9">
        <v>211500533</v>
      </c>
      <c r="K204" s="10">
        <f>Table13[[#This Row],[839748.0000]]/درآمدها!$C$10*100</f>
        <v>1.393201569334036E-2</v>
      </c>
    </row>
    <row r="205" spans="1:11" ht="23.1" customHeight="1">
      <c r="A205" s="8" t="s">
        <v>469</v>
      </c>
      <c r="B205" s="9">
        <v>0</v>
      </c>
      <c r="C205" s="9">
        <v>0</v>
      </c>
      <c r="D205" s="9">
        <v>0</v>
      </c>
      <c r="E205" s="9">
        <v>0</v>
      </c>
      <c r="F205" s="10">
        <f>Table13[[#This Row],[551975]]/درآمدها!$C$10*100</f>
        <v>0</v>
      </c>
      <c r="G205" s="9">
        <v>0</v>
      </c>
      <c r="H205" s="9">
        <v>0</v>
      </c>
      <c r="I205" s="9">
        <v>1694954635</v>
      </c>
      <c r="J205" s="9">
        <v>1694954635</v>
      </c>
      <c r="K205" s="10">
        <f>Table13[[#This Row],[839748.0000]]/درآمدها!$C$10*100</f>
        <v>0.11165047311876032</v>
      </c>
    </row>
    <row r="206" spans="1:11" ht="23.1" customHeight="1">
      <c r="A206" s="8" t="s">
        <v>471</v>
      </c>
      <c r="B206" s="9">
        <v>0</v>
      </c>
      <c r="C206" s="9">
        <v>0</v>
      </c>
      <c r="D206" s="9">
        <v>0</v>
      </c>
      <c r="E206" s="9">
        <v>0</v>
      </c>
      <c r="F206" s="10">
        <f>Table13[[#This Row],[551975]]/درآمدها!$C$10*100</f>
        <v>0</v>
      </c>
      <c r="G206" s="9">
        <v>0</v>
      </c>
      <c r="H206" s="9">
        <v>0</v>
      </c>
      <c r="I206" s="9">
        <v>79460653</v>
      </c>
      <c r="J206" s="9">
        <v>79460653</v>
      </c>
      <c r="K206" s="10">
        <f>Table13[[#This Row],[839748.0000]]/درآمدها!$C$10*100</f>
        <v>5.2342518900369518E-3</v>
      </c>
    </row>
    <row r="207" spans="1:11" ht="23.1" customHeight="1">
      <c r="A207" s="8" t="s">
        <v>505</v>
      </c>
      <c r="B207" s="9">
        <v>0</v>
      </c>
      <c r="C207" s="9">
        <v>0</v>
      </c>
      <c r="D207" s="9">
        <v>0</v>
      </c>
      <c r="E207" s="9">
        <v>0</v>
      </c>
      <c r="F207" s="10">
        <f>Table13[[#This Row],[551975]]/درآمدها!$C$10*100</f>
        <v>0</v>
      </c>
      <c r="G207" s="9">
        <v>0</v>
      </c>
      <c r="H207" s="9">
        <v>0</v>
      </c>
      <c r="I207" s="9">
        <v>-11853964</v>
      </c>
      <c r="J207" s="9">
        <v>-11853964</v>
      </c>
      <c r="K207" s="10">
        <f>Table13[[#This Row],[839748.0000]]/درآمدها!$C$10*100</f>
        <v>-7.8084726375744729E-4</v>
      </c>
    </row>
    <row r="208" spans="1:11" ht="23.1" customHeight="1">
      <c r="A208" s="8" t="s">
        <v>480</v>
      </c>
      <c r="B208" s="9">
        <v>0</v>
      </c>
      <c r="C208" s="9">
        <v>0</v>
      </c>
      <c r="D208" s="9">
        <v>0</v>
      </c>
      <c r="E208" s="9">
        <v>0</v>
      </c>
      <c r="F208" s="10">
        <f>Table13[[#This Row],[551975]]/درآمدها!$C$10*100</f>
        <v>0</v>
      </c>
      <c r="G208" s="9">
        <v>0</v>
      </c>
      <c r="H208" s="9">
        <v>0</v>
      </c>
      <c r="I208" s="9">
        <v>2684466</v>
      </c>
      <c r="J208" s="9">
        <v>2684466</v>
      </c>
      <c r="K208" s="10">
        <f>Table13[[#This Row],[839748.0000]]/درآمدها!$C$10*100</f>
        <v>1.7683181176776809E-4</v>
      </c>
    </row>
    <row r="209" spans="1:11" ht="23.1" customHeight="1">
      <c r="A209" s="8" t="s">
        <v>506</v>
      </c>
      <c r="B209" s="9">
        <v>0</v>
      </c>
      <c r="C209" s="9">
        <v>0</v>
      </c>
      <c r="D209" s="9">
        <v>0</v>
      </c>
      <c r="E209" s="9">
        <v>0</v>
      </c>
      <c r="F209" s="10">
        <f>Table13[[#This Row],[551975]]/درآمدها!$C$10*100</f>
        <v>0</v>
      </c>
      <c r="G209" s="9">
        <v>0</v>
      </c>
      <c r="H209" s="9">
        <v>0</v>
      </c>
      <c r="I209" s="9">
        <v>-83724459</v>
      </c>
      <c r="J209" s="9">
        <v>-83724459</v>
      </c>
      <c r="K209" s="10">
        <f>Table13[[#This Row],[839748.0000]]/درآمدها!$C$10*100</f>
        <v>-5.5151183789424853E-3</v>
      </c>
    </row>
    <row r="210" spans="1:11" ht="23.1" customHeight="1">
      <c r="A210" s="8" t="s">
        <v>491</v>
      </c>
      <c r="B210" s="9">
        <v>0</v>
      </c>
      <c r="C210" s="9">
        <v>0</v>
      </c>
      <c r="D210" s="9">
        <v>0</v>
      </c>
      <c r="E210" s="9">
        <v>0</v>
      </c>
      <c r="F210" s="10">
        <f>Table13[[#This Row],[551975]]/درآمدها!$C$10*100</f>
        <v>0</v>
      </c>
      <c r="G210" s="9">
        <v>0</v>
      </c>
      <c r="H210" s="9">
        <v>0</v>
      </c>
      <c r="I210" s="9">
        <v>132569</v>
      </c>
      <c r="J210" s="9">
        <v>132569</v>
      </c>
      <c r="K210" s="10">
        <f>Table13[[#This Row],[839748.0000]]/درآمدها!$C$10*100</f>
        <v>8.7326181274939772E-6</v>
      </c>
    </row>
    <row r="211" spans="1:11" ht="23.1" customHeight="1">
      <c r="A211" s="8" t="s">
        <v>621</v>
      </c>
      <c r="B211" s="9">
        <v>0</v>
      </c>
      <c r="C211" s="9">
        <v>0</v>
      </c>
      <c r="D211" s="9">
        <v>0</v>
      </c>
      <c r="E211" s="9">
        <v>0</v>
      </c>
      <c r="F211" s="10">
        <f>Table13[[#This Row],[551975]]/درآمدها!$C$10*100</f>
        <v>0</v>
      </c>
      <c r="G211" s="9">
        <v>0</v>
      </c>
      <c r="H211" s="9">
        <v>0</v>
      </c>
      <c r="I211" s="9">
        <v>-407072276</v>
      </c>
      <c r="J211" s="9">
        <v>-407072276</v>
      </c>
      <c r="K211" s="10">
        <f>Table13[[#This Row],[839748.0000]]/درآمدها!$C$10*100</f>
        <v>-2.6814766171562216E-2</v>
      </c>
    </row>
    <row r="212" spans="1:11" ht="23.1" customHeight="1">
      <c r="A212" s="8" t="s">
        <v>478</v>
      </c>
      <c r="B212" s="9">
        <v>0</v>
      </c>
      <c r="C212" s="9">
        <v>0</v>
      </c>
      <c r="D212" s="9">
        <v>0</v>
      </c>
      <c r="E212" s="9">
        <v>0</v>
      </c>
      <c r="F212" s="10">
        <f>Table13[[#This Row],[551975]]/درآمدها!$C$10*100</f>
        <v>0</v>
      </c>
      <c r="G212" s="9">
        <v>0</v>
      </c>
      <c r="H212" s="9">
        <v>0</v>
      </c>
      <c r="I212" s="9">
        <v>729115</v>
      </c>
      <c r="J212" s="9">
        <v>729115</v>
      </c>
      <c r="K212" s="10">
        <f>Table13[[#This Row],[839748.0000]]/درآمدها!$C$10*100</f>
        <v>4.8028444553611867E-5</v>
      </c>
    </row>
    <row r="213" spans="1:11" ht="23.1" customHeight="1">
      <c r="A213" s="8" t="s">
        <v>470</v>
      </c>
      <c r="B213" s="9">
        <v>0</v>
      </c>
      <c r="C213" s="9">
        <v>0</v>
      </c>
      <c r="D213" s="9">
        <v>0</v>
      </c>
      <c r="E213" s="9">
        <v>0</v>
      </c>
      <c r="F213" s="10">
        <f>Table13[[#This Row],[551975]]/درآمدها!$C$10*100</f>
        <v>0</v>
      </c>
      <c r="G213" s="9">
        <v>0</v>
      </c>
      <c r="H213" s="9">
        <v>0</v>
      </c>
      <c r="I213" s="9">
        <v>1783047537</v>
      </c>
      <c r="J213" s="9">
        <v>1783047537</v>
      </c>
      <c r="K213" s="10">
        <f>Table13[[#This Row],[839748.0000]]/درآمدها!$C$10*100</f>
        <v>0.11745335066108735</v>
      </c>
    </row>
    <row r="214" spans="1:11" ht="23.1" customHeight="1">
      <c r="A214" s="8" t="s">
        <v>499</v>
      </c>
      <c r="B214" s="9">
        <v>0</v>
      </c>
      <c r="C214" s="9">
        <v>0</v>
      </c>
      <c r="D214" s="9">
        <v>0</v>
      </c>
      <c r="E214" s="9">
        <v>0</v>
      </c>
      <c r="F214" s="10">
        <f>Table13[[#This Row],[551975]]/درآمدها!$C$10*100</f>
        <v>0</v>
      </c>
      <c r="G214" s="9">
        <v>0</v>
      </c>
      <c r="H214" s="9">
        <v>0</v>
      </c>
      <c r="I214" s="9">
        <v>925933534</v>
      </c>
      <c r="J214" s="9">
        <v>925933534</v>
      </c>
      <c r="K214" s="10">
        <f>Table13[[#This Row],[839748.0000]]/درآمدها!$C$10*100</f>
        <v>6.0993323958564681E-2</v>
      </c>
    </row>
    <row r="215" spans="1:11" ht="23.1" customHeight="1">
      <c r="A215" s="8" t="s">
        <v>501</v>
      </c>
      <c r="B215" s="9">
        <v>0</v>
      </c>
      <c r="C215" s="9">
        <v>0</v>
      </c>
      <c r="D215" s="9">
        <v>0</v>
      </c>
      <c r="E215" s="9">
        <v>0</v>
      </c>
      <c r="F215" s="10">
        <f>Table13[[#This Row],[551975]]/درآمدها!$C$10*100</f>
        <v>0</v>
      </c>
      <c r="G215" s="9">
        <v>0</v>
      </c>
      <c r="H215" s="9">
        <v>0</v>
      </c>
      <c r="I215" s="9">
        <v>135380133</v>
      </c>
      <c r="J215" s="9">
        <v>135380133</v>
      </c>
      <c r="K215" s="10">
        <f>Table13[[#This Row],[839748.0000]]/درآمدها!$C$10*100</f>
        <v>8.917793779377875E-3</v>
      </c>
    </row>
    <row r="216" spans="1:11" ht="23.1" customHeight="1">
      <c r="A216" s="8" t="s">
        <v>430</v>
      </c>
      <c r="B216" s="9">
        <v>0</v>
      </c>
      <c r="C216" s="9">
        <v>0</v>
      </c>
      <c r="D216" s="9">
        <v>0</v>
      </c>
      <c r="E216" s="9">
        <v>0</v>
      </c>
      <c r="F216" s="10">
        <f>Table13[[#This Row],[551975]]/درآمدها!$C$10*100</f>
        <v>0</v>
      </c>
      <c r="G216" s="9">
        <v>0</v>
      </c>
      <c r="H216" s="9">
        <v>0</v>
      </c>
      <c r="I216" s="9">
        <v>149315818</v>
      </c>
      <c r="J216" s="9">
        <v>149315818</v>
      </c>
      <c r="K216" s="10">
        <f>Table13[[#This Row],[839748.0000]]/درآمدها!$C$10*100</f>
        <v>9.8357686864077691E-3</v>
      </c>
    </row>
    <row r="217" spans="1:11" ht="23.1" customHeight="1">
      <c r="A217" s="8" t="s">
        <v>477</v>
      </c>
      <c r="B217" s="9">
        <v>0</v>
      </c>
      <c r="C217" s="9">
        <v>0</v>
      </c>
      <c r="D217" s="9">
        <v>0</v>
      </c>
      <c r="E217" s="9">
        <v>0</v>
      </c>
      <c r="F217" s="10">
        <f>Table13[[#This Row],[551975]]/درآمدها!$C$10*100</f>
        <v>0</v>
      </c>
      <c r="G217" s="9">
        <v>0</v>
      </c>
      <c r="H217" s="9">
        <v>0</v>
      </c>
      <c r="I217" s="9">
        <v>-103663965</v>
      </c>
      <c r="J217" s="9">
        <v>-103663965</v>
      </c>
      <c r="K217" s="10">
        <f>Table13[[#This Row],[839748.0000]]/درآمدها!$C$10*100</f>
        <v>-6.8285784755629242E-3</v>
      </c>
    </row>
    <row r="218" spans="1:11" ht="23.1" customHeight="1">
      <c r="A218" s="8" t="s">
        <v>544</v>
      </c>
      <c r="B218" s="9">
        <v>0</v>
      </c>
      <c r="C218" s="9">
        <v>0</v>
      </c>
      <c r="D218" s="9">
        <v>0</v>
      </c>
      <c r="E218" s="9">
        <v>0</v>
      </c>
      <c r="F218" s="10">
        <f>Table13[[#This Row],[551975]]/درآمدها!$C$10*100</f>
        <v>0</v>
      </c>
      <c r="G218" s="9">
        <v>0</v>
      </c>
      <c r="H218" s="9">
        <v>0</v>
      </c>
      <c r="I218" s="9">
        <v>5738526</v>
      </c>
      <c r="J218" s="9">
        <v>5738526</v>
      </c>
      <c r="K218" s="10">
        <f>Table13[[#This Row],[839748.0000]]/درآمدها!$C$10*100</f>
        <v>3.7800961139252391E-4</v>
      </c>
    </row>
    <row r="219" spans="1:11" ht="23.1" customHeight="1">
      <c r="A219" s="8" t="s">
        <v>392</v>
      </c>
      <c r="B219" s="9">
        <v>0</v>
      </c>
      <c r="C219" s="9">
        <v>0</v>
      </c>
      <c r="D219" s="9">
        <v>0</v>
      </c>
      <c r="E219" s="9">
        <v>0</v>
      </c>
      <c r="F219" s="10">
        <f>Table13[[#This Row],[551975]]/درآمدها!$C$10*100</f>
        <v>0</v>
      </c>
      <c r="G219" s="9">
        <v>0</v>
      </c>
      <c r="H219" s="9">
        <v>0</v>
      </c>
      <c r="I219" s="9">
        <v>226221367</v>
      </c>
      <c r="J219" s="9">
        <v>226221367</v>
      </c>
      <c r="K219" s="10">
        <f>Table13[[#This Row],[839748.0000]]/درآمدها!$C$10*100</f>
        <v>1.4901710130503119E-2</v>
      </c>
    </row>
    <row r="220" spans="1:11" ht="23.1" customHeight="1">
      <c r="A220" s="8" t="s">
        <v>108</v>
      </c>
      <c r="B220" s="9">
        <v>0</v>
      </c>
      <c r="C220" s="9">
        <v>999855103</v>
      </c>
      <c r="D220" s="9">
        <v>-1000255000</v>
      </c>
      <c r="E220" s="9">
        <v>-399897</v>
      </c>
      <c r="F220" s="10">
        <f>Table13[[#This Row],[551975]]/درآمدها!$C$10*100</f>
        <v>-2.6342114606962859E-5</v>
      </c>
      <c r="G220" s="9">
        <v>0</v>
      </c>
      <c r="H220" s="9">
        <v>0</v>
      </c>
      <c r="I220" s="9">
        <v>-1000255000</v>
      </c>
      <c r="J220" s="9">
        <v>-1000255000</v>
      </c>
      <c r="K220" s="10">
        <f>Table13[[#This Row],[839748.0000]]/درآمدها!$C$10*100</f>
        <v>-6.5889046044825622E-2</v>
      </c>
    </row>
    <row r="221" spans="1:11" ht="23.1" customHeight="1">
      <c r="A221" s="8" t="s">
        <v>581</v>
      </c>
      <c r="B221" s="9">
        <v>0</v>
      </c>
      <c r="C221" s="9">
        <v>0</v>
      </c>
      <c r="D221" s="9">
        <v>0</v>
      </c>
      <c r="E221" s="9">
        <v>0</v>
      </c>
      <c r="F221" s="10">
        <f>Table13[[#This Row],[551975]]/درآمدها!$C$10*100</f>
        <v>0</v>
      </c>
      <c r="G221" s="9">
        <v>0</v>
      </c>
      <c r="H221" s="9">
        <v>0</v>
      </c>
      <c r="I221" s="9">
        <v>44641482</v>
      </c>
      <c r="J221" s="9">
        <v>44641482</v>
      </c>
      <c r="K221" s="10">
        <f>Table13[[#This Row],[839748.0000]]/درآمدها!$C$10*100</f>
        <v>2.9406348011329652E-3</v>
      </c>
    </row>
    <row r="222" spans="1:11" ht="23.1" customHeight="1">
      <c r="A222" s="8" t="s">
        <v>453</v>
      </c>
      <c r="B222" s="9">
        <v>0</v>
      </c>
      <c r="C222" s="9">
        <v>0</v>
      </c>
      <c r="D222" s="9">
        <v>0</v>
      </c>
      <c r="E222" s="9">
        <v>0</v>
      </c>
      <c r="F222" s="10">
        <f>Table13[[#This Row],[551975]]/درآمدها!$C$10*100</f>
        <v>0</v>
      </c>
      <c r="G222" s="9">
        <v>0</v>
      </c>
      <c r="H222" s="9">
        <v>0</v>
      </c>
      <c r="I222" s="9">
        <v>2982158778</v>
      </c>
      <c r="J222" s="9">
        <v>2982158778</v>
      </c>
      <c r="K222" s="10">
        <f>Table13[[#This Row],[839748.0000]]/درآمدها!$C$10*100</f>
        <v>0.19644150445298739</v>
      </c>
    </row>
    <row r="223" spans="1:11" ht="23.1" customHeight="1">
      <c r="A223" s="8" t="s">
        <v>463</v>
      </c>
      <c r="B223" s="9">
        <v>0</v>
      </c>
      <c r="C223" s="9">
        <v>0</v>
      </c>
      <c r="D223" s="9">
        <v>0</v>
      </c>
      <c r="E223" s="9">
        <v>0</v>
      </c>
      <c r="F223" s="10">
        <f>Table13[[#This Row],[551975]]/درآمدها!$C$10*100</f>
        <v>0</v>
      </c>
      <c r="G223" s="9">
        <v>0</v>
      </c>
      <c r="H223" s="9">
        <v>0</v>
      </c>
      <c r="I223" s="9">
        <v>168443298</v>
      </c>
      <c r="J223" s="9">
        <v>168443298</v>
      </c>
      <c r="K223" s="10">
        <f>Table13[[#This Row],[839748.0000]]/درآمدها!$C$10*100</f>
        <v>1.1095738804469145E-2</v>
      </c>
    </row>
    <row r="224" spans="1:11" ht="23.1" customHeight="1">
      <c r="A224" s="8" t="s">
        <v>542</v>
      </c>
      <c r="B224" s="9">
        <v>0</v>
      </c>
      <c r="C224" s="9">
        <v>0</v>
      </c>
      <c r="D224" s="9">
        <v>0</v>
      </c>
      <c r="E224" s="9">
        <v>0</v>
      </c>
      <c r="F224" s="10">
        <f>Table13[[#This Row],[551975]]/درآمدها!$C$10*100</f>
        <v>0</v>
      </c>
      <c r="G224" s="9">
        <v>0</v>
      </c>
      <c r="H224" s="9">
        <v>0</v>
      </c>
      <c r="I224" s="9">
        <v>9124094</v>
      </c>
      <c r="J224" s="9">
        <v>9124094</v>
      </c>
      <c r="K224" s="10">
        <f>Table13[[#This Row],[839748.0000]]/درآمدها!$C$10*100</f>
        <v>6.0102458841327191E-4</v>
      </c>
    </row>
    <row r="225" spans="1:11" ht="23.1" customHeight="1">
      <c r="A225" s="8" t="s">
        <v>507</v>
      </c>
      <c r="B225" s="9">
        <v>0</v>
      </c>
      <c r="C225" s="9">
        <v>0</v>
      </c>
      <c r="D225" s="9">
        <v>0</v>
      </c>
      <c r="E225" s="9">
        <v>0</v>
      </c>
      <c r="F225" s="10">
        <f>Table13[[#This Row],[551975]]/درآمدها!$C$10*100</f>
        <v>0</v>
      </c>
      <c r="G225" s="9">
        <v>0</v>
      </c>
      <c r="H225" s="9">
        <v>0</v>
      </c>
      <c r="I225" s="9">
        <v>156553383</v>
      </c>
      <c r="J225" s="9">
        <v>156553383</v>
      </c>
      <c r="K225" s="10">
        <f>Table13[[#This Row],[839748.0000]]/درآمدها!$C$10*100</f>
        <v>1.0312523367501509E-2</v>
      </c>
    </row>
    <row r="226" spans="1:11" ht="23.1" customHeight="1">
      <c r="A226" s="8" t="s">
        <v>418</v>
      </c>
      <c r="B226" s="9">
        <v>0</v>
      </c>
      <c r="C226" s="9">
        <v>0</v>
      </c>
      <c r="D226" s="9">
        <v>0</v>
      </c>
      <c r="E226" s="9">
        <v>0</v>
      </c>
      <c r="F226" s="10">
        <f>Table13[[#This Row],[551975]]/درآمدها!$C$10*100</f>
        <v>0</v>
      </c>
      <c r="G226" s="9">
        <v>0</v>
      </c>
      <c r="H226" s="9">
        <v>0</v>
      </c>
      <c r="I226" s="9">
        <v>165177469</v>
      </c>
      <c r="J226" s="9">
        <v>165177469</v>
      </c>
      <c r="K226" s="10">
        <f>Table13[[#This Row],[839748.0000]]/درآمدها!$C$10*100</f>
        <v>1.0880611304626078E-2</v>
      </c>
    </row>
    <row r="227" spans="1:11" ht="23.1" customHeight="1">
      <c r="A227" s="8" t="s">
        <v>417</v>
      </c>
      <c r="B227" s="9">
        <v>0</v>
      </c>
      <c r="C227" s="9">
        <v>0</v>
      </c>
      <c r="D227" s="9">
        <v>0</v>
      </c>
      <c r="E227" s="9">
        <v>0</v>
      </c>
      <c r="F227" s="10">
        <f>Table13[[#This Row],[551975]]/درآمدها!$C$10*100</f>
        <v>0</v>
      </c>
      <c r="G227" s="9">
        <v>0</v>
      </c>
      <c r="H227" s="9">
        <v>0</v>
      </c>
      <c r="I227" s="9">
        <v>195807315</v>
      </c>
      <c r="J227" s="9">
        <v>195807315</v>
      </c>
      <c r="K227" s="10">
        <f>Table13[[#This Row],[839748.0000]]/درآمدها!$C$10*100</f>
        <v>1.2898268135574103E-2</v>
      </c>
    </row>
    <row r="228" spans="1:11" ht="23.1" customHeight="1">
      <c r="A228" s="8" t="s">
        <v>419</v>
      </c>
      <c r="B228" s="9">
        <v>0</v>
      </c>
      <c r="C228" s="9">
        <v>0</v>
      </c>
      <c r="D228" s="9">
        <v>0</v>
      </c>
      <c r="E228" s="9">
        <v>0</v>
      </c>
      <c r="F228" s="10">
        <f>Table13[[#This Row],[551975]]/درآمدها!$C$10*100</f>
        <v>0</v>
      </c>
      <c r="G228" s="9">
        <v>0</v>
      </c>
      <c r="H228" s="9">
        <v>0</v>
      </c>
      <c r="I228" s="9">
        <v>203492617</v>
      </c>
      <c r="J228" s="9">
        <v>203492617</v>
      </c>
      <c r="K228" s="10">
        <f>Table13[[#This Row],[839748.0000]]/درآمدها!$C$10*100</f>
        <v>1.3404516259648856E-2</v>
      </c>
    </row>
    <row r="229" spans="1:11" ht="23.1" customHeight="1">
      <c r="A229" s="8" t="s">
        <v>566</v>
      </c>
      <c r="B229" s="9">
        <v>0</v>
      </c>
      <c r="C229" s="9">
        <v>-3102000</v>
      </c>
      <c r="D229" s="9">
        <v>3345000</v>
      </c>
      <c r="E229" s="9">
        <v>243000</v>
      </c>
      <c r="F229" s="10">
        <f>Table13[[#This Row],[551975]]/درآمدها!$C$10*100</f>
        <v>1.6006956415006798E-5</v>
      </c>
      <c r="G229" s="9">
        <v>0</v>
      </c>
      <c r="H229" s="9">
        <v>0</v>
      </c>
      <c r="I229" s="9">
        <v>3344143</v>
      </c>
      <c r="J229" s="9">
        <v>3344143</v>
      </c>
      <c r="K229" s="10">
        <f>Table13[[#This Row],[839748.0000]]/درآمدها!$C$10*100</f>
        <v>2.2028621912160528E-4</v>
      </c>
    </row>
    <row r="230" spans="1:11" ht="23.1" customHeight="1">
      <c r="A230" s="8" t="s">
        <v>567</v>
      </c>
      <c r="B230" s="9">
        <v>0</v>
      </c>
      <c r="C230" s="9">
        <v>-3592000</v>
      </c>
      <c r="D230" s="9">
        <v>3649000</v>
      </c>
      <c r="E230" s="9">
        <v>57000</v>
      </c>
      <c r="F230" s="10">
        <f>Table13[[#This Row],[551975]]/درآمدها!$C$10*100</f>
        <v>3.7547181714213483E-6</v>
      </c>
      <c r="G230" s="9">
        <v>0</v>
      </c>
      <c r="H230" s="9">
        <v>0</v>
      </c>
      <c r="I230" s="9">
        <v>3648070</v>
      </c>
      <c r="J230" s="9">
        <v>3648070</v>
      </c>
      <c r="K230" s="10">
        <f>Table13[[#This Row],[839748.0000]]/درآمدها!$C$10*100</f>
        <v>2.4030657402836979E-4</v>
      </c>
    </row>
    <row r="231" spans="1:11" ht="23.1" customHeight="1">
      <c r="A231" s="8" t="s">
        <v>568</v>
      </c>
      <c r="B231" s="9">
        <v>0</v>
      </c>
      <c r="C231" s="9">
        <v>-3278000</v>
      </c>
      <c r="D231" s="9">
        <v>3322000</v>
      </c>
      <c r="E231" s="9">
        <v>44000</v>
      </c>
      <c r="F231" s="10">
        <f>Table13[[#This Row],[551975]]/درآمدها!$C$10*100</f>
        <v>2.8983789393427951E-6</v>
      </c>
      <c r="G231" s="9">
        <v>0</v>
      </c>
      <c r="H231" s="9">
        <v>0</v>
      </c>
      <c r="I231" s="9">
        <v>3321147</v>
      </c>
      <c r="J231" s="9">
        <v>3321147</v>
      </c>
      <c r="K231" s="10">
        <f>Table13[[#This Row],[839748.0000]]/درآمدها!$C$10*100</f>
        <v>2.1877142089230694E-4</v>
      </c>
    </row>
    <row r="232" spans="1:11" ht="23.1" customHeight="1">
      <c r="A232" s="8" t="s">
        <v>435</v>
      </c>
      <c r="B232" s="9">
        <v>0</v>
      </c>
      <c r="C232" s="9">
        <v>-447502000</v>
      </c>
      <c r="D232" s="9">
        <v>453794000</v>
      </c>
      <c r="E232" s="9">
        <v>6292000</v>
      </c>
      <c r="F232" s="10">
        <f>Table13[[#This Row],[551975]]/درآمدها!$C$10*100</f>
        <v>4.1446818832601974E-4</v>
      </c>
      <c r="G232" s="9">
        <v>0</v>
      </c>
      <c r="H232" s="9">
        <v>0</v>
      </c>
      <c r="I232" s="9">
        <v>453677170</v>
      </c>
      <c r="J232" s="9">
        <v>453677170</v>
      </c>
      <c r="K232" s="10">
        <f>Table13[[#This Row],[839748.0000]]/درآمدها!$C$10*100</f>
        <v>2.9884735336105476E-2</v>
      </c>
    </row>
    <row r="233" spans="1:11" ht="23.1" customHeight="1">
      <c r="A233" s="8" t="s">
        <v>502</v>
      </c>
      <c r="B233" s="9">
        <v>0</v>
      </c>
      <c r="C233" s="9">
        <v>0</v>
      </c>
      <c r="D233" s="9">
        <v>0</v>
      </c>
      <c r="E233" s="9">
        <v>0</v>
      </c>
      <c r="F233" s="10">
        <f>Table13[[#This Row],[551975]]/درآمدها!$C$10*100</f>
        <v>0</v>
      </c>
      <c r="G233" s="9">
        <v>0</v>
      </c>
      <c r="H233" s="9">
        <v>0</v>
      </c>
      <c r="I233" s="9">
        <v>-89208702</v>
      </c>
      <c r="J233" s="9">
        <v>-89208702</v>
      </c>
      <c r="K233" s="10">
        <f>Table13[[#This Row],[839748.0000]]/درآمدها!$C$10*100</f>
        <v>-5.8763777973388064E-3</v>
      </c>
    </row>
    <row r="234" spans="1:11" ht="23.1" customHeight="1">
      <c r="A234" s="8" t="s">
        <v>562</v>
      </c>
      <c r="B234" s="9">
        <v>0</v>
      </c>
      <c r="C234" s="9">
        <v>0</v>
      </c>
      <c r="D234" s="9">
        <v>0</v>
      </c>
      <c r="E234" s="9">
        <v>0</v>
      </c>
      <c r="F234" s="10">
        <f>Table13[[#This Row],[551975]]/درآمدها!$C$10*100</f>
        <v>0</v>
      </c>
      <c r="G234" s="9">
        <v>0</v>
      </c>
      <c r="H234" s="9">
        <v>0</v>
      </c>
      <c r="I234" s="9">
        <v>29817859</v>
      </c>
      <c r="J234" s="9">
        <v>29817859</v>
      </c>
      <c r="K234" s="10">
        <f>Table13[[#This Row],[839748.0000]]/درآمدها!$C$10*100</f>
        <v>1.9641694214066596E-3</v>
      </c>
    </row>
    <row r="235" spans="1:11" ht="23.1" customHeight="1">
      <c r="A235" s="8" t="s">
        <v>428</v>
      </c>
      <c r="B235" s="9">
        <v>0</v>
      </c>
      <c r="C235" s="9">
        <v>0</v>
      </c>
      <c r="D235" s="9">
        <v>0</v>
      </c>
      <c r="E235" s="9">
        <v>0</v>
      </c>
      <c r="F235" s="10">
        <f>Table13[[#This Row],[551975]]/درآمدها!$C$10*100</f>
        <v>0</v>
      </c>
      <c r="G235" s="9">
        <v>0</v>
      </c>
      <c r="H235" s="9">
        <v>0</v>
      </c>
      <c r="I235" s="9">
        <v>25756557</v>
      </c>
      <c r="J235" s="9">
        <v>25756557</v>
      </c>
      <c r="K235" s="10">
        <f>Table13[[#This Row],[839748.0000]]/درآمدها!$C$10*100</f>
        <v>1.6966423263359599E-3</v>
      </c>
    </row>
    <row r="236" spans="1:11" ht="23.1" customHeight="1">
      <c r="A236" s="8" t="s">
        <v>570</v>
      </c>
      <c r="B236" s="9">
        <v>0</v>
      </c>
      <c r="C236" s="9">
        <v>-161705000</v>
      </c>
      <c r="D236" s="9">
        <v>164339000</v>
      </c>
      <c r="E236" s="9">
        <v>2634000</v>
      </c>
      <c r="F236" s="10">
        <f>Table13[[#This Row],[551975]]/درآمدها!$C$10*100</f>
        <v>1.7350750286883914E-4</v>
      </c>
      <c r="G236" s="9">
        <v>0</v>
      </c>
      <c r="H236" s="9">
        <v>0</v>
      </c>
      <c r="I236" s="9">
        <v>164296688</v>
      </c>
      <c r="J236" s="9">
        <v>164296688</v>
      </c>
      <c r="K236" s="10">
        <f>Table13[[#This Row],[839748.0000]]/درآمدها!$C$10*100</f>
        <v>1.0822592279613049E-2</v>
      </c>
    </row>
    <row r="237" spans="1:11" ht="23.1" customHeight="1">
      <c r="A237" s="8" t="s">
        <v>572</v>
      </c>
      <c r="B237" s="9">
        <v>0</v>
      </c>
      <c r="C237" s="9">
        <v>-13009000</v>
      </c>
      <c r="D237" s="9">
        <v>13177000</v>
      </c>
      <c r="E237" s="9">
        <v>168000</v>
      </c>
      <c r="F237" s="10">
        <f>Table13[[#This Row],[551975]]/درآمدها!$C$10*100</f>
        <v>1.1066537768399763E-5</v>
      </c>
      <c r="G237" s="9">
        <v>0</v>
      </c>
      <c r="H237" s="9">
        <v>0</v>
      </c>
      <c r="I237" s="9">
        <v>13173611</v>
      </c>
      <c r="J237" s="9">
        <v>13173611</v>
      </c>
      <c r="K237" s="10">
        <f>Table13[[#This Row],[839748.0000]]/درآمدها!$C$10*100</f>
        <v>8.6777537903396772E-4</v>
      </c>
    </row>
    <row r="238" spans="1:11" ht="23.1" customHeight="1">
      <c r="A238" s="8" t="s">
        <v>522</v>
      </c>
      <c r="B238" s="9">
        <v>0</v>
      </c>
      <c r="C238" s="9">
        <v>-699860000</v>
      </c>
      <c r="D238" s="9">
        <v>705040000</v>
      </c>
      <c r="E238" s="9">
        <v>5180000</v>
      </c>
      <c r="F238" s="10">
        <f>Table13[[#This Row],[551975]]/درآمدها!$C$10*100</f>
        <v>3.4121824785899267E-4</v>
      </c>
      <c r="G238" s="9">
        <v>0</v>
      </c>
      <c r="H238" s="9">
        <v>0</v>
      </c>
      <c r="I238" s="9">
        <v>704858460</v>
      </c>
      <c r="J238" s="9">
        <v>704858460</v>
      </c>
      <c r="K238" s="10">
        <f>Table13[[#This Row],[839748.0000]]/درآمدها!$C$10*100</f>
        <v>4.6430611720036277E-2</v>
      </c>
    </row>
    <row r="239" spans="1:11" ht="23.1" customHeight="1">
      <c r="A239" s="8" t="s">
        <v>465</v>
      </c>
      <c r="B239" s="9">
        <v>0</v>
      </c>
      <c r="C239" s="9">
        <v>0</v>
      </c>
      <c r="D239" s="9">
        <v>0</v>
      </c>
      <c r="E239" s="9">
        <v>0</v>
      </c>
      <c r="F239" s="10">
        <f>Table13[[#This Row],[551975]]/درآمدها!$C$10*100</f>
        <v>0</v>
      </c>
      <c r="G239" s="9">
        <v>0</v>
      </c>
      <c r="H239" s="9">
        <v>0</v>
      </c>
      <c r="I239" s="9">
        <v>354768878</v>
      </c>
      <c r="J239" s="9">
        <v>354768878</v>
      </c>
      <c r="K239" s="10">
        <f>Table13[[#This Row],[839748.0000]]/درآمدها!$C$10*100</f>
        <v>2.3369423734760759E-2</v>
      </c>
    </row>
    <row r="240" spans="1:11" ht="23.1" customHeight="1">
      <c r="A240" s="8" t="s">
        <v>464</v>
      </c>
      <c r="B240" s="9">
        <v>0</v>
      </c>
      <c r="C240" s="9">
        <v>0</v>
      </c>
      <c r="D240" s="9">
        <v>0</v>
      </c>
      <c r="E240" s="9">
        <v>0</v>
      </c>
      <c r="F240" s="10">
        <f>Table13[[#This Row],[551975]]/درآمدها!$C$10*100</f>
        <v>0</v>
      </c>
      <c r="G240" s="9">
        <v>0</v>
      </c>
      <c r="H240" s="9">
        <v>0</v>
      </c>
      <c r="I240" s="9">
        <v>-2284966157</v>
      </c>
      <c r="J240" s="9">
        <v>-2284966157</v>
      </c>
      <c r="K240" s="10">
        <f>Table13[[#This Row],[839748.0000]]/درآمدها!$C$10*100</f>
        <v>-0.15051585878545098</v>
      </c>
    </row>
    <row r="241" spans="1:11" ht="23.1" customHeight="1">
      <c r="A241" s="8" t="s">
        <v>450</v>
      </c>
      <c r="B241" s="9">
        <v>0</v>
      </c>
      <c r="C241" s="9">
        <v>0</v>
      </c>
      <c r="D241" s="9">
        <v>0</v>
      </c>
      <c r="E241" s="9">
        <v>0</v>
      </c>
      <c r="F241" s="10">
        <f>Table13[[#This Row],[551975]]/درآمدها!$C$10*100</f>
        <v>0</v>
      </c>
      <c r="G241" s="9">
        <v>0</v>
      </c>
      <c r="H241" s="9">
        <v>0</v>
      </c>
      <c r="I241" s="9">
        <v>23992977419</v>
      </c>
      <c r="J241" s="9">
        <v>23992977419</v>
      </c>
      <c r="K241" s="10">
        <f>Table13[[#This Row],[839748.0000]]/درآمدها!$C$10*100</f>
        <v>1.5804713737126559</v>
      </c>
    </row>
    <row r="242" spans="1:11" ht="23.1" customHeight="1">
      <c r="A242" s="8" t="s">
        <v>451</v>
      </c>
      <c r="B242" s="9">
        <v>0</v>
      </c>
      <c r="C242" s="9">
        <v>0</v>
      </c>
      <c r="D242" s="9">
        <v>0</v>
      </c>
      <c r="E242" s="9">
        <v>0</v>
      </c>
      <c r="F242" s="10">
        <f>Table13[[#This Row],[551975]]/درآمدها!$C$10*100</f>
        <v>0</v>
      </c>
      <c r="G242" s="9">
        <v>0</v>
      </c>
      <c r="H242" s="9">
        <v>0</v>
      </c>
      <c r="I242" s="9">
        <v>2289371887</v>
      </c>
      <c r="J242" s="9">
        <v>2289371887</v>
      </c>
      <c r="K242" s="10">
        <f>Table13[[#This Row],[839748.0000]]/درآمدها!$C$10*100</f>
        <v>0.15080607412736985</v>
      </c>
    </row>
    <row r="243" spans="1:11" ht="23.1" customHeight="1">
      <c r="A243" s="8" t="s">
        <v>495</v>
      </c>
      <c r="B243" s="9">
        <v>0</v>
      </c>
      <c r="C243" s="9">
        <v>0</v>
      </c>
      <c r="D243" s="9">
        <v>0</v>
      </c>
      <c r="E243" s="9">
        <v>0</v>
      </c>
      <c r="F243" s="10">
        <f>Table13[[#This Row],[551975]]/درآمدها!$C$10*100</f>
        <v>0</v>
      </c>
      <c r="G243" s="9">
        <v>0</v>
      </c>
      <c r="H243" s="9">
        <v>0</v>
      </c>
      <c r="I243" s="9">
        <v>-69835880</v>
      </c>
      <c r="J243" s="9">
        <v>-69835880</v>
      </c>
      <c r="K243" s="10">
        <f>Table13[[#This Row],[839748.0000]]/درآمدها!$C$10*100</f>
        <v>-4.6002464500561526E-3</v>
      </c>
    </row>
    <row r="244" spans="1:11" ht="23.1" customHeight="1">
      <c r="A244" s="8" t="s">
        <v>494</v>
      </c>
      <c r="B244" s="9">
        <v>0</v>
      </c>
      <c r="C244" s="9">
        <v>0</v>
      </c>
      <c r="D244" s="9">
        <v>0</v>
      </c>
      <c r="E244" s="9">
        <v>0</v>
      </c>
      <c r="F244" s="10">
        <f>Table13[[#This Row],[551975]]/درآمدها!$C$10*100</f>
        <v>0</v>
      </c>
      <c r="G244" s="9">
        <v>0</v>
      </c>
      <c r="H244" s="9">
        <v>0</v>
      </c>
      <c r="I244" s="9">
        <v>21037585</v>
      </c>
      <c r="J244" s="9">
        <v>21037585</v>
      </c>
      <c r="K244" s="10">
        <f>Table13[[#This Row],[839748.0000]]/درآمدها!$C$10*100</f>
        <v>1.3857930295144067E-3</v>
      </c>
    </row>
    <row r="245" spans="1:11" ht="23.1" customHeight="1">
      <c r="A245" s="8" t="s">
        <v>493</v>
      </c>
      <c r="B245" s="9">
        <v>0</v>
      </c>
      <c r="C245" s="9">
        <v>0</v>
      </c>
      <c r="D245" s="9">
        <v>0</v>
      </c>
      <c r="E245" s="9">
        <v>0</v>
      </c>
      <c r="F245" s="10">
        <f>Table13[[#This Row],[551975]]/درآمدها!$C$10*100</f>
        <v>0</v>
      </c>
      <c r="G245" s="9">
        <v>0</v>
      </c>
      <c r="H245" s="9">
        <v>0</v>
      </c>
      <c r="I245" s="9">
        <v>4978720</v>
      </c>
      <c r="J245" s="9">
        <v>4978720</v>
      </c>
      <c r="K245" s="10">
        <f>Table13[[#This Row],[839748.0000]]/درآمدها!$C$10*100</f>
        <v>3.2795948165647182E-4</v>
      </c>
    </row>
    <row r="246" spans="1:11" ht="23.1" customHeight="1">
      <c r="A246" s="8" t="s">
        <v>475</v>
      </c>
      <c r="B246" s="9">
        <v>0</v>
      </c>
      <c r="C246" s="9">
        <v>0</v>
      </c>
      <c r="D246" s="9">
        <v>0</v>
      </c>
      <c r="E246" s="9">
        <v>0</v>
      </c>
      <c r="F246" s="10">
        <f>Table13[[#This Row],[551975]]/درآمدها!$C$10*100</f>
        <v>0</v>
      </c>
      <c r="G246" s="9">
        <v>0</v>
      </c>
      <c r="H246" s="9">
        <v>0</v>
      </c>
      <c r="I246" s="9">
        <v>141963463</v>
      </c>
      <c r="J246" s="9">
        <v>141963463</v>
      </c>
      <c r="K246" s="10">
        <f>Table13[[#This Row],[839748.0000]]/درآمدها!$C$10*100</f>
        <v>9.3514525298947753E-3</v>
      </c>
    </row>
    <row r="247" spans="1:11" ht="23.1" customHeight="1">
      <c r="A247" s="8" t="s">
        <v>467</v>
      </c>
      <c r="B247" s="9">
        <v>0</v>
      </c>
      <c r="C247" s="9">
        <v>0</v>
      </c>
      <c r="D247" s="9">
        <v>0</v>
      </c>
      <c r="E247" s="9">
        <v>0</v>
      </c>
      <c r="F247" s="10">
        <f>Table13[[#This Row],[551975]]/درآمدها!$C$10*100</f>
        <v>0</v>
      </c>
      <c r="G247" s="9">
        <v>0</v>
      </c>
      <c r="H247" s="9">
        <v>0</v>
      </c>
      <c r="I247" s="9">
        <v>3119148647</v>
      </c>
      <c r="J247" s="9">
        <v>3119148647</v>
      </c>
      <c r="K247" s="10">
        <f>Table13[[#This Row],[839748.0000]]/درآمدها!$C$10*100</f>
        <v>0.20546533516237214</v>
      </c>
    </row>
    <row r="248" spans="1:11" ht="23.1" customHeight="1">
      <c r="A248" s="8" t="s">
        <v>537</v>
      </c>
      <c r="B248" s="9">
        <v>0</v>
      </c>
      <c r="C248" s="9">
        <v>0</v>
      </c>
      <c r="D248" s="9">
        <v>0</v>
      </c>
      <c r="E248" s="9">
        <v>0</v>
      </c>
      <c r="F248" s="10">
        <f>Table13[[#This Row],[551975]]/درآمدها!$C$10*100</f>
        <v>0</v>
      </c>
      <c r="G248" s="9">
        <v>0</v>
      </c>
      <c r="H248" s="9">
        <v>0</v>
      </c>
      <c r="I248" s="9">
        <v>2783523074</v>
      </c>
      <c r="J248" s="9">
        <v>2783523074</v>
      </c>
      <c r="K248" s="10">
        <f>Table13[[#This Row],[839748.0000]]/درآمدها!$C$10*100</f>
        <v>0.18335692397400719</v>
      </c>
    </row>
    <row r="249" spans="1:11" ht="23.1" customHeight="1">
      <c r="A249" s="8" t="s">
        <v>545</v>
      </c>
      <c r="B249" s="9">
        <v>0</v>
      </c>
      <c r="C249" s="9">
        <v>0</v>
      </c>
      <c r="D249" s="9">
        <v>0</v>
      </c>
      <c r="E249" s="9">
        <v>0</v>
      </c>
      <c r="F249" s="10">
        <f>Table13[[#This Row],[551975]]/درآمدها!$C$10*100</f>
        <v>0</v>
      </c>
      <c r="G249" s="9">
        <v>0</v>
      </c>
      <c r="H249" s="9">
        <v>0</v>
      </c>
      <c r="I249" s="9">
        <v>11502044</v>
      </c>
      <c r="J249" s="9">
        <v>11502044</v>
      </c>
      <c r="K249" s="10">
        <f>Table13[[#This Row],[839748.0000]]/درآمدها!$C$10*100</f>
        <v>7.5766550202259453E-4</v>
      </c>
    </row>
    <row r="250" spans="1:11" ht="23.1" customHeight="1">
      <c r="A250" s="8" t="s">
        <v>539</v>
      </c>
      <c r="B250" s="9">
        <v>0</v>
      </c>
      <c r="C250" s="9">
        <v>0</v>
      </c>
      <c r="D250" s="9">
        <v>0</v>
      </c>
      <c r="E250" s="9">
        <v>0</v>
      </c>
      <c r="F250" s="10">
        <f>Table13[[#This Row],[551975]]/درآمدها!$C$10*100</f>
        <v>0</v>
      </c>
      <c r="G250" s="9">
        <v>0</v>
      </c>
      <c r="H250" s="9">
        <v>0</v>
      </c>
      <c r="I250" s="9">
        <v>374906</v>
      </c>
      <c r="J250" s="9">
        <v>374906</v>
      </c>
      <c r="K250" s="10">
        <f>Table13[[#This Row],[839748.0000]]/درآمدها!$C$10*100</f>
        <v>2.4695901241664773E-5</v>
      </c>
    </row>
    <row r="251" spans="1:11" ht="23.1" customHeight="1">
      <c r="A251" s="8" t="s">
        <v>459</v>
      </c>
      <c r="B251" s="9">
        <v>0</v>
      </c>
      <c r="C251" s="9">
        <v>0</v>
      </c>
      <c r="D251" s="9">
        <v>0</v>
      </c>
      <c r="E251" s="9">
        <v>0</v>
      </c>
      <c r="F251" s="10">
        <f>Table13[[#This Row],[551975]]/درآمدها!$C$10*100</f>
        <v>0</v>
      </c>
      <c r="G251" s="9">
        <v>0</v>
      </c>
      <c r="H251" s="9">
        <v>0</v>
      </c>
      <c r="I251" s="9">
        <v>-15527987</v>
      </c>
      <c r="J251" s="9">
        <v>-15527987</v>
      </c>
      <c r="K251" s="10">
        <f>Table13[[#This Row],[839748.0000]]/درآمدها!$C$10*100</f>
        <v>-1.022863420254289E-3</v>
      </c>
    </row>
    <row r="252" spans="1:11" ht="23.1" customHeight="1">
      <c r="A252" s="8" t="s">
        <v>457</v>
      </c>
      <c r="B252" s="9">
        <v>0</v>
      </c>
      <c r="C252" s="9">
        <v>0</v>
      </c>
      <c r="D252" s="9">
        <v>0</v>
      </c>
      <c r="E252" s="9">
        <v>0</v>
      </c>
      <c r="F252" s="10">
        <f>Table13[[#This Row],[551975]]/درآمدها!$C$10*100</f>
        <v>0</v>
      </c>
      <c r="G252" s="9">
        <v>0</v>
      </c>
      <c r="H252" s="9">
        <v>0</v>
      </c>
      <c r="I252" s="9">
        <v>-41533874</v>
      </c>
      <c r="J252" s="9">
        <v>-41533874</v>
      </c>
      <c r="K252" s="10">
        <f>Table13[[#This Row],[839748.0000]]/درآمدها!$C$10*100</f>
        <v>-2.7359296743390293E-3</v>
      </c>
    </row>
    <row r="253" spans="1:11" ht="23.1" customHeight="1">
      <c r="A253" s="8" t="s">
        <v>455</v>
      </c>
      <c r="B253" s="9">
        <v>0</v>
      </c>
      <c r="C253" s="9">
        <v>0</v>
      </c>
      <c r="D253" s="9">
        <v>0</v>
      </c>
      <c r="E253" s="9">
        <v>0</v>
      </c>
      <c r="F253" s="10">
        <f>Table13[[#This Row],[551975]]/درآمدها!$C$10*100</f>
        <v>0</v>
      </c>
      <c r="G253" s="9">
        <v>0</v>
      </c>
      <c r="H253" s="9">
        <v>0</v>
      </c>
      <c r="I253" s="9">
        <v>360596753</v>
      </c>
      <c r="J253" s="9">
        <v>360596753</v>
      </c>
      <c r="K253" s="10">
        <f>Table13[[#This Row],[839748.0000]]/درآمدها!$C$10*100</f>
        <v>2.3753318965695359E-2</v>
      </c>
    </row>
    <row r="254" spans="1:11" ht="23.1" customHeight="1">
      <c r="A254" s="8" t="s">
        <v>519</v>
      </c>
      <c r="B254" s="9">
        <v>0</v>
      </c>
      <c r="C254" s="9">
        <v>0</v>
      </c>
      <c r="D254" s="9">
        <v>0</v>
      </c>
      <c r="E254" s="9">
        <v>0</v>
      </c>
      <c r="F254" s="10">
        <f>Table13[[#This Row],[551975]]/درآمدها!$C$10*100</f>
        <v>0</v>
      </c>
      <c r="G254" s="9">
        <v>0</v>
      </c>
      <c r="H254" s="9">
        <v>0</v>
      </c>
      <c r="I254" s="9">
        <v>-304212930</v>
      </c>
      <c r="J254" s="9">
        <v>-304212930</v>
      </c>
      <c r="K254" s="10">
        <f>Table13[[#This Row],[839748.0000]]/درآمدها!$C$10*100</f>
        <v>-2.0039189758812817E-2</v>
      </c>
    </row>
    <row r="255" spans="1:11" ht="23.1" customHeight="1">
      <c r="A255" s="8" t="s">
        <v>513</v>
      </c>
      <c r="B255" s="9">
        <v>0</v>
      </c>
      <c r="C255" s="9">
        <v>0</v>
      </c>
      <c r="D255" s="9">
        <v>0</v>
      </c>
      <c r="E255" s="9">
        <v>0</v>
      </c>
      <c r="F255" s="10">
        <f>Table13[[#This Row],[551975]]/درآمدها!$C$10*100</f>
        <v>0</v>
      </c>
      <c r="G255" s="9">
        <v>0</v>
      </c>
      <c r="H255" s="9">
        <v>0</v>
      </c>
      <c r="I255" s="9">
        <v>18890407371</v>
      </c>
      <c r="J255" s="9">
        <v>18890407371</v>
      </c>
      <c r="K255" s="10">
        <f>Table13[[#This Row],[839748.0000]]/درآمدها!$C$10*100</f>
        <v>1.2443536109025524</v>
      </c>
    </row>
    <row r="256" spans="1:11" ht="23.1" customHeight="1">
      <c r="A256" s="8" t="s">
        <v>514</v>
      </c>
      <c r="B256" s="9">
        <v>0</v>
      </c>
      <c r="C256" s="9">
        <v>0</v>
      </c>
      <c r="D256" s="9">
        <v>0</v>
      </c>
      <c r="E256" s="9">
        <v>0</v>
      </c>
      <c r="F256" s="10">
        <f>Table13[[#This Row],[551975]]/درآمدها!$C$10*100</f>
        <v>0</v>
      </c>
      <c r="G256" s="9">
        <v>0</v>
      </c>
      <c r="H256" s="9">
        <v>0</v>
      </c>
      <c r="I256" s="9">
        <v>20568020244</v>
      </c>
      <c r="J256" s="9">
        <v>20568020244</v>
      </c>
      <c r="K256" s="10">
        <f>Table13[[#This Row],[839748.0000]]/درآمدها!$C$10*100</f>
        <v>1.354861743163315</v>
      </c>
    </row>
    <row r="257" spans="1:11" ht="23.1" customHeight="1">
      <c r="A257" s="8" t="s">
        <v>512</v>
      </c>
      <c r="B257" s="9">
        <v>0</v>
      </c>
      <c r="C257" s="9">
        <v>0</v>
      </c>
      <c r="D257" s="9">
        <v>0</v>
      </c>
      <c r="E257" s="9">
        <v>0</v>
      </c>
      <c r="F257" s="10">
        <f>Table13[[#This Row],[551975]]/درآمدها!$C$10*100</f>
        <v>0</v>
      </c>
      <c r="G257" s="9">
        <v>0</v>
      </c>
      <c r="H257" s="9">
        <v>0</v>
      </c>
      <c r="I257" s="9">
        <v>9520918680</v>
      </c>
      <c r="J257" s="9">
        <v>9520918680</v>
      </c>
      <c r="K257" s="10">
        <f>Table13[[#This Row],[839748.0000]]/درآمدها!$C$10*100</f>
        <v>0.62716432239335018</v>
      </c>
    </row>
    <row r="258" spans="1:11" ht="23.1" customHeight="1">
      <c r="A258" s="8" t="s">
        <v>524</v>
      </c>
      <c r="B258" s="9">
        <v>0</v>
      </c>
      <c r="C258" s="9">
        <v>0</v>
      </c>
      <c r="D258" s="9">
        <v>0</v>
      </c>
      <c r="E258" s="9">
        <v>0</v>
      </c>
      <c r="F258" s="10">
        <f>Table13[[#This Row],[551975]]/درآمدها!$C$10*100</f>
        <v>0</v>
      </c>
      <c r="G258" s="9">
        <v>0</v>
      </c>
      <c r="H258" s="9">
        <v>0</v>
      </c>
      <c r="I258" s="9">
        <v>2057829662</v>
      </c>
      <c r="J258" s="9">
        <v>2057829662</v>
      </c>
      <c r="K258" s="10">
        <f>Table13[[#This Row],[839748.0000]]/درآمدها!$C$10*100</f>
        <v>0.13555386711581141</v>
      </c>
    </row>
    <row r="259" spans="1:11" ht="23.1" customHeight="1">
      <c r="A259" s="8" t="s">
        <v>543</v>
      </c>
      <c r="B259" s="9">
        <v>0</v>
      </c>
      <c r="C259" s="9">
        <v>0</v>
      </c>
      <c r="D259" s="9">
        <v>0</v>
      </c>
      <c r="E259" s="9">
        <v>0</v>
      </c>
      <c r="F259" s="10">
        <f>Table13[[#This Row],[551975]]/درآمدها!$C$10*100</f>
        <v>0</v>
      </c>
      <c r="G259" s="9">
        <v>0</v>
      </c>
      <c r="H259" s="9">
        <v>0</v>
      </c>
      <c r="I259" s="9">
        <v>863177444</v>
      </c>
      <c r="J259" s="9">
        <v>863177444</v>
      </c>
      <c r="K259" s="10">
        <f>Table13[[#This Row],[839748.0000]]/درآمدها!$C$10*100</f>
        <v>5.6859439195576025E-2</v>
      </c>
    </row>
    <row r="260" spans="1:11" ht="23.1" customHeight="1">
      <c r="A260" s="8" t="s">
        <v>549</v>
      </c>
      <c r="B260" s="9">
        <v>0</v>
      </c>
      <c r="C260" s="9">
        <v>0</v>
      </c>
      <c r="D260" s="9">
        <v>0</v>
      </c>
      <c r="E260" s="9">
        <v>0</v>
      </c>
      <c r="F260" s="10">
        <f>Table13[[#This Row],[551975]]/درآمدها!$C$10*100</f>
        <v>0</v>
      </c>
      <c r="G260" s="9">
        <v>0</v>
      </c>
      <c r="H260" s="9">
        <v>0</v>
      </c>
      <c r="I260" s="9">
        <v>165957261</v>
      </c>
      <c r="J260" s="9">
        <v>165957261</v>
      </c>
      <c r="K260" s="10">
        <f>Table13[[#This Row],[839748.0000]]/درآمدها!$C$10*100</f>
        <v>1.0931977957123078E-2</v>
      </c>
    </row>
    <row r="261" spans="1:11" ht="23.1" customHeight="1">
      <c r="A261" s="8" t="s">
        <v>481</v>
      </c>
      <c r="B261" s="9">
        <v>0</v>
      </c>
      <c r="C261" s="9">
        <v>0</v>
      </c>
      <c r="D261" s="9">
        <v>0</v>
      </c>
      <c r="E261" s="9">
        <v>0</v>
      </c>
      <c r="F261" s="10">
        <f>Table13[[#This Row],[551975]]/درآمدها!$C$10*100</f>
        <v>0</v>
      </c>
      <c r="G261" s="9">
        <v>0</v>
      </c>
      <c r="H261" s="9">
        <v>0</v>
      </c>
      <c r="I261" s="9">
        <v>-1784273177</v>
      </c>
      <c r="J261" s="9">
        <v>-1784273177</v>
      </c>
      <c r="K261" s="10">
        <f>Table13[[#This Row],[839748.0000]]/درآمدها!$C$10*100</f>
        <v>-0.1175340863238877</v>
      </c>
    </row>
    <row r="262" spans="1:11" ht="23.1" customHeight="1">
      <c r="A262" s="8" t="s">
        <v>482</v>
      </c>
      <c r="B262" s="9">
        <v>0</v>
      </c>
      <c r="C262" s="9">
        <v>0</v>
      </c>
      <c r="D262" s="9">
        <v>0</v>
      </c>
      <c r="E262" s="9">
        <v>0</v>
      </c>
      <c r="F262" s="10">
        <f>Table13[[#This Row],[551975]]/درآمدها!$C$10*100</f>
        <v>0</v>
      </c>
      <c r="G262" s="9">
        <v>0</v>
      </c>
      <c r="H262" s="9">
        <v>0</v>
      </c>
      <c r="I262" s="9">
        <v>-829924587</v>
      </c>
      <c r="J262" s="9">
        <v>-829924587</v>
      </c>
      <c r="K262" s="10">
        <f>Table13[[#This Row],[839748.0000]]/درآمدها!$C$10*100</f>
        <v>-5.466899873189926E-2</v>
      </c>
    </row>
    <row r="263" spans="1:11" ht="23.1" customHeight="1">
      <c r="A263" s="8" t="s">
        <v>483</v>
      </c>
      <c r="B263" s="9">
        <v>0</v>
      </c>
      <c r="C263" s="9">
        <v>0</v>
      </c>
      <c r="D263" s="9">
        <v>0</v>
      </c>
      <c r="E263" s="9">
        <v>0</v>
      </c>
      <c r="F263" s="10">
        <f>Table13[[#This Row],[551975]]/درآمدها!$C$10*100</f>
        <v>0</v>
      </c>
      <c r="G263" s="9">
        <v>0</v>
      </c>
      <c r="H263" s="9">
        <v>0</v>
      </c>
      <c r="I263" s="9">
        <v>-2250070946</v>
      </c>
      <c r="J263" s="9">
        <v>-2250070946</v>
      </c>
      <c r="K263" s="10">
        <f>Table13[[#This Row],[839748.0000]]/درآمدها!$C$10*100</f>
        <v>-0.14821723277076182</v>
      </c>
    </row>
    <row r="264" spans="1:11" ht="23.1" customHeight="1">
      <c r="A264" s="8" t="s">
        <v>479</v>
      </c>
      <c r="B264" s="9">
        <v>0</v>
      </c>
      <c r="C264" s="9">
        <v>0</v>
      </c>
      <c r="D264" s="9">
        <v>0</v>
      </c>
      <c r="E264" s="9">
        <v>0</v>
      </c>
      <c r="F264" s="10">
        <f>Table13[[#This Row],[551975]]/درآمدها!$C$10*100</f>
        <v>0</v>
      </c>
      <c r="G264" s="9">
        <v>0</v>
      </c>
      <c r="H264" s="9">
        <v>0</v>
      </c>
      <c r="I264" s="9">
        <v>1870409896</v>
      </c>
      <c r="J264" s="9">
        <v>1870409896</v>
      </c>
      <c r="K264" s="10">
        <f>Table13[[#This Row],[839748.0000]]/درآمدها!$C$10*100</f>
        <v>0.12320810569328973</v>
      </c>
    </row>
    <row r="265" spans="1:11" ht="23.1" customHeight="1">
      <c r="A265" s="8" t="s">
        <v>521</v>
      </c>
      <c r="B265" s="9">
        <v>0</v>
      </c>
      <c r="C265" s="9">
        <v>0</v>
      </c>
      <c r="D265" s="9">
        <v>0</v>
      </c>
      <c r="E265" s="9">
        <v>0</v>
      </c>
      <c r="F265" s="10">
        <f>Table13[[#This Row],[551975]]/درآمدها!$C$10*100</f>
        <v>0</v>
      </c>
      <c r="G265" s="9">
        <v>0</v>
      </c>
      <c r="H265" s="9">
        <v>0</v>
      </c>
      <c r="I265" s="9">
        <v>40520467</v>
      </c>
      <c r="J265" s="9">
        <v>40520467</v>
      </c>
      <c r="K265" s="10">
        <f>Table13[[#This Row],[839748.0000]]/درآمدها!$C$10*100</f>
        <v>2.6691742764803346E-3</v>
      </c>
    </row>
    <row r="266" spans="1:11" ht="23.1" customHeight="1">
      <c r="A266" s="8" t="s">
        <v>476</v>
      </c>
      <c r="B266" s="9">
        <v>0</v>
      </c>
      <c r="C266" s="9">
        <v>0</v>
      </c>
      <c r="D266" s="9">
        <v>0</v>
      </c>
      <c r="E266" s="9">
        <v>0</v>
      </c>
      <c r="F266" s="10">
        <f>Table13[[#This Row],[551975]]/درآمدها!$C$10*100</f>
        <v>0</v>
      </c>
      <c r="G266" s="9">
        <v>0</v>
      </c>
      <c r="H266" s="9">
        <v>0</v>
      </c>
      <c r="I266" s="9">
        <v>273440790</v>
      </c>
      <c r="J266" s="9">
        <v>273440790</v>
      </c>
      <c r="K266" s="10">
        <f>Table13[[#This Row],[839748.0000]]/درآمدها!$C$10*100</f>
        <v>1.8012159702119456E-2</v>
      </c>
    </row>
    <row r="267" spans="1:11" ht="23.1" customHeight="1">
      <c r="A267" s="8" t="s">
        <v>492</v>
      </c>
      <c r="B267" s="9">
        <v>0</v>
      </c>
      <c r="C267" s="9">
        <v>0</v>
      </c>
      <c r="D267" s="9">
        <v>0</v>
      </c>
      <c r="E267" s="9">
        <v>0</v>
      </c>
      <c r="F267" s="10">
        <f>Table13[[#This Row],[551975]]/درآمدها!$C$10*100</f>
        <v>0</v>
      </c>
      <c r="G267" s="9">
        <v>0</v>
      </c>
      <c r="H267" s="9">
        <v>0</v>
      </c>
      <c r="I267" s="9">
        <v>674828</v>
      </c>
      <c r="J267" s="9">
        <v>674828</v>
      </c>
      <c r="K267" s="10">
        <f>Table13[[#This Row],[839748.0000]]/درآمدها!$C$10*100</f>
        <v>4.4452437792700448E-5</v>
      </c>
    </row>
    <row r="268" spans="1:11" ht="23.1" customHeight="1">
      <c r="A268" s="8" t="s">
        <v>474</v>
      </c>
      <c r="B268" s="9">
        <v>0</v>
      </c>
      <c r="C268" s="9">
        <v>0</v>
      </c>
      <c r="D268" s="9">
        <v>0</v>
      </c>
      <c r="E268" s="9">
        <v>0</v>
      </c>
      <c r="F268" s="10">
        <f>Table13[[#This Row],[551975]]/درآمدها!$C$10*100</f>
        <v>0</v>
      </c>
      <c r="G268" s="9">
        <v>0</v>
      </c>
      <c r="H268" s="9">
        <v>0</v>
      </c>
      <c r="I268" s="9">
        <v>8371606</v>
      </c>
      <c r="J268" s="9">
        <v>8371606</v>
      </c>
      <c r="K268" s="10">
        <f>Table13[[#This Row],[839748.0000]]/درآمدها!$C$10*100</f>
        <v>5.5145651179263136E-4</v>
      </c>
    </row>
    <row r="269" spans="1:11" ht="23.1" customHeight="1">
      <c r="A269" s="8" t="s">
        <v>541</v>
      </c>
      <c r="B269" s="9">
        <v>0</v>
      </c>
      <c r="C269" s="9">
        <v>0</v>
      </c>
      <c r="D269" s="9">
        <v>0</v>
      </c>
      <c r="E269" s="9">
        <v>0</v>
      </c>
      <c r="F269" s="10">
        <f>Table13[[#This Row],[551975]]/درآمدها!$C$10*100</f>
        <v>0</v>
      </c>
      <c r="G269" s="9">
        <v>0</v>
      </c>
      <c r="H269" s="9">
        <v>0</v>
      </c>
      <c r="I269" s="9">
        <v>249937</v>
      </c>
      <c r="J269" s="9">
        <v>249937</v>
      </c>
      <c r="K269" s="10">
        <f>Table13[[#This Row],[839748.0000]]/درآمدها!$C$10*100</f>
        <v>1.6463912203693639E-5</v>
      </c>
    </row>
    <row r="270" spans="1:11" ht="23.1" customHeight="1">
      <c r="A270" s="8" t="s">
        <v>552</v>
      </c>
      <c r="B270" s="9">
        <v>0</v>
      </c>
      <c r="C270" s="9">
        <v>0</v>
      </c>
      <c r="D270" s="9">
        <v>0</v>
      </c>
      <c r="E270" s="9">
        <v>0</v>
      </c>
      <c r="F270" s="10">
        <f>Table13[[#This Row],[551975]]/درآمدها!$C$10*100</f>
        <v>0</v>
      </c>
      <c r="G270" s="9">
        <v>0</v>
      </c>
      <c r="H270" s="9">
        <v>0</v>
      </c>
      <c r="I270" s="9">
        <v>49604225</v>
      </c>
      <c r="J270" s="9">
        <v>49604225</v>
      </c>
      <c r="K270" s="10">
        <f>Table13[[#This Row],[839748.0000]]/درآمدها!$C$10*100</f>
        <v>3.2675418418732123E-3</v>
      </c>
    </row>
    <row r="271" spans="1:11" ht="23.1" customHeight="1">
      <c r="A271" s="8" t="s">
        <v>560</v>
      </c>
      <c r="B271" s="9">
        <v>0</v>
      </c>
      <c r="C271" s="9">
        <v>0</v>
      </c>
      <c r="D271" s="9">
        <v>0</v>
      </c>
      <c r="E271" s="9">
        <v>0</v>
      </c>
      <c r="F271" s="10">
        <f>Table13[[#This Row],[551975]]/درآمدها!$C$10*100</f>
        <v>0</v>
      </c>
      <c r="G271" s="9">
        <v>0</v>
      </c>
      <c r="H271" s="9">
        <v>0</v>
      </c>
      <c r="I271" s="9">
        <v>207306067</v>
      </c>
      <c r="J271" s="9">
        <v>207306067</v>
      </c>
      <c r="K271" s="10">
        <f>Table13[[#This Row],[839748.0000]]/درآمدها!$C$10*100</f>
        <v>1.3655716786154235E-2</v>
      </c>
    </row>
    <row r="272" spans="1:11" ht="23.1" customHeight="1">
      <c r="A272" s="8" t="s">
        <v>516</v>
      </c>
      <c r="B272" s="9">
        <v>0</v>
      </c>
      <c r="C272" s="9">
        <v>0</v>
      </c>
      <c r="D272" s="9">
        <v>0</v>
      </c>
      <c r="E272" s="9">
        <v>0</v>
      </c>
      <c r="F272" s="10">
        <f>Table13[[#This Row],[551975]]/درآمدها!$C$10*100</f>
        <v>0</v>
      </c>
      <c r="G272" s="9">
        <v>0</v>
      </c>
      <c r="H272" s="9">
        <v>0</v>
      </c>
      <c r="I272" s="9">
        <v>-69811054</v>
      </c>
      <c r="J272" s="9">
        <v>-69811054</v>
      </c>
      <c r="K272" s="10">
        <f>Table13[[#This Row],[839748.0000]]/درآمدها!$C$10*100</f>
        <v>-4.5986111056118776E-3</v>
      </c>
    </row>
    <row r="273" spans="1:11" ht="23.1" customHeight="1">
      <c r="A273" s="8" t="s">
        <v>510</v>
      </c>
      <c r="B273" s="9">
        <v>0</v>
      </c>
      <c r="C273" s="9">
        <v>0</v>
      </c>
      <c r="D273" s="9">
        <v>0</v>
      </c>
      <c r="E273" s="9">
        <v>0</v>
      </c>
      <c r="F273" s="10">
        <f>Table13[[#This Row],[551975]]/درآمدها!$C$10*100</f>
        <v>0</v>
      </c>
      <c r="G273" s="9">
        <v>0</v>
      </c>
      <c r="H273" s="9">
        <v>0</v>
      </c>
      <c r="I273" s="9">
        <v>202200302</v>
      </c>
      <c r="J273" s="9">
        <v>202200302</v>
      </c>
      <c r="K273" s="10">
        <f>Table13[[#This Row],[839748.0000]]/درآمدها!$C$10*100</f>
        <v>1.3319388564671656E-2</v>
      </c>
    </row>
    <row r="274" spans="1:11" ht="23.1" customHeight="1">
      <c r="A274" s="8" t="s">
        <v>518</v>
      </c>
      <c r="B274" s="9">
        <v>0</v>
      </c>
      <c r="C274" s="9">
        <v>0</v>
      </c>
      <c r="D274" s="9">
        <v>0</v>
      </c>
      <c r="E274" s="9">
        <v>0</v>
      </c>
      <c r="F274" s="10">
        <f>Table13[[#This Row],[551975]]/درآمدها!$C$10*100</f>
        <v>0</v>
      </c>
      <c r="G274" s="9">
        <v>0</v>
      </c>
      <c r="H274" s="9">
        <v>0</v>
      </c>
      <c r="I274" s="9">
        <v>2544601092</v>
      </c>
      <c r="J274" s="9">
        <v>2544601092</v>
      </c>
      <c r="K274" s="10">
        <f>Table13[[#This Row],[839748.0000]]/درآمدها!$C$10*100</f>
        <v>0.16761859577457905</v>
      </c>
    </row>
    <row r="275" spans="1:11" ht="23.1" customHeight="1">
      <c r="A275" s="8" t="s">
        <v>551</v>
      </c>
      <c r="B275" s="9">
        <v>0</v>
      </c>
      <c r="C275" s="9">
        <v>0</v>
      </c>
      <c r="D275" s="9">
        <v>0</v>
      </c>
      <c r="E275" s="9">
        <v>0</v>
      </c>
      <c r="F275" s="10">
        <f>Table13[[#This Row],[551975]]/درآمدها!$C$10*100</f>
        <v>0</v>
      </c>
      <c r="G275" s="9">
        <v>0</v>
      </c>
      <c r="H275" s="9">
        <v>0</v>
      </c>
      <c r="I275" s="9">
        <v>2641999885</v>
      </c>
      <c r="J275" s="9">
        <v>2641999885</v>
      </c>
      <c r="K275" s="10">
        <f>Table13[[#This Row],[839748.0000]]/درآمدها!$C$10*100</f>
        <v>0.17403447328250196</v>
      </c>
    </row>
    <row r="276" spans="1:11" ht="23.1" customHeight="1">
      <c r="A276" s="8" t="s">
        <v>536</v>
      </c>
      <c r="B276" s="9">
        <v>0</v>
      </c>
      <c r="C276" s="9">
        <v>0</v>
      </c>
      <c r="D276" s="9">
        <v>0</v>
      </c>
      <c r="E276" s="9">
        <v>0</v>
      </c>
      <c r="F276" s="10">
        <f>Table13[[#This Row],[551975]]/درآمدها!$C$10*100</f>
        <v>0</v>
      </c>
      <c r="G276" s="9">
        <v>0</v>
      </c>
      <c r="H276" s="9">
        <v>0</v>
      </c>
      <c r="I276" s="9">
        <v>6990758348</v>
      </c>
      <c r="J276" s="9">
        <v>6990758348</v>
      </c>
      <c r="K276" s="10">
        <f>Table13[[#This Row],[839748.0000]]/درآمدها!$C$10*100</f>
        <v>0.46049697195177342</v>
      </c>
    </row>
    <row r="277" spans="1:11" ht="23.1" customHeight="1">
      <c r="A277" s="8" t="s">
        <v>564</v>
      </c>
      <c r="B277" s="9">
        <v>0</v>
      </c>
      <c r="C277" s="9">
        <v>0</v>
      </c>
      <c r="D277" s="9">
        <v>0</v>
      </c>
      <c r="E277" s="9">
        <v>0</v>
      </c>
      <c r="F277" s="10">
        <f>Table13[[#This Row],[551975]]/درآمدها!$C$10*100</f>
        <v>0</v>
      </c>
      <c r="G277" s="9">
        <v>0</v>
      </c>
      <c r="H277" s="9">
        <v>0</v>
      </c>
      <c r="I277" s="9">
        <v>-60550001</v>
      </c>
      <c r="J277" s="9">
        <v>-60550001</v>
      </c>
      <c r="K277" s="10">
        <f>Table13[[#This Row],[839748.0000]]/درآمدها!$C$10*100</f>
        <v>-3.9885647198996633E-3</v>
      </c>
    </row>
    <row r="278" spans="1:11" ht="23.1" customHeight="1">
      <c r="A278" s="8" t="s">
        <v>622</v>
      </c>
      <c r="B278" s="9">
        <v>0</v>
      </c>
      <c r="C278" s="9">
        <v>0</v>
      </c>
      <c r="D278" s="9">
        <v>0</v>
      </c>
      <c r="E278" s="9">
        <v>0</v>
      </c>
      <c r="F278" s="10">
        <f>Table13[[#This Row],[551975]]/درآمدها!$C$10*100</f>
        <v>0</v>
      </c>
      <c r="G278" s="9">
        <v>0</v>
      </c>
      <c r="H278" s="9">
        <v>0</v>
      </c>
      <c r="I278" s="9">
        <v>12000</v>
      </c>
      <c r="J278" s="9">
        <v>12000</v>
      </c>
      <c r="K278" s="10">
        <f>Table13[[#This Row],[839748.0000]]/درآمدها!$C$10*100</f>
        <v>7.9046698345712587E-7</v>
      </c>
    </row>
    <row r="279" spans="1:11" ht="23.1" customHeight="1">
      <c r="A279" s="8" t="s">
        <v>504</v>
      </c>
      <c r="B279" s="9">
        <v>0</v>
      </c>
      <c r="C279" s="9">
        <v>0</v>
      </c>
      <c r="D279" s="9">
        <v>0</v>
      </c>
      <c r="E279" s="9">
        <v>0</v>
      </c>
      <c r="F279" s="10">
        <f>Table13[[#This Row],[551975]]/درآمدها!$C$10*100</f>
        <v>0</v>
      </c>
      <c r="G279" s="9">
        <v>0</v>
      </c>
      <c r="H279" s="9">
        <v>0</v>
      </c>
      <c r="I279" s="9">
        <v>21569447</v>
      </c>
      <c r="J279" s="9">
        <v>21569447</v>
      </c>
      <c r="K279" s="10">
        <f>Table13[[#This Row],[839748.0000]]/درآمدها!$C$10*100</f>
        <v>1.4208279754106962E-3</v>
      </c>
    </row>
    <row r="280" spans="1:11" ht="23.1" customHeight="1">
      <c r="A280" s="8" t="s">
        <v>547</v>
      </c>
      <c r="B280" s="9">
        <v>0</v>
      </c>
      <c r="C280" s="9">
        <v>0</v>
      </c>
      <c r="D280" s="9">
        <v>0</v>
      </c>
      <c r="E280" s="9">
        <v>0</v>
      </c>
      <c r="F280" s="10">
        <f>Table13[[#This Row],[551975]]/درآمدها!$C$10*100</f>
        <v>0</v>
      </c>
      <c r="G280" s="9">
        <v>0</v>
      </c>
      <c r="H280" s="9">
        <v>0</v>
      </c>
      <c r="I280" s="9">
        <v>949756</v>
      </c>
      <c r="J280" s="9">
        <v>949756</v>
      </c>
      <c r="K280" s="10">
        <f>Table13[[#This Row],[839748.0000]]/درآمدها!$C$10*100</f>
        <v>6.2562563361692178E-5</v>
      </c>
    </row>
    <row r="281" spans="1:11" ht="23.1" customHeight="1">
      <c r="A281" s="8" t="s">
        <v>511</v>
      </c>
      <c r="B281" s="9">
        <v>0</v>
      </c>
      <c r="C281" s="9">
        <v>0</v>
      </c>
      <c r="D281" s="9">
        <v>0</v>
      </c>
      <c r="E281" s="9">
        <v>0</v>
      </c>
      <c r="F281" s="10">
        <f>Table13[[#This Row],[551975]]/درآمدها!$C$10*100</f>
        <v>0</v>
      </c>
      <c r="G281" s="9">
        <v>0</v>
      </c>
      <c r="H281" s="9">
        <v>0</v>
      </c>
      <c r="I281" s="9">
        <v>5216638792</v>
      </c>
      <c r="J281" s="9">
        <v>5216638792</v>
      </c>
      <c r="K281" s="10">
        <f>Table13[[#This Row],[839748.0000]]/درآمدها!$C$10*100</f>
        <v>0.34363172747480547</v>
      </c>
    </row>
    <row r="282" spans="1:11" ht="23.1" customHeight="1">
      <c r="A282" s="8" t="s">
        <v>500</v>
      </c>
      <c r="B282" s="9">
        <v>0</v>
      </c>
      <c r="C282" s="9">
        <v>0</v>
      </c>
      <c r="D282" s="9">
        <v>0</v>
      </c>
      <c r="E282" s="9">
        <v>0</v>
      </c>
      <c r="F282" s="10">
        <f>Table13[[#This Row],[551975]]/درآمدها!$C$10*100</f>
        <v>0</v>
      </c>
      <c r="G282" s="9">
        <v>0</v>
      </c>
      <c r="H282" s="9">
        <v>0</v>
      </c>
      <c r="I282" s="9">
        <v>10927681777</v>
      </c>
      <c r="J282" s="9">
        <v>10927681777</v>
      </c>
      <c r="K282" s="10">
        <f>Table13[[#This Row],[839748.0000]]/درآمدها!$C$10*100</f>
        <v>0.71983097087038295</v>
      </c>
    </row>
    <row r="283" spans="1:11" ht="23.1" customHeight="1">
      <c r="A283" s="8" t="s">
        <v>498</v>
      </c>
      <c r="B283" s="9">
        <v>0</v>
      </c>
      <c r="C283" s="9">
        <v>0</v>
      </c>
      <c r="D283" s="9">
        <v>0</v>
      </c>
      <c r="E283" s="9">
        <v>0</v>
      </c>
      <c r="F283" s="10">
        <f>Table13[[#This Row],[551975]]/درآمدها!$C$10*100</f>
        <v>0</v>
      </c>
      <c r="G283" s="9">
        <v>0</v>
      </c>
      <c r="H283" s="9">
        <v>0</v>
      </c>
      <c r="I283" s="9">
        <v>113072946</v>
      </c>
      <c r="J283" s="9">
        <v>113072946</v>
      </c>
      <c r="K283" s="10">
        <f>Table13[[#This Row],[839748.0000]]/درآمدها!$C$10*100</f>
        <v>7.4483692112692077E-3</v>
      </c>
    </row>
    <row r="284" spans="1:11" ht="23.1" customHeight="1">
      <c r="A284" s="8" t="s">
        <v>503</v>
      </c>
      <c r="B284" s="9">
        <v>0</v>
      </c>
      <c r="C284" s="9">
        <v>0</v>
      </c>
      <c r="D284" s="9">
        <v>0</v>
      </c>
      <c r="E284" s="9">
        <v>0</v>
      </c>
      <c r="F284" s="10">
        <f>Table13[[#This Row],[551975]]/درآمدها!$C$10*100</f>
        <v>0</v>
      </c>
      <c r="G284" s="9">
        <v>0</v>
      </c>
      <c r="H284" s="9">
        <v>0</v>
      </c>
      <c r="I284" s="9">
        <v>582827</v>
      </c>
      <c r="J284" s="9">
        <v>582827</v>
      </c>
      <c r="K284" s="10">
        <f>Table13[[#This Row],[839748.0000]]/درآمدها!$C$10*100</f>
        <v>3.8392125047280528E-5</v>
      </c>
    </row>
    <row r="285" spans="1:11" ht="23.1" customHeight="1">
      <c r="A285" s="8" t="s">
        <v>534</v>
      </c>
      <c r="B285" s="9">
        <v>0</v>
      </c>
      <c r="C285" s="9">
        <v>0</v>
      </c>
      <c r="D285" s="9">
        <v>0</v>
      </c>
      <c r="E285" s="9">
        <v>0</v>
      </c>
      <c r="F285" s="10">
        <f>Table13[[#This Row],[551975]]/درآمدها!$C$10*100</f>
        <v>0</v>
      </c>
      <c r="G285" s="9">
        <v>0</v>
      </c>
      <c r="H285" s="9">
        <v>0</v>
      </c>
      <c r="I285" s="9">
        <v>-8352887</v>
      </c>
      <c r="J285" s="9">
        <v>-8352887</v>
      </c>
      <c r="K285" s="10">
        <f>Table13[[#This Row],[839748.0000]]/درآمدها!$C$10*100</f>
        <v>-5.5022344917068683E-4</v>
      </c>
    </row>
    <row r="286" spans="1:11" ht="23.1" customHeight="1">
      <c r="A286" s="8" t="s">
        <v>602</v>
      </c>
      <c r="B286" s="9">
        <v>0</v>
      </c>
      <c r="C286" s="9">
        <v>0</v>
      </c>
      <c r="D286" s="9">
        <v>0</v>
      </c>
      <c r="E286" s="9">
        <v>0</v>
      </c>
      <c r="F286" s="10">
        <f>Table13[[#This Row],[551975]]/درآمدها!$C$10*100</f>
        <v>0</v>
      </c>
      <c r="G286" s="9">
        <v>0</v>
      </c>
      <c r="H286" s="9">
        <v>0</v>
      </c>
      <c r="I286" s="9">
        <v>-88213711</v>
      </c>
      <c r="J286" s="9">
        <v>-88213711</v>
      </c>
      <c r="K286" s="10">
        <f>Table13[[#This Row],[839748.0000]]/درآمدها!$C$10*100</f>
        <v>-5.8108355028107239E-3</v>
      </c>
    </row>
    <row r="287" spans="1:11" ht="23.1" customHeight="1">
      <c r="A287" s="8" t="s">
        <v>559</v>
      </c>
      <c r="B287" s="9">
        <v>0</v>
      </c>
      <c r="C287" s="9">
        <v>0</v>
      </c>
      <c r="D287" s="9">
        <v>0</v>
      </c>
      <c r="E287" s="9">
        <v>0</v>
      </c>
      <c r="F287" s="10">
        <f>Table13[[#This Row],[551975]]/درآمدها!$C$10*100</f>
        <v>0</v>
      </c>
      <c r="G287" s="9">
        <v>0</v>
      </c>
      <c r="H287" s="9">
        <v>0</v>
      </c>
      <c r="I287" s="9">
        <v>-199373269</v>
      </c>
      <c r="J287" s="9">
        <v>-199373269</v>
      </c>
      <c r="K287" s="10">
        <f>Table13[[#This Row],[839748.0000]]/درآمدها!$C$10*100</f>
        <v>-1.3133165544034677E-2</v>
      </c>
    </row>
    <row r="288" spans="1:11" ht="23.1" customHeight="1">
      <c r="A288" s="8" t="s">
        <v>558</v>
      </c>
      <c r="B288" s="9">
        <v>0</v>
      </c>
      <c r="C288" s="9">
        <v>0</v>
      </c>
      <c r="D288" s="9">
        <v>0</v>
      </c>
      <c r="E288" s="9">
        <v>0</v>
      </c>
      <c r="F288" s="10">
        <f>Table13[[#This Row],[551975]]/درآمدها!$C$10*100</f>
        <v>0</v>
      </c>
      <c r="G288" s="9">
        <v>0</v>
      </c>
      <c r="H288" s="9">
        <v>0</v>
      </c>
      <c r="I288" s="9">
        <v>-130970183</v>
      </c>
      <c r="J288" s="9">
        <v>-130970183</v>
      </c>
      <c r="K288" s="10">
        <f>Table13[[#This Row],[839748.0000]]/درآمدها!$C$10*100</f>
        <v>-8.6273004565698124E-3</v>
      </c>
    </row>
    <row r="289" spans="1:11" ht="23.1" customHeight="1">
      <c r="A289" s="8" t="s">
        <v>556</v>
      </c>
      <c r="B289" s="9">
        <v>0</v>
      </c>
      <c r="C289" s="9">
        <v>0</v>
      </c>
      <c r="D289" s="9">
        <v>0</v>
      </c>
      <c r="E289" s="9">
        <v>0</v>
      </c>
      <c r="F289" s="10">
        <f>Table13[[#This Row],[551975]]/درآمدها!$C$10*100</f>
        <v>0</v>
      </c>
      <c r="G289" s="9">
        <v>0</v>
      </c>
      <c r="H289" s="9">
        <v>0</v>
      </c>
      <c r="I289" s="9">
        <v>84549194</v>
      </c>
      <c r="J289" s="9">
        <v>84549194</v>
      </c>
      <c r="K289" s="10">
        <f>Table13[[#This Row],[839748.0000]]/درآمدها!$C$10*100</f>
        <v>5.569445527909278E-3</v>
      </c>
    </row>
    <row r="290" spans="1:11" ht="23.1" customHeight="1">
      <c r="A290" s="8" t="s">
        <v>555</v>
      </c>
      <c r="B290" s="9">
        <v>0</v>
      </c>
      <c r="C290" s="9">
        <v>0</v>
      </c>
      <c r="D290" s="9">
        <v>0</v>
      </c>
      <c r="E290" s="9">
        <v>0</v>
      </c>
      <c r="F290" s="10">
        <f>Table13[[#This Row],[551975]]/درآمدها!$C$10*100</f>
        <v>0</v>
      </c>
      <c r="G290" s="9">
        <v>0</v>
      </c>
      <c r="H290" s="9">
        <v>0</v>
      </c>
      <c r="I290" s="9">
        <v>986008925</v>
      </c>
      <c r="J290" s="9">
        <v>986008925</v>
      </c>
      <c r="K290" s="10">
        <f>Table13[[#This Row],[839748.0000]]/درآمدها!$C$10*100</f>
        <v>6.4950625050546135E-2</v>
      </c>
    </row>
    <row r="291" spans="1:11" ht="23.1" customHeight="1">
      <c r="A291" s="8" t="s">
        <v>554</v>
      </c>
      <c r="B291" s="9">
        <v>0</v>
      </c>
      <c r="C291" s="9">
        <v>0</v>
      </c>
      <c r="D291" s="9">
        <v>0</v>
      </c>
      <c r="E291" s="9">
        <v>0</v>
      </c>
      <c r="F291" s="10">
        <f>Table13[[#This Row],[551975]]/درآمدها!$C$10*100</f>
        <v>0</v>
      </c>
      <c r="G291" s="9">
        <v>0</v>
      </c>
      <c r="H291" s="9">
        <v>0</v>
      </c>
      <c r="I291" s="9">
        <v>2078461693</v>
      </c>
      <c r="J291" s="9">
        <v>2078461693</v>
      </c>
      <c r="K291" s="10">
        <f>Table13[[#This Row],[839748.0000]]/درآمدها!$C$10*100</f>
        <v>0.13691294539140841</v>
      </c>
    </row>
    <row r="292" spans="1:11" ht="23.1" customHeight="1">
      <c r="A292" s="8" t="s">
        <v>615</v>
      </c>
      <c r="B292" s="9">
        <v>0</v>
      </c>
      <c r="C292" s="9">
        <v>-97588000</v>
      </c>
      <c r="D292" s="9">
        <v>46574739</v>
      </c>
      <c r="E292" s="9">
        <v>-51013261</v>
      </c>
      <c r="F292" s="10">
        <f>Table13[[#This Row],[551975]]/درآمدها!$C$10*100</f>
        <v>-3.3603582115817542E-3</v>
      </c>
      <c r="G292" s="9">
        <v>0</v>
      </c>
      <c r="H292" s="9">
        <v>0</v>
      </c>
      <c r="I292" s="9">
        <v>46360133</v>
      </c>
      <c r="J292" s="9">
        <v>46360133</v>
      </c>
      <c r="K292" s="10">
        <f>Table13[[#This Row],[839748.0000]]/درآمدها!$C$10*100</f>
        <v>3.0538462070984298E-3</v>
      </c>
    </row>
    <row r="293" spans="1:11" ht="23.1" customHeight="1">
      <c r="A293" s="8" t="s">
        <v>612</v>
      </c>
      <c r="B293" s="9">
        <v>0</v>
      </c>
      <c r="C293" s="9">
        <v>1185000</v>
      </c>
      <c r="D293" s="9">
        <v>-2911850</v>
      </c>
      <c r="E293" s="9">
        <v>-1726850</v>
      </c>
      <c r="F293" s="10">
        <f>Table13[[#This Row],[551975]]/درآمدها!$C$10*100</f>
        <v>-1.137514925319115E-4</v>
      </c>
      <c r="G293" s="9">
        <v>0</v>
      </c>
      <c r="H293" s="9">
        <v>0</v>
      </c>
      <c r="I293" s="9">
        <v>-2912256</v>
      </c>
      <c r="J293" s="9">
        <v>-2912256</v>
      </c>
      <c r="K293" s="10">
        <f>Table13[[#This Row],[839748.0000]]/درآمدها!$C$10*100</f>
        <v>-1.9183685128124298E-4</v>
      </c>
    </row>
    <row r="294" spans="1:11" ht="23.1" customHeight="1">
      <c r="A294" s="8" t="s">
        <v>517</v>
      </c>
      <c r="B294" s="9">
        <v>0</v>
      </c>
      <c r="C294" s="9">
        <v>230383000</v>
      </c>
      <c r="D294" s="9">
        <v>-229638634</v>
      </c>
      <c r="E294" s="9">
        <v>744366</v>
      </c>
      <c r="F294" s="10">
        <f>Table13[[#This Row],[551975]]/درآمدها!$C$10*100</f>
        <v>4.9033062217337249E-5</v>
      </c>
      <c r="G294" s="9">
        <v>0</v>
      </c>
      <c r="H294" s="9">
        <v>0</v>
      </c>
      <c r="I294" s="9">
        <v>-229917727</v>
      </c>
      <c r="J294" s="9">
        <v>-229917727</v>
      </c>
      <c r="K294" s="10">
        <f>Table13[[#This Row],[839748.0000]]/درآمدها!$C$10*100</f>
        <v>-1.5145197675417416E-2</v>
      </c>
    </row>
    <row r="295" spans="1:11" ht="23.1" customHeight="1">
      <c r="A295" s="8" t="s">
        <v>523</v>
      </c>
      <c r="B295" s="9">
        <v>0</v>
      </c>
      <c r="C295" s="9">
        <v>-42500000</v>
      </c>
      <c r="D295" s="9">
        <v>40194090</v>
      </c>
      <c r="E295" s="9">
        <v>-2305910</v>
      </c>
      <c r="F295" s="10">
        <f>Table13[[#This Row],[551975]]/درآمدها!$C$10*100</f>
        <v>-1.5189547681863512E-4</v>
      </c>
      <c r="G295" s="9">
        <v>0</v>
      </c>
      <c r="H295" s="9">
        <v>0</v>
      </c>
      <c r="I295" s="9">
        <v>40108132</v>
      </c>
      <c r="J295" s="9">
        <v>40108132</v>
      </c>
      <c r="K295" s="10">
        <f>Table13[[#This Row],[839748.0000]]/درآمدها!$C$10*100</f>
        <v>2.6420128428450186E-3</v>
      </c>
    </row>
    <row r="296" spans="1:11" ht="23.1" customHeight="1">
      <c r="A296" s="8" t="s">
        <v>614</v>
      </c>
      <c r="B296" s="9">
        <v>0</v>
      </c>
      <c r="C296" s="9">
        <v>-210790000</v>
      </c>
      <c r="D296" s="9">
        <v>214103747</v>
      </c>
      <c r="E296" s="9">
        <v>3313747</v>
      </c>
      <c r="F296" s="10">
        <f>Table13[[#This Row],[551975]]/درآمدها!$C$10*100</f>
        <v>2.182839662525084E-4</v>
      </c>
      <c r="G296" s="9">
        <v>0</v>
      </c>
      <c r="H296" s="9">
        <v>0</v>
      </c>
      <c r="I296" s="9">
        <v>213851125</v>
      </c>
      <c r="J296" s="9">
        <v>213851125</v>
      </c>
      <c r="K296" s="10">
        <f>Table13[[#This Row],[839748.0000]]/درآمدها!$C$10*100</f>
        <v>1.4086854473971899E-2</v>
      </c>
    </row>
    <row r="297" spans="1:11" ht="23.1" customHeight="1">
      <c r="A297" s="8" t="s">
        <v>109</v>
      </c>
      <c r="B297" s="9">
        <v>0</v>
      </c>
      <c r="C297" s="9">
        <v>-752178000</v>
      </c>
      <c r="D297" s="9">
        <v>1215976349</v>
      </c>
      <c r="E297" s="9">
        <v>463798349</v>
      </c>
      <c r="F297" s="10">
        <f>Table13[[#This Row],[551975]]/درآمدها!$C$10*100</f>
        <v>3.0551440155535445E-2</v>
      </c>
      <c r="G297" s="9">
        <v>0</v>
      </c>
      <c r="H297" s="9">
        <v>0</v>
      </c>
      <c r="I297" s="9">
        <v>1215508841</v>
      </c>
      <c r="J297" s="9">
        <v>1215508841</v>
      </c>
      <c r="K297" s="10">
        <f>Table13[[#This Row],[839748.0000]]/درآمدها!$C$10*100</f>
        <v>8.0068300575894771E-2</v>
      </c>
    </row>
    <row r="298" spans="1:11" ht="23.1" customHeight="1">
      <c r="A298" s="8" t="s">
        <v>110</v>
      </c>
      <c r="B298" s="9">
        <v>0</v>
      </c>
      <c r="C298" s="9">
        <v>-22851502376</v>
      </c>
      <c r="D298" s="9">
        <v>26644466002</v>
      </c>
      <c r="E298" s="9">
        <v>3792963626</v>
      </c>
      <c r="F298" s="10">
        <f>Table13[[#This Row],[551975]]/درآمدها!$C$10*100</f>
        <v>0.24985104298390187</v>
      </c>
      <c r="G298" s="9">
        <v>0</v>
      </c>
      <c r="H298" s="9">
        <v>0</v>
      </c>
      <c r="I298" s="9">
        <v>28729381853</v>
      </c>
      <c r="J298" s="9">
        <v>28729381853</v>
      </c>
      <c r="K298" s="10">
        <f>Table13[[#This Row],[839748.0000]]/درآمدها!$C$10*100</f>
        <v>1.8924689841607338</v>
      </c>
    </row>
    <row r="299" spans="1:11" ht="23.1" customHeight="1">
      <c r="A299" s="8" t="s">
        <v>550</v>
      </c>
      <c r="B299" s="9">
        <v>0</v>
      </c>
      <c r="C299" s="9">
        <v>0</v>
      </c>
      <c r="D299" s="9">
        <v>0</v>
      </c>
      <c r="E299" s="9">
        <v>0</v>
      </c>
      <c r="F299" s="10">
        <f>Table13[[#This Row],[551975]]/درآمدها!$C$10*100</f>
        <v>0</v>
      </c>
      <c r="G299" s="9">
        <v>0</v>
      </c>
      <c r="H299" s="9">
        <v>0</v>
      </c>
      <c r="I299" s="9">
        <v>12534609615</v>
      </c>
      <c r="J299" s="9">
        <v>12534609615</v>
      </c>
      <c r="K299" s="10">
        <f>Table13[[#This Row],[839748.0000]]/درآمدها!$C$10*100</f>
        <v>0.82568292093181139</v>
      </c>
    </row>
    <row r="300" spans="1:11" ht="23.1" customHeight="1">
      <c r="A300" s="8" t="s">
        <v>530</v>
      </c>
      <c r="B300" s="9">
        <v>0</v>
      </c>
      <c r="C300" s="9">
        <v>-497665623</v>
      </c>
      <c r="D300" s="9">
        <v>504323623</v>
      </c>
      <c r="E300" s="9">
        <v>6658000</v>
      </c>
      <c r="F300" s="10">
        <f>Table13[[#This Row],[551975]]/درآمدها!$C$10*100</f>
        <v>4.3857743132146205E-4</v>
      </c>
      <c r="G300" s="9">
        <v>0</v>
      </c>
      <c r="H300" s="9">
        <v>0</v>
      </c>
      <c r="I300" s="9">
        <v>413864112</v>
      </c>
      <c r="J300" s="9">
        <v>413864112</v>
      </c>
      <c r="K300" s="10">
        <f>Table13[[#This Row],[839748.0000]]/درآمدها!$C$10*100</f>
        <v>2.7262159681150176E-2</v>
      </c>
    </row>
    <row r="301" spans="1:11" ht="23.1" customHeight="1">
      <c r="A301" s="8" t="s">
        <v>588</v>
      </c>
      <c r="B301" s="9">
        <v>0</v>
      </c>
      <c r="C301" s="9">
        <v>-326021500</v>
      </c>
      <c r="D301" s="9">
        <v>329823500</v>
      </c>
      <c r="E301" s="9">
        <v>3802000</v>
      </c>
      <c r="F301" s="10">
        <f>Table13[[#This Row],[551975]]/درآمدها!$C$10*100</f>
        <v>2.5044628925866605E-4</v>
      </c>
      <c r="G301" s="9">
        <v>0</v>
      </c>
      <c r="H301" s="9">
        <v>0</v>
      </c>
      <c r="I301" s="9">
        <v>312251727</v>
      </c>
      <c r="J301" s="9">
        <v>312251727</v>
      </c>
      <c r="K301" s="10">
        <f>Table13[[#This Row],[839748.0000]]/درآمدها!$C$10*100</f>
        <v>2.0568723393414E-2</v>
      </c>
    </row>
    <row r="302" spans="1:11" ht="23.1" customHeight="1">
      <c r="A302" s="8" t="s">
        <v>529</v>
      </c>
      <c r="B302" s="9">
        <v>0</v>
      </c>
      <c r="C302" s="9">
        <v>-4539506039</v>
      </c>
      <c r="D302" s="9">
        <v>4603248039</v>
      </c>
      <c r="E302" s="9">
        <v>63742000</v>
      </c>
      <c r="F302" s="10">
        <f>Table13[[#This Row],[551975]]/درآمدها!$C$10*100</f>
        <v>4.1988288716270101E-3</v>
      </c>
      <c r="G302" s="9">
        <v>0</v>
      </c>
      <c r="H302" s="9">
        <v>0</v>
      </c>
      <c r="I302" s="9">
        <v>8754836754</v>
      </c>
      <c r="J302" s="9">
        <v>8754836754</v>
      </c>
      <c r="K302" s="10">
        <f>Table13[[#This Row],[839748.0000]]/درآمدها!$C$10*100</f>
        <v>0.57670078329949637</v>
      </c>
    </row>
    <row r="303" spans="1:11" ht="23.1" customHeight="1">
      <c r="A303" s="8" t="s">
        <v>616</v>
      </c>
      <c r="B303" s="9">
        <v>0</v>
      </c>
      <c r="C303" s="9">
        <v>0</v>
      </c>
      <c r="D303" s="9">
        <v>1050000</v>
      </c>
      <c r="E303" s="9">
        <v>1050000</v>
      </c>
      <c r="F303" s="10">
        <f>Table13[[#This Row],[551975]]/درآمدها!$C$10*100</f>
        <v>6.9165861052498514E-5</v>
      </c>
      <c r="G303" s="9">
        <v>0</v>
      </c>
      <c r="H303" s="9">
        <v>0</v>
      </c>
      <c r="I303" s="9">
        <v>1049731</v>
      </c>
      <c r="J303" s="9">
        <v>1049731</v>
      </c>
      <c r="K303" s="10">
        <f>Table13[[#This Row],[839748.0000]]/درآمدها!$C$10*100</f>
        <v>6.9148141417619351E-5</v>
      </c>
    </row>
    <row r="304" spans="1:11" ht="23.1" customHeight="1">
      <c r="A304" s="8" t="s">
        <v>540</v>
      </c>
      <c r="B304" s="9">
        <v>0</v>
      </c>
      <c r="C304" s="9">
        <v>402750000</v>
      </c>
      <c r="D304" s="9">
        <v>50250000</v>
      </c>
      <c r="E304" s="9">
        <v>453000000</v>
      </c>
      <c r="F304" s="10">
        <f>Table13[[#This Row],[551975]]/درآمدها!$C$10*100</f>
        <v>2.9840128625506508E-2</v>
      </c>
      <c r="G304" s="9">
        <v>0</v>
      </c>
      <c r="H304" s="9">
        <v>0</v>
      </c>
      <c r="I304" s="9">
        <v>50237063</v>
      </c>
      <c r="J304" s="9">
        <v>50237063</v>
      </c>
      <c r="K304" s="10">
        <f>Table13[[#This Row],[839748.0000]]/درآمدها!$C$10*100</f>
        <v>3.3092283039462995E-3</v>
      </c>
    </row>
    <row r="305" spans="1:11" ht="23.1" customHeight="1">
      <c r="A305" s="8" t="s">
        <v>111</v>
      </c>
      <c r="B305" s="9">
        <v>0</v>
      </c>
      <c r="C305" s="9">
        <v>337831476</v>
      </c>
      <c r="D305" s="9">
        <v>-318927345</v>
      </c>
      <c r="E305" s="9">
        <v>18904131</v>
      </c>
      <c r="F305" s="10">
        <f>Table13[[#This Row],[551975]]/درآمدها!$C$10*100</f>
        <v>1.2452576172040286E-3</v>
      </c>
      <c r="G305" s="9">
        <v>0</v>
      </c>
      <c r="H305" s="9">
        <v>0</v>
      </c>
      <c r="I305" s="9">
        <v>-318927345</v>
      </c>
      <c r="J305" s="9">
        <v>-318927345</v>
      </c>
      <c r="K305" s="10">
        <f>Table13[[#This Row],[839748.0000]]/درآمدها!$C$10*100</f>
        <v>-2.1008461362011673E-2</v>
      </c>
    </row>
    <row r="306" spans="1:11" ht="23.1" customHeight="1">
      <c r="A306" s="8" t="s">
        <v>112</v>
      </c>
      <c r="B306" s="9">
        <v>0</v>
      </c>
      <c r="C306" s="9">
        <v>17033703379</v>
      </c>
      <c r="D306" s="9">
        <v>-18475202099</v>
      </c>
      <c r="E306" s="9">
        <v>-1441498720</v>
      </c>
      <c r="F306" s="10">
        <f>Table13[[#This Row],[551975]]/درآمدها!$C$10*100</f>
        <v>-9.4954762071309026E-2</v>
      </c>
      <c r="G306" s="9">
        <v>0</v>
      </c>
      <c r="H306" s="9">
        <v>0</v>
      </c>
      <c r="I306" s="9">
        <v>-19185849028</v>
      </c>
      <c r="J306" s="9">
        <v>-19185849028</v>
      </c>
      <c r="K306" s="10">
        <f>Table13[[#This Row],[839748.0000]]/درآمدها!$C$10*100</f>
        <v>-1.2638150171855826</v>
      </c>
    </row>
    <row r="307" spans="1:11" ht="23.1" customHeight="1">
      <c r="A307" s="8" t="s">
        <v>113</v>
      </c>
      <c r="B307" s="9">
        <v>0</v>
      </c>
      <c r="C307" s="9">
        <v>10711309789</v>
      </c>
      <c r="D307" s="9">
        <v>-11232295601</v>
      </c>
      <c r="E307" s="9">
        <v>-520985812</v>
      </c>
      <c r="F307" s="10">
        <f>Table13[[#This Row],[551975]]/درآمدها!$C$10*100</f>
        <v>-3.4318506936300112E-2</v>
      </c>
      <c r="G307" s="9">
        <v>0</v>
      </c>
      <c r="H307" s="9">
        <v>0</v>
      </c>
      <c r="I307" s="9">
        <v>-11232295601</v>
      </c>
      <c r="J307" s="9">
        <v>-11232295601</v>
      </c>
      <c r="K307" s="10">
        <f>Table13[[#This Row],[839748.0000]]/درآمدها!$C$10*100</f>
        <v>-0.73989656841843454</v>
      </c>
    </row>
    <row r="308" spans="1:11" ht="23.1" customHeight="1">
      <c r="A308" s="8" t="s">
        <v>580</v>
      </c>
      <c r="B308" s="9">
        <v>0</v>
      </c>
      <c r="C308" s="9">
        <v>0</v>
      </c>
      <c r="D308" s="9">
        <v>0</v>
      </c>
      <c r="E308" s="9">
        <v>0</v>
      </c>
      <c r="F308" s="10">
        <f>Table13[[#This Row],[551975]]/درآمدها!$C$10*100</f>
        <v>0</v>
      </c>
      <c r="G308" s="9">
        <v>0</v>
      </c>
      <c r="H308" s="9">
        <v>0</v>
      </c>
      <c r="I308" s="9">
        <v>-2613647</v>
      </c>
      <c r="J308" s="9">
        <v>-2613647</v>
      </c>
      <c r="K308" s="10">
        <f>Table13[[#This Row],[839748.0000]]/درآمدها!$C$10*100</f>
        <v>-1.7216680499264724E-4</v>
      </c>
    </row>
    <row r="309" spans="1:11" ht="23.1" customHeight="1">
      <c r="A309" s="8" t="s">
        <v>624</v>
      </c>
      <c r="B309" s="9">
        <v>0</v>
      </c>
      <c r="C309" s="9">
        <v>94930000</v>
      </c>
      <c r="D309" s="9">
        <v>-580024658</v>
      </c>
      <c r="E309" s="9">
        <v>-485094658</v>
      </c>
      <c r="F309" s="10">
        <f>Table13[[#This Row],[551975]]/درآمدها!$C$10*100</f>
        <v>-3.1954275916702184E-2</v>
      </c>
      <c r="G309" s="9">
        <v>0</v>
      </c>
      <c r="H309" s="9">
        <v>0</v>
      </c>
      <c r="I309" s="9">
        <v>-580353591</v>
      </c>
      <c r="J309" s="9">
        <v>-580353591</v>
      </c>
      <c r="K309" s="10">
        <f>Table13[[#This Row],[839748.0000]]/درآمدها!$C$10*100</f>
        <v>-3.8229196034690049E-2</v>
      </c>
    </row>
    <row r="310" spans="1:11" ht="23.1" customHeight="1">
      <c r="A310" s="8" t="s">
        <v>625</v>
      </c>
      <c r="B310" s="9">
        <v>0</v>
      </c>
      <c r="C310" s="9">
        <v>50000000</v>
      </c>
      <c r="D310" s="9">
        <v>-290228555</v>
      </c>
      <c r="E310" s="9">
        <v>-240228555</v>
      </c>
      <c r="F310" s="10">
        <f>Table13[[#This Row],[551975]]/درآمدها!$C$10*100</f>
        <v>-1.5824395100926189E-2</v>
      </c>
      <c r="G310" s="9">
        <v>0</v>
      </c>
      <c r="H310" s="9">
        <v>0</v>
      </c>
      <c r="I310" s="9">
        <v>-290344940</v>
      </c>
      <c r="J310" s="9">
        <v>-290344940</v>
      </c>
      <c r="K310" s="10">
        <f>Table13[[#This Row],[839748.0000]]/درآمدها!$C$10*100</f>
        <v>-1.9125674073653353E-2</v>
      </c>
    </row>
    <row r="311" spans="1:11" ht="23.1" customHeight="1">
      <c r="A311" s="8" t="s">
        <v>626</v>
      </c>
      <c r="B311" s="9">
        <v>0</v>
      </c>
      <c r="C311" s="9">
        <v>186000000</v>
      </c>
      <c r="D311" s="9">
        <v>-1290755945</v>
      </c>
      <c r="E311" s="9">
        <v>-1104755945</v>
      </c>
      <c r="F311" s="10">
        <f>Table13[[#This Row],[551975]]/درآمدها!$C$10*100</f>
        <v>-7.277275827503972E-2</v>
      </c>
      <c r="G311" s="9">
        <v>0</v>
      </c>
      <c r="H311" s="9">
        <v>0</v>
      </c>
      <c r="I311" s="9">
        <v>-1291055674</v>
      </c>
      <c r="J311" s="9">
        <v>-1291055674</v>
      </c>
      <c r="K311" s="10">
        <f>Table13[[#This Row],[839748.0000]]/درآمدها!$C$10*100</f>
        <v>-8.5044740341832209E-2</v>
      </c>
    </row>
    <row r="312" spans="1:11" ht="23.1" customHeight="1">
      <c r="A312" s="8" t="s">
        <v>583</v>
      </c>
      <c r="B312" s="9">
        <v>0</v>
      </c>
      <c r="C312" s="9">
        <v>-2434721000</v>
      </c>
      <c r="D312" s="9">
        <v>-4533733705</v>
      </c>
      <c r="E312" s="9">
        <v>-6968454705</v>
      </c>
      <c r="F312" s="10">
        <f>Table13[[#This Row],[551975]]/درآمدها!$C$10*100</f>
        <v>-0.45902778083491386</v>
      </c>
      <c r="G312" s="9">
        <v>0</v>
      </c>
      <c r="H312" s="9">
        <v>0</v>
      </c>
      <c r="I312" s="9">
        <v>-4535320145</v>
      </c>
      <c r="J312" s="9">
        <v>-4535320145</v>
      </c>
      <c r="K312" s="10">
        <f>Table13[[#This Row],[839748.0000]]/درآمدها!$C$10*100</f>
        <v>-0.29875173616920708</v>
      </c>
    </row>
    <row r="313" spans="1:11" ht="23.1" customHeight="1">
      <c r="A313" s="8" t="s">
        <v>557</v>
      </c>
      <c r="B313" s="9">
        <v>0</v>
      </c>
      <c r="C313" s="9">
        <v>-10265646489</v>
      </c>
      <c r="D313" s="9">
        <v>8123043884</v>
      </c>
      <c r="E313" s="9">
        <v>-2142602605</v>
      </c>
      <c r="F313" s="10">
        <f>Table13[[#This Row],[551975]]/درآمدها!$C$10*100</f>
        <v>-0.1411380514934775</v>
      </c>
      <c r="G313" s="9">
        <v>0</v>
      </c>
      <c r="H313" s="9">
        <v>0</v>
      </c>
      <c r="I313" s="9">
        <v>8658618769</v>
      </c>
      <c r="J313" s="9">
        <v>8658618769</v>
      </c>
      <c r="K313" s="10">
        <f>Table13[[#This Row],[839748.0000]]/درآمدها!$C$10*100</f>
        <v>0.57036268826972358</v>
      </c>
    </row>
    <row r="314" spans="1:11" ht="23.1" customHeight="1">
      <c r="A314" s="8" t="s">
        <v>575</v>
      </c>
      <c r="B314" s="9">
        <v>0</v>
      </c>
      <c r="C314" s="9">
        <v>-2146544444</v>
      </c>
      <c r="D314" s="9">
        <v>2266508369</v>
      </c>
      <c r="E314" s="9">
        <v>119963925</v>
      </c>
      <c r="F314" s="10">
        <f>Table13[[#This Row],[551975]]/درآمدها!$C$10*100</f>
        <v>7.9022934932022407E-3</v>
      </c>
      <c r="G314" s="9">
        <v>0</v>
      </c>
      <c r="H314" s="9">
        <v>0</v>
      </c>
      <c r="I314" s="9">
        <v>2721859138</v>
      </c>
      <c r="J314" s="9">
        <v>2721859138</v>
      </c>
      <c r="K314" s="10">
        <f>Table13[[#This Row],[839748.0000]]/درآمدها!$C$10*100</f>
        <v>0.17929498185083942</v>
      </c>
    </row>
    <row r="315" spans="1:11" ht="23.1" customHeight="1">
      <c r="A315" s="8" t="s">
        <v>619</v>
      </c>
      <c r="B315" s="9">
        <v>0</v>
      </c>
      <c r="C315" s="9">
        <v>-6000000</v>
      </c>
      <c r="D315" s="9">
        <v>18000000</v>
      </c>
      <c r="E315" s="9">
        <v>12000000</v>
      </c>
      <c r="F315" s="10">
        <f>Table13[[#This Row],[551975]]/درآمدها!$C$10*100</f>
        <v>7.9046698345712593E-4</v>
      </c>
      <c r="G315" s="9">
        <v>0</v>
      </c>
      <c r="H315" s="9">
        <v>0</v>
      </c>
      <c r="I315" s="9">
        <v>17995368</v>
      </c>
      <c r="J315" s="9">
        <v>17995368</v>
      </c>
      <c r="K315" s="10">
        <f>Table13[[#This Row],[839748.0000]]/درآمدها!$C$10*100</f>
        <v>1.1853953549300744E-3</v>
      </c>
    </row>
    <row r="316" spans="1:11" ht="23.1" customHeight="1">
      <c r="A316" s="8" t="s">
        <v>531</v>
      </c>
      <c r="B316" s="9">
        <v>0</v>
      </c>
      <c r="C316" s="9">
        <v>-11319000</v>
      </c>
      <c r="D316" s="9">
        <v>11550000</v>
      </c>
      <c r="E316" s="9">
        <v>231000</v>
      </c>
      <c r="F316" s="10">
        <f>Table13[[#This Row],[551975]]/درآمدها!$C$10*100</f>
        <v>1.5216489431549674E-5</v>
      </c>
      <c r="G316" s="9">
        <v>0</v>
      </c>
      <c r="H316" s="9">
        <v>0</v>
      </c>
      <c r="I316" s="9">
        <v>11547027</v>
      </c>
      <c r="J316" s="9">
        <v>11547027</v>
      </c>
      <c r="K316" s="10">
        <f>Table13[[#This Row],[839748.0000]]/درآمدها!$C$10*100</f>
        <v>7.6062863338233221E-4</v>
      </c>
    </row>
    <row r="317" spans="1:11" ht="23.1" customHeight="1">
      <c r="A317" s="8" t="s">
        <v>546</v>
      </c>
      <c r="B317" s="9">
        <v>0</v>
      </c>
      <c r="C317" s="9">
        <v>-21500000</v>
      </c>
      <c r="D317" s="9">
        <v>22500000</v>
      </c>
      <c r="E317" s="9">
        <v>1000000</v>
      </c>
      <c r="F317" s="10">
        <f>Table13[[#This Row],[551975]]/درآمدها!$C$10*100</f>
        <v>6.5872248621427152E-5</v>
      </c>
      <c r="G317" s="9">
        <v>0</v>
      </c>
      <c r="H317" s="9">
        <v>0</v>
      </c>
      <c r="I317" s="9">
        <v>22494207</v>
      </c>
      <c r="J317" s="9">
        <v>22494207</v>
      </c>
      <c r="K317" s="10">
        <f>Table13[[#This Row],[839748.0000]]/درآمدها!$C$10*100</f>
        <v>1.4817439960458471E-3</v>
      </c>
    </row>
    <row r="318" spans="1:11" ht="23.1" customHeight="1">
      <c r="A318" s="8" t="s">
        <v>595</v>
      </c>
      <c r="B318" s="9">
        <v>0</v>
      </c>
      <c r="C318" s="9">
        <v>-51899000</v>
      </c>
      <c r="D318" s="9">
        <v>60585000</v>
      </c>
      <c r="E318" s="9">
        <v>8686000</v>
      </c>
      <c r="F318" s="10">
        <f>Table13[[#This Row],[551975]]/درآمدها!$C$10*100</f>
        <v>5.7216635152571634E-4</v>
      </c>
      <c r="G318" s="9">
        <v>0</v>
      </c>
      <c r="H318" s="9">
        <v>0</v>
      </c>
      <c r="I318" s="9">
        <v>60569403</v>
      </c>
      <c r="J318" s="9">
        <v>60569403</v>
      </c>
      <c r="K318" s="10">
        <f>Table13[[#This Row],[839748.0000]]/درآمدها!$C$10*100</f>
        <v>3.9898427732674158E-3</v>
      </c>
    </row>
    <row r="319" spans="1:11" ht="23.1" customHeight="1">
      <c r="A319" s="8" t="s">
        <v>611</v>
      </c>
      <c r="B319" s="9">
        <v>0</v>
      </c>
      <c r="C319" s="9">
        <v>-21000</v>
      </c>
      <c r="D319" s="9">
        <v>31000</v>
      </c>
      <c r="E319" s="9">
        <v>10000</v>
      </c>
      <c r="F319" s="10">
        <f>Table13[[#This Row],[551975]]/درآمدها!$C$10*100</f>
        <v>6.5872248621427168E-7</v>
      </c>
      <c r="G319" s="9">
        <v>0</v>
      </c>
      <c r="H319" s="9">
        <v>0</v>
      </c>
      <c r="I319" s="9">
        <v>30994</v>
      </c>
      <c r="J319" s="9">
        <v>30994</v>
      </c>
      <c r="K319" s="10">
        <f>Table13[[#This Row],[839748.0000]]/درآمدها!$C$10*100</f>
        <v>2.0416444737725135E-6</v>
      </c>
    </row>
    <row r="320" spans="1:11" ht="23.1" customHeight="1">
      <c r="A320" s="8" t="s">
        <v>608</v>
      </c>
      <c r="B320" s="9">
        <v>0</v>
      </c>
      <c r="C320" s="9">
        <v>80000</v>
      </c>
      <c r="D320" s="9">
        <v>160000</v>
      </c>
      <c r="E320" s="9">
        <v>240000</v>
      </c>
      <c r="F320" s="10">
        <f>Table13[[#This Row],[551975]]/درآمدها!$C$10*100</f>
        <v>1.5809339669142518E-5</v>
      </c>
      <c r="G320" s="9">
        <v>0</v>
      </c>
      <c r="H320" s="9">
        <v>0</v>
      </c>
      <c r="I320" s="9">
        <v>159960</v>
      </c>
      <c r="J320" s="9">
        <v>159960</v>
      </c>
      <c r="K320" s="10">
        <f>Table13[[#This Row],[839748.0000]]/درآمدها!$C$10*100</f>
        <v>1.0536924889483489E-5</v>
      </c>
    </row>
    <row r="321" spans="1:11" ht="23.1" customHeight="1">
      <c r="A321" s="8" t="s">
        <v>609</v>
      </c>
      <c r="B321" s="9">
        <v>0</v>
      </c>
      <c r="C321" s="9">
        <v>-27000</v>
      </c>
      <c r="D321" s="9">
        <v>51000</v>
      </c>
      <c r="E321" s="9">
        <v>24000</v>
      </c>
      <c r="F321" s="10">
        <f>Table13[[#This Row],[551975]]/درآمدها!$C$10*100</f>
        <v>1.5809339669142517E-6</v>
      </c>
      <c r="G321" s="9">
        <v>0</v>
      </c>
      <c r="H321" s="9">
        <v>0</v>
      </c>
      <c r="I321" s="9">
        <v>50988</v>
      </c>
      <c r="J321" s="9">
        <v>50988</v>
      </c>
      <c r="K321" s="10">
        <f>Table13[[#This Row],[839748.0000]]/درآمدها!$C$10*100</f>
        <v>3.3586942127093281E-6</v>
      </c>
    </row>
    <row r="322" spans="1:11" ht="23.1" customHeight="1">
      <c r="A322" s="8" t="s">
        <v>610</v>
      </c>
      <c r="B322" s="9">
        <v>0</v>
      </c>
      <c r="C322" s="9">
        <v>-6000</v>
      </c>
      <c r="D322" s="9">
        <v>7000</v>
      </c>
      <c r="E322" s="9">
        <v>1000</v>
      </c>
      <c r="F322" s="10">
        <f>Table13[[#This Row],[551975]]/درآمدها!$C$10*100</f>
        <v>6.587224862142716E-8</v>
      </c>
      <c r="G322" s="9">
        <v>0</v>
      </c>
      <c r="H322" s="9">
        <v>0</v>
      </c>
      <c r="I322" s="9">
        <v>6999</v>
      </c>
      <c r="J322" s="9">
        <v>6999</v>
      </c>
      <c r="K322" s="10">
        <f>Table13[[#This Row],[839748.0000]]/درآمدها!$C$10*100</f>
        <v>4.6103986810136872E-7</v>
      </c>
    </row>
    <row r="323" spans="1:11" ht="23.1" customHeight="1">
      <c r="A323" s="8" t="s">
        <v>565</v>
      </c>
      <c r="B323" s="9">
        <v>0</v>
      </c>
      <c r="C323" s="9">
        <v>0</v>
      </c>
      <c r="D323" s="9">
        <v>0</v>
      </c>
      <c r="E323" s="9">
        <v>0</v>
      </c>
      <c r="F323" s="10">
        <f>Table13[[#This Row],[551975]]/درآمدها!$C$10*100</f>
        <v>0</v>
      </c>
      <c r="G323" s="9">
        <v>0</v>
      </c>
      <c r="H323" s="9">
        <v>0</v>
      </c>
      <c r="I323" s="9">
        <v>8483745</v>
      </c>
      <c r="J323" s="9">
        <v>8483745</v>
      </c>
      <c r="K323" s="10">
        <f>Table13[[#This Row],[839748.0000]]/درآمدها!$C$10*100</f>
        <v>5.5884335988078961E-4</v>
      </c>
    </row>
    <row r="324" spans="1:11" ht="23.1" customHeight="1">
      <c r="A324" s="8" t="s">
        <v>601</v>
      </c>
      <c r="B324" s="9">
        <v>0</v>
      </c>
      <c r="C324" s="9">
        <v>0</v>
      </c>
      <c r="D324" s="9">
        <v>0</v>
      </c>
      <c r="E324" s="9">
        <v>0</v>
      </c>
      <c r="F324" s="10">
        <f>Table13[[#This Row],[551975]]/درآمدها!$C$10*100</f>
        <v>0</v>
      </c>
      <c r="G324" s="9">
        <v>0</v>
      </c>
      <c r="H324" s="9">
        <v>0</v>
      </c>
      <c r="I324" s="9">
        <v>12246847</v>
      </c>
      <c r="J324" s="9">
        <v>12246847</v>
      </c>
      <c r="K324" s="10">
        <f>Table13[[#This Row],[839748.0000]]/درآمدها!$C$10*100</f>
        <v>8.067273504125793E-4</v>
      </c>
    </row>
    <row r="325" spans="1:11" ht="23.1" customHeight="1">
      <c r="A325" s="8" t="s">
        <v>573</v>
      </c>
      <c r="B325" s="9">
        <v>0</v>
      </c>
      <c r="C325" s="9">
        <v>0</v>
      </c>
      <c r="D325" s="9">
        <v>0</v>
      </c>
      <c r="E325" s="9">
        <v>0</v>
      </c>
      <c r="F325" s="10">
        <f>Table13[[#This Row],[551975]]/درآمدها!$C$10*100</f>
        <v>0</v>
      </c>
      <c r="G325" s="9">
        <v>0</v>
      </c>
      <c r="H325" s="9">
        <v>0</v>
      </c>
      <c r="I325" s="9">
        <v>14696215</v>
      </c>
      <c r="J325" s="9">
        <v>14696215</v>
      </c>
      <c r="K325" s="10">
        <f>Table13[[#This Row],[839748.0000]]/درآمدها!$C$10*100</f>
        <v>9.6807272827394717E-4</v>
      </c>
    </row>
    <row r="326" spans="1:11" ht="23.1" customHeight="1">
      <c r="A326" s="8" t="s">
        <v>604</v>
      </c>
      <c r="B326" s="9">
        <v>0</v>
      </c>
      <c r="C326" s="9">
        <v>300000</v>
      </c>
      <c r="D326" s="9">
        <v>-400613</v>
      </c>
      <c r="E326" s="9">
        <v>-100613</v>
      </c>
      <c r="F326" s="10">
        <f>Table13[[#This Row],[551975]]/درآمدها!$C$10*100</f>
        <v>-6.6276045505476513E-6</v>
      </c>
      <c r="G326" s="9">
        <v>0</v>
      </c>
      <c r="H326" s="9">
        <v>0</v>
      </c>
      <c r="I326" s="9">
        <v>-400638</v>
      </c>
      <c r="J326" s="9">
        <v>-400638</v>
      </c>
      <c r="K326" s="10">
        <f>Table13[[#This Row],[839748.0000]]/درآمدها!$C$10*100</f>
        <v>-2.6390925943191336E-5</v>
      </c>
    </row>
    <row r="327" spans="1:11" ht="23.1" customHeight="1">
      <c r="A327" s="8" t="s">
        <v>114</v>
      </c>
      <c r="B327" s="9">
        <v>0</v>
      </c>
      <c r="C327" s="9">
        <v>-20428886</v>
      </c>
      <c r="D327" s="9">
        <v>107653375</v>
      </c>
      <c r="E327" s="9">
        <v>87224489</v>
      </c>
      <c r="F327" s="10">
        <f>Table13[[#This Row],[551975]]/درآمدها!$C$10*100</f>
        <v>5.7456732252849389E-3</v>
      </c>
      <c r="G327" s="9">
        <v>0</v>
      </c>
      <c r="H327" s="9">
        <v>0</v>
      </c>
      <c r="I327" s="9">
        <v>7991997</v>
      </c>
      <c r="J327" s="9">
        <v>7991997</v>
      </c>
      <c r="K327" s="10">
        <f>Table13[[#This Row],[839748.0000]]/درآمدها!$C$10*100</f>
        <v>5.2645081336570002E-4</v>
      </c>
    </row>
    <row r="328" spans="1:11" ht="23.1" customHeight="1">
      <c r="A328" s="8" t="s">
        <v>538</v>
      </c>
      <c r="B328" s="9">
        <v>0</v>
      </c>
      <c r="C328" s="9">
        <v>5001795825</v>
      </c>
      <c r="D328" s="9">
        <v>-10718679280</v>
      </c>
      <c r="E328" s="9">
        <v>-5716883455</v>
      </c>
      <c r="F328" s="10">
        <f>Table13[[#This Row],[551975]]/درآمدها!$C$10*100</f>
        <v>-0.37658396828748347</v>
      </c>
      <c r="G328" s="9">
        <v>0</v>
      </c>
      <c r="H328" s="9">
        <v>0</v>
      </c>
      <c r="I328" s="9">
        <v>-10881052812</v>
      </c>
      <c r="J328" s="9">
        <v>-10881052812</v>
      </c>
      <c r="K328" s="10">
        <f>Table13[[#This Row],[839748.0000]]/درآمدها!$C$10*100</f>
        <v>-0.71675941609494309</v>
      </c>
    </row>
    <row r="329" spans="1:11" ht="23.1" customHeight="1">
      <c r="A329" s="8" t="s">
        <v>594</v>
      </c>
      <c r="B329" s="9">
        <v>0</v>
      </c>
      <c r="C329" s="9">
        <v>27021813</v>
      </c>
      <c r="D329" s="9">
        <v>12147917</v>
      </c>
      <c r="E329" s="9">
        <v>39169730</v>
      </c>
      <c r="F329" s="10">
        <f>Table13[[#This Row],[551975]]/درآمدها!$C$10*100</f>
        <v>2.5801981929941742E-3</v>
      </c>
      <c r="G329" s="9">
        <v>0</v>
      </c>
      <c r="H329" s="9">
        <v>0</v>
      </c>
      <c r="I329" s="9">
        <v>-57998790</v>
      </c>
      <c r="J329" s="9">
        <v>-57998790</v>
      </c>
      <c r="K329" s="10">
        <f>Table13[[#This Row],[839748.0000]]/درآمدها!$C$10*100</f>
        <v>-3.8205107146219433E-3</v>
      </c>
    </row>
    <row r="330" spans="1:11" ht="23.1" customHeight="1">
      <c r="A330" s="8" t="s">
        <v>599</v>
      </c>
      <c r="B330" s="9">
        <v>0</v>
      </c>
      <c r="C330" s="9">
        <v>162555818</v>
      </c>
      <c r="D330" s="9">
        <v>43304182</v>
      </c>
      <c r="E330" s="9">
        <v>205860000</v>
      </c>
      <c r="F330" s="10">
        <f>Table13[[#This Row],[551975]]/درآمدها!$C$10*100</f>
        <v>1.3560461101206995E-2</v>
      </c>
      <c r="G330" s="9">
        <v>0</v>
      </c>
      <c r="H330" s="9">
        <v>0</v>
      </c>
      <c r="I330" s="9">
        <v>-13445090</v>
      </c>
      <c r="J330" s="9">
        <v>-13445090</v>
      </c>
      <c r="K330" s="10">
        <f>Table13[[#This Row],[839748.0000]]/درآمدها!$C$10*100</f>
        <v>-8.8565831121746412E-4</v>
      </c>
    </row>
    <row r="331" spans="1:11" ht="23.1" customHeight="1">
      <c r="A331" s="8" t="s">
        <v>115</v>
      </c>
      <c r="B331" s="9">
        <v>0</v>
      </c>
      <c r="C331" s="9">
        <v>1300310</v>
      </c>
      <c r="D331" s="9">
        <v>-9038319</v>
      </c>
      <c r="E331" s="9">
        <v>-7738009</v>
      </c>
      <c r="F331" s="10">
        <f>Table13[[#This Row],[551975]]/درآمدها!$C$10*100</f>
        <v>-5.0972005268284102E-4</v>
      </c>
      <c r="G331" s="9">
        <v>0</v>
      </c>
      <c r="H331" s="9">
        <v>0</v>
      </c>
      <c r="I331" s="9">
        <v>-9697636</v>
      </c>
      <c r="J331" s="9">
        <v>-9697636</v>
      </c>
      <c r="K331" s="10">
        <f>Table13[[#This Row],[839748.0000]]/درآمدها!$C$10*100</f>
        <v>-6.3880508963210241E-4</v>
      </c>
    </row>
    <row r="332" spans="1:11" ht="23.1" customHeight="1">
      <c r="A332" s="8" t="s">
        <v>116</v>
      </c>
      <c r="B332" s="9">
        <v>0</v>
      </c>
      <c r="C332" s="9">
        <v>280590</v>
      </c>
      <c r="D332" s="9">
        <v>-1298330</v>
      </c>
      <c r="E332" s="9">
        <v>-1017740</v>
      </c>
      <c r="F332" s="10">
        <f>Table13[[#This Row],[551975]]/درآمدها!$C$10*100</f>
        <v>-6.7040822311971278E-5</v>
      </c>
      <c r="G332" s="9">
        <v>0</v>
      </c>
      <c r="H332" s="9">
        <v>0</v>
      </c>
      <c r="I332" s="9">
        <v>-1298330</v>
      </c>
      <c r="J332" s="9">
        <v>-1298330</v>
      </c>
      <c r="K332" s="10">
        <f>Table13[[#This Row],[839748.0000]]/درآمدها!$C$10*100</f>
        <v>-8.5523916552657529E-5</v>
      </c>
    </row>
    <row r="333" spans="1:11" ht="23.1" customHeight="1">
      <c r="A333" s="8" t="s">
        <v>563</v>
      </c>
      <c r="B333" s="9">
        <v>0</v>
      </c>
      <c r="C333" s="9">
        <v>-72749000</v>
      </c>
      <c r="D333" s="9">
        <v>130281324</v>
      </c>
      <c r="E333" s="9">
        <v>57532324</v>
      </c>
      <c r="F333" s="10">
        <f>Table13[[#This Row],[551975]]/درآمدها!$C$10*100</f>
        <v>3.7897835502965012E-3</v>
      </c>
      <c r="G333" s="9">
        <v>0</v>
      </c>
      <c r="H333" s="9">
        <v>0</v>
      </c>
      <c r="I333" s="9">
        <v>130236286</v>
      </c>
      <c r="J333" s="9">
        <v>130236286</v>
      </c>
      <c r="K333" s="10">
        <f>Table13[[#This Row],[839748.0000]]/درآمدها!$C$10*100</f>
        <v>8.5789570109232934E-3</v>
      </c>
    </row>
    <row r="334" spans="1:11" ht="23.1" customHeight="1">
      <c r="A334" s="8" t="s">
        <v>600</v>
      </c>
      <c r="B334" s="9">
        <v>0</v>
      </c>
      <c r="C334" s="9">
        <v>1784915000</v>
      </c>
      <c r="D334" s="9">
        <v>299991937</v>
      </c>
      <c r="E334" s="9">
        <v>2084906937</v>
      </c>
      <c r="F334" s="10">
        <f>Table13[[#This Row],[551975]]/درآمدها!$C$10*100</f>
        <v>0.13733750810660217</v>
      </c>
      <c r="G334" s="9">
        <v>0</v>
      </c>
      <c r="H334" s="9">
        <v>0</v>
      </c>
      <c r="I334" s="9">
        <v>297368343</v>
      </c>
      <c r="J334" s="9">
        <v>297368343</v>
      </c>
      <c r="K334" s="10">
        <f>Table13[[#This Row],[839748.0000]]/درآمدها!$C$10*100</f>
        <v>1.958832142223783E-2</v>
      </c>
    </row>
    <row r="335" spans="1:11" ht="23.1" customHeight="1">
      <c r="A335" s="8" t="s">
        <v>585</v>
      </c>
      <c r="B335" s="9">
        <v>0</v>
      </c>
      <c r="C335" s="9">
        <v>-2360167613</v>
      </c>
      <c r="D335" s="9">
        <v>12871744245</v>
      </c>
      <c r="E335" s="9">
        <v>10511576632</v>
      </c>
      <c r="F335" s="10">
        <f>Table13[[#This Row],[551975]]/درآمدها!$C$10*100</f>
        <v>0.69242118930628793</v>
      </c>
      <c r="G335" s="9">
        <v>0</v>
      </c>
      <c r="H335" s="9">
        <v>0</v>
      </c>
      <c r="I335" s="9">
        <v>12889874054</v>
      </c>
      <c r="J335" s="9">
        <v>12889874054</v>
      </c>
      <c r="K335" s="10">
        <f>Table13[[#This Row],[839748.0000]]/درآمدها!$C$10*100</f>
        <v>0.84908498838397128</v>
      </c>
    </row>
    <row r="336" spans="1:11" ht="23.1" customHeight="1">
      <c r="A336" s="8" t="s">
        <v>561</v>
      </c>
      <c r="B336" s="9">
        <v>0</v>
      </c>
      <c r="C336" s="9">
        <v>-6606852959</v>
      </c>
      <c r="D336" s="9">
        <v>10663289498</v>
      </c>
      <c r="E336" s="9">
        <v>4056436539</v>
      </c>
      <c r="F336" s="10">
        <f>Table13[[#This Row],[551975]]/درآمدها!$C$10*100</f>
        <v>0.26720659621404952</v>
      </c>
      <c r="G336" s="9">
        <v>0</v>
      </c>
      <c r="H336" s="9">
        <v>0</v>
      </c>
      <c r="I336" s="9">
        <v>20978775618</v>
      </c>
      <c r="J336" s="9">
        <v>20978775618</v>
      </c>
      <c r="K336" s="10">
        <f>Table13[[#This Row],[839748.0000]]/درآمدها!$C$10*100</f>
        <v>1.3819191232820303</v>
      </c>
    </row>
    <row r="337" spans="1:11" ht="23.1" customHeight="1">
      <c r="A337" s="8" t="s">
        <v>584</v>
      </c>
      <c r="B337" s="9">
        <v>0</v>
      </c>
      <c r="C337" s="9">
        <v>0</v>
      </c>
      <c r="D337" s="9">
        <v>0</v>
      </c>
      <c r="E337" s="9">
        <v>0</v>
      </c>
      <c r="F337" s="10">
        <f>Table13[[#This Row],[551975]]/درآمدها!$C$10*100</f>
        <v>0</v>
      </c>
      <c r="G337" s="9">
        <v>0</v>
      </c>
      <c r="H337" s="9">
        <v>0</v>
      </c>
      <c r="I337" s="9">
        <v>661595451</v>
      </c>
      <c r="J337" s="9">
        <v>661595451</v>
      </c>
      <c r="K337" s="10">
        <f>Table13[[#This Row],[839748.0000]]/درآمدها!$C$10*100</f>
        <v>4.3580780035077232E-2</v>
      </c>
    </row>
    <row r="338" spans="1:11" ht="23.1" customHeight="1">
      <c r="A338" s="8" t="s">
        <v>591</v>
      </c>
      <c r="B338" s="9">
        <v>0</v>
      </c>
      <c r="C338" s="9">
        <v>-980170000</v>
      </c>
      <c r="D338" s="9">
        <v>1052290000</v>
      </c>
      <c r="E338" s="9">
        <v>72120000</v>
      </c>
      <c r="F338" s="10">
        <f>Table13[[#This Row],[551975]]/درآمدها!$C$10*100</f>
        <v>4.7507065705773271E-3</v>
      </c>
      <c r="G338" s="9">
        <v>0</v>
      </c>
      <c r="H338" s="9">
        <v>0</v>
      </c>
      <c r="I338" s="9">
        <v>1052019059</v>
      </c>
      <c r="J338" s="9">
        <v>1052019059</v>
      </c>
      <c r="K338" s="10">
        <f>Table13[[#This Row],[839748.0000]]/درآمدها!$C$10*100</f>
        <v>6.9298861008927848E-2</v>
      </c>
    </row>
    <row r="339" spans="1:11" ht="23.1" customHeight="1">
      <c r="A339" s="8" t="s">
        <v>579</v>
      </c>
      <c r="B339" s="9">
        <v>0</v>
      </c>
      <c r="C339" s="9">
        <v>-560062000</v>
      </c>
      <c r="D339" s="9">
        <v>600832000</v>
      </c>
      <c r="E339" s="9">
        <v>40770000</v>
      </c>
      <c r="F339" s="10">
        <f>Table13[[#This Row],[551975]]/درآمدها!$C$10*100</f>
        <v>2.6856115762955855E-3</v>
      </c>
      <c r="G339" s="9">
        <v>0</v>
      </c>
      <c r="H339" s="9">
        <v>0</v>
      </c>
      <c r="I339" s="9">
        <v>600677298</v>
      </c>
      <c r="J339" s="9">
        <v>600677298</v>
      </c>
      <c r="K339" s="10">
        <f>Table13[[#This Row],[839748.0000]]/درآمدها!$C$10*100</f>
        <v>3.9567964315103094E-2</v>
      </c>
    </row>
    <row r="340" spans="1:11" ht="23.1" customHeight="1">
      <c r="A340" s="8" t="s">
        <v>590</v>
      </c>
      <c r="B340" s="9">
        <v>0</v>
      </c>
      <c r="C340" s="9">
        <v>-161924000</v>
      </c>
      <c r="D340" s="9">
        <v>169920000</v>
      </c>
      <c r="E340" s="9">
        <v>7996000</v>
      </c>
      <c r="F340" s="10">
        <f>Table13[[#This Row],[551975]]/درآمدها!$C$10*100</f>
        <v>5.2671449997693167E-4</v>
      </c>
      <c r="G340" s="9">
        <v>0</v>
      </c>
      <c r="H340" s="9">
        <v>0</v>
      </c>
      <c r="I340" s="9">
        <v>169876251</v>
      </c>
      <c r="J340" s="9">
        <v>169876251</v>
      </c>
      <c r="K340" s="10">
        <f>Table13[[#This Row],[839748.0000]]/درآمدها!$C$10*100</f>
        <v>1.1190130640747965E-2</v>
      </c>
    </row>
    <row r="341" spans="1:11" ht="23.1" customHeight="1">
      <c r="A341" s="8" t="s">
        <v>593</v>
      </c>
      <c r="B341" s="9">
        <v>0</v>
      </c>
      <c r="C341" s="9">
        <v>-8600000</v>
      </c>
      <c r="D341" s="9">
        <v>10500000</v>
      </c>
      <c r="E341" s="9">
        <v>1900000</v>
      </c>
      <c r="F341" s="10">
        <f>Table13[[#This Row],[551975]]/درآمدها!$C$10*100</f>
        <v>1.2515727238071161E-4</v>
      </c>
      <c r="G341" s="9">
        <v>0</v>
      </c>
      <c r="H341" s="9">
        <v>0</v>
      </c>
      <c r="I341" s="9">
        <v>10497297</v>
      </c>
      <c r="J341" s="9">
        <v>10497297</v>
      </c>
      <c r="K341" s="10">
        <f>Table13[[#This Row],[839748.0000]]/درآمدها!$C$10*100</f>
        <v>6.9148055783696148E-4</v>
      </c>
    </row>
    <row r="342" spans="1:11" ht="23.1" customHeight="1">
      <c r="A342" s="8" t="s">
        <v>548</v>
      </c>
      <c r="B342" s="9">
        <v>0</v>
      </c>
      <c r="C342" s="9">
        <v>-78494000</v>
      </c>
      <c r="D342" s="9">
        <v>80058000</v>
      </c>
      <c r="E342" s="9">
        <v>1564000</v>
      </c>
      <c r="F342" s="10">
        <f>Table13[[#This Row],[551975]]/درآمدها!$C$10*100</f>
        <v>1.0302419684391208E-4</v>
      </c>
      <c r="G342" s="9">
        <v>0</v>
      </c>
      <c r="H342" s="9">
        <v>0</v>
      </c>
      <c r="I342" s="9">
        <v>80037394</v>
      </c>
      <c r="J342" s="9">
        <v>80037394</v>
      </c>
      <c r="K342" s="10">
        <f>Table13[[#This Row],[839748.0000]]/درآمدها!$C$10*100</f>
        <v>5.2722431165791225E-3</v>
      </c>
    </row>
    <row r="343" spans="1:11" ht="23.1" customHeight="1">
      <c r="A343" s="8" t="s">
        <v>117</v>
      </c>
      <c r="B343" s="9">
        <v>0</v>
      </c>
      <c r="C343" s="9">
        <v>105973</v>
      </c>
      <c r="D343" s="9">
        <v>-40012728</v>
      </c>
      <c r="E343" s="9">
        <v>-39906755</v>
      </c>
      <c r="F343" s="10">
        <f>Table13[[#This Row],[551975]]/درآمدها!$C$10*100</f>
        <v>-2.6287476870343815E-3</v>
      </c>
      <c r="G343" s="9">
        <v>0</v>
      </c>
      <c r="H343" s="9">
        <v>0</v>
      </c>
      <c r="I343" s="9">
        <v>-40012728</v>
      </c>
      <c r="J343" s="9">
        <v>-40012728</v>
      </c>
      <c r="K343" s="10">
        <f>Table13[[#This Row],[839748.0000]]/درآمدها!$C$10*100</f>
        <v>-2.6357283668375399E-3</v>
      </c>
    </row>
    <row r="344" spans="1:11" ht="23.1" customHeight="1">
      <c r="A344" s="8" t="s">
        <v>632</v>
      </c>
      <c r="B344" s="9">
        <v>0</v>
      </c>
      <c r="C344" s="9">
        <v>0</v>
      </c>
      <c r="D344" s="9">
        <v>-22062383</v>
      </c>
      <c r="E344" s="9">
        <v>-22062383</v>
      </c>
      <c r="F344" s="10">
        <f>Table13[[#This Row],[551975]]/درآمدها!$C$10*100</f>
        <v>-1.4532987781571481E-3</v>
      </c>
      <c r="G344" s="9">
        <v>0</v>
      </c>
      <c r="H344" s="9">
        <v>0</v>
      </c>
      <c r="I344" s="9">
        <v>-22062383</v>
      </c>
      <c r="J344" s="9">
        <v>-22062383</v>
      </c>
      <c r="K344" s="10">
        <f>Table13[[#This Row],[839748.0000]]/درآمدها!$C$10*100</f>
        <v>-1.4532987781571481E-3</v>
      </c>
    </row>
    <row r="345" spans="1:11" ht="23.1" customHeight="1">
      <c r="A345" s="8" t="s">
        <v>606</v>
      </c>
      <c r="B345" s="9">
        <v>0</v>
      </c>
      <c r="C345" s="9">
        <v>-6230000</v>
      </c>
      <c r="D345" s="9">
        <v>8630000</v>
      </c>
      <c r="E345" s="9">
        <v>2400000</v>
      </c>
      <c r="F345" s="10">
        <f>Table13[[#This Row],[551975]]/درآمدها!$C$10*100</f>
        <v>1.580933966914252E-4</v>
      </c>
      <c r="G345" s="9">
        <v>0</v>
      </c>
      <c r="H345" s="9">
        <v>0</v>
      </c>
      <c r="I345" s="9">
        <v>8627784</v>
      </c>
      <c r="J345" s="9">
        <v>8627784</v>
      </c>
      <c r="K345" s="10">
        <f>Table13[[#This Row],[839748.0000]]/درآمدها!$C$10*100</f>
        <v>5.6833153269997131E-4</v>
      </c>
    </row>
    <row r="346" spans="1:11" ht="23.1" customHeight="1">
      <c r="A346" s="8" t="s">
        <v>587</v>
      </c>
      <c r="B346" s="9">
        <v>0</v>
      </c>
      <c r="C346" s="9">
        <v>-745696000</v>
      </c>
      <c r="D346" s="9">
        <v>-29121</v>
      </c>
      <c r="E346" s="9">
        <v>-745725121</v>
      </c>
      <c r="F346" s="10">
        <f>Table13[[#This Row],[551975]]/درآمدها!$C$10*100</f>
        <v>-4.9122590573755849E-2</v>
      </c>
      <c r="G346" s="9">
        <v>0</v>
      </c>
      <c r="H346" s="9">
        <v>239870000</v>
      </c>
      <c r="I346" s="9">
        <v>-1181415</v>
      </c>
      <c r="J346" s="9">
        <v>238688585</v>
      </c>
      <c r="K346" s="10">
        <f>Table13[[#This Row],[839748.0000]]/درآمدها!$C$10*100</f>
        <v>1.572295381421665E-2</v>
      </c>
    </row>
    <row r="347" spans="1:11" ht="23.1" customHeight="1">
      <c r="A347" s="8" t="s">
        <v>589</v>
      </c>
      <c r="B347" s="9">
        <v>0</v>
      </c>
      <c r="C347" s="9">
        <v>-975324000</v>
      </c>
      <c r="D347" s="9">
        <v>-172772</v>
      </c>
      <c r="E347" s="9">
        <v>-975496772</v>
      </c>
      <c r="F347" s="10">
        <f>Table13[[#This Row],[551975]]/درآمدها!$C$10*100</f>
        <v>-6.4258165894583649E-2</v>
      </c>
      <c r="G347" s="9">
        <v>0</v>
      </c>
      <c r="H347" s="9">
        <v>-988698000</v>
      </c>
      <c r="I347" s="9">
        <v>-806804</v>
      </c>
      <c r="J347" s="9">
        <v>-989504804</v>
      </c>
      <c r="K347" s="10">
        <f>Table13[[#This Row],[839748.0000]]/درآمدها!$C$10*100</f>
        <v>-6.518090646118456E-2</v>
      </c>
    </row>
    <row r="348" spans="1:11" ht="23.1" customHeight="1">
      <c r="A348" s="8" t="s">
        <v>569</v>
      </c>
      <c r="B348" s="9">
        <v>0</v>
      </c>
      <c r="C348" s="9">
        <v>-2549960180</v>
      </c>
      <c r="D348" s="9">
        <v>-497551807</v>
      </c>
      <c r="E348" s="9">
        <v>-3047511987</v>
      </c>
      <c r="F348" s="10">
        <f>Table13[[#This Row],[551975]]/درآمدها!$C$10*100</f>
        <v>-0.20074646728444351</v>
      </c>
      <c r="G348" s="9">
        <v>0</v>
      </c>
      <c r="H348" s="9">
        <v>605711820</v>
      </c>
      <c r="I348" s="9">
        <v>-499845764</v>
      </c>
      <c r="J348" s="9">
        <v>105866056</v>
      </c>
      <c r="K348" s="10">
        <f>Table13[[#This Row],[839748.0000]]/درآمدها!$C$10*100</f>
        <v>6.9736351614019315E-3</v>
      </c>
    </row>
    <row r="349" spans="1:11" ht="23.1" customHeight="1">
      <c r="A349" s="8" t="s">
        <v>118</v>
      </c>
      <c r="B349" s="9">
        <v>0</v>
      </c>
      <c r="C349" s="9">
        <v>-3169317793</v>
      </c>
      <c r="D349" s="9">
        <v>-483650449</v>
      </c>
      <c r="E349" s="9">
        <v>-3652968242</v>
      </c>
      <c r="F349" s="10">
        <f>Table13[[#This Row],[551975]]/درآمدها!$C$10*100</f>
        <v>-0.24062923224320168</v>
      </c>
      <c r="G349" s="9">
        <v>0</v>
      </c>
      <c r="H349" s="9">
        <v>-799432793</v>
      </c>
      <c r="I349" s="9">
        <v>-484468117</v>
      </c>
      <c r="J349" s="9">
        <v>-1283900910</v>
      </c>
      <c r="K349" s="10">
        <f>Table13[[#This Row],[839748.0000]]/درآمدها!$C$10*100</f>
        <v>-8.4573439948796583E-2</v>
      </c>
    </row>
    <row r="350" spans="1:11" ht="23.1" customHeight="1">
      <c r="A350" s="8" t="s">
        <v>592</v>
      </c>
      <c r="B350" s="9">
        <v>0</v>
      </c>
      <c r="C350" s="9">
        <v>3991454000</v>
      </c>
      <c r="D350" s="9">
        <v>-1045380</v>
      </c>
      <c r="E350" s="9">
        <v>3990408620</v>
      </c>
      <c r="F350" s="10">
        <f>Table13[[#This Row],[551975]]/درآمدها!$C$10*100</f>
        <v>0.26285718871772606</v>
      </c>
      <c r="G350" s="9">
        <v>0</v>
      </c>
      <c r="H350" s="9">
        <v>4384740662</v>
      </c>
      <c r="I350" s="9">
        <v>456286119</v>
      </c>
      <c r="J350" s="9">
        <v>4841026781</v>
      </c>
      <c r="K350" s="10">
        <f>Table13[[#This Row],[839748.0000]]/درآمدها!$C$10*100</f>
        <v>0.31888931970101925</v>
      </c>
    </row>
    <row r="351" spans="1:11" ht="23.1" customHeight="1">
      <c r="A351" s="8" t="s">
        <v>647</v>
      </c>
      <c r="B351" s="9">
        <v>0</v>
      </c>
      <c r="C351" s="9">
        <v>0</v>
      </c>
      <c r="D351" s="9">
        <v>168349202</v>
      </c>
      <c r="E351" s="9">
        <v>168349202</v>
      </c>
      <c r="F351" s="10">
        <f>Table13[[#This Row],[551975]]/درآمدها!$C$10*100</f>
        <v>1.1089540489362863E-2</v>
      </c>
      <c r="G351" s="9">
        <v>0</v>
      </c>
      <c r="H351" s="9">
        <v>0</v>
      </c>
      <c r="I351" s="9">
        <v>168349202</v>
      </c>
      <c r="J351" s="9">
        <v>168349202</v>
      </c>
      <c r="K351" s="10">
        <f>Table13[[#This Row],[839748.0000]]/درآمدها!$C$10*100</f>
        <v>1.1089540489362863E-2</v>
      </c>
    </row>
    <row r="352" spans="1:11" ht="23.1" customHeight="1">
      <c r="A352" s="8" t="s">
        <v>633</v>
      </c>
      <c r="B352" s="9">
        <v>0</v>
      </c>
      <c r="C352" s="9">
        <v>0</v>
      </c>
      <c r="D352" s="9">
        <v>-257</v>
      </c>
      <c r="E352" s="9">
        <v>-257</v>
      </c>
      <c r="F352" s="10">
        <f>Table13[[#This Row],[551975]]/درآمدها!$C$10*100</f>
        <v>-1.6929167895706782E-8</v>
      </c>
      <c r="G352" s="9">
        <v>0</v>
      </c>
      <c r="H352" s="9">
        <v>0</v>
      </c>
      <c r="I352" s="9">
        <v>-257</v>
      </c>
      <c r="J352" s="9">
        <v>-257</v>
      </c>
      <c r="K352" s="10">
        <f>Table13[[#This Row],[839748.0000]]/درآمدها!$C$10*100</f>
        <v>-1.6929167895706782E-8</v>
      </c>
    </row>
    <row r="353" spans="1:11" ht="23.1" customHeight="1">
      <c r="A353" s="8" t="s">
        <v>659</v>
      </c>
      <c r="B353" s="9">
        <v>0</v>
      </c>
      <c r="C353" s="9">
        <v>190000</v>
      </c>
      <c r="D353" s="9">
        <v>-1101</v>
      </c>
      <c r="E353" s="9">
        <v>188899</v>
      </c>
      <c r="F353" s="10">
        <f>Table13[[#This Row],[551975]]/درآمدها!$C$10*100</f>
        <v>1.2443201892338968E-5</v>
      </c>
      <c r="G353" s="9">
        <v>0</v>
      </c>
      <c r="H353" s="9">
        <v>190000</v>
      </c>
      <c r="I353" s="9">
        <v>-1101</v>
      </c>
      <c r="J353" s="9">
        <v>188899</v>
      </c>
      <c r="K353" s="10">
        <f>Table13[[#This Row],[839748.0000]]/درآمدها!$C$10*100</f>
        <v>1.2443201892338968E-5</v>
      </c>
    </row>
    <row r="354" spans="1:11" ht="23.1" customHeight="1">
      <c r="A354" s="8" t="s">
        <v>630</v>
      </c>
      <c r="B354" s="9">
        <v>0</v>
      </c>
      <c r="C354" s="9">
        <v>-34560000</v>
      </c>
      <c r="D354" s="9">
        <v>-5665</v>
      </c>
      <c r="E354" s="9">
        <v>-34565665</v>
      </c>
      <c r="F354" s="10">
        <f>Table13[[#This Row],[551975]]/درآمدها!$C$10*100</f>
        <v>-2.2769180786449631E-3</v>
      </c>
      <c r="G354" s="9">
        <v>0</v>
      </c>
      <c r="H354" s="9">
        <v>-32720000</v>
      </c>
      <c r="I354" s="9">
        <v>-85117</v>
      </c>
      <c r="J354" s="9">
        <v>-32805117</v>
      </c>
      <c r="K354" s="10">
        <f>Table13[[#This Row],[839748.0000]]/درآمدها!$C$10*100</f>
        <v>-2.1609468230790068E-3</v>
      </c>
    </row>
    <row r="355" spans="1:11" ht="23.1" customHeight="1">
      <c r="A355" s="8" t="s">
        <v>620</v>
      </c>
      <c r="B355" s="9">
        <v>0</v>
      </c>
      <c r="C355" s="9">
        <v>-15496000</v>
      </c>
      <c r="D355" s="9">
        <v>-37731</v>
      </c>
      <c r="E355" s="9">
        <v>-15533731</v>
      </c>
      <c r="F355" s="10">
        <f>Table13[[#This Row],[551975]]/درآمدها!$C$10*100</f>
        <v>-1.0232417904503703E-3</v>
      </c>
      <c r="G355" s="9">
        <v>0</v>
      </c>
      <c r="H355" s="9">
        <v>-9147000</v>
      </c>
      <c r="I355" s="9">
        <v>-60228</v>
      </c>
      <c r="J355" s="9">
        <v>-9207228</v>
      </c>
      <c r="K355" s="10">
        <f>Table13[[#This Row],[839748.0000]]/درآمدها!$C$10*100</f>
        <v>-6.0650081193016551E-4</v>
      </c>
    </row>
    <row r="356" spans="1:11" ht="23.1" customHeight="1">
      <c r="A356" s="8" t="s">
        <v>617</v>
      </c>
      <c r="B356" s="9">
        <v>0</v>
      </c>
      <c r="C356" s="9">
        <v>-882307377</v>
      </c>
      <c r="D356" s="9">
        <v>2066291</v>
      </c>
      <c r="E356" s="9">
        <v>-880241086</v>
      </c>
      <c r="F356" s="10">
        <f>Table13[[#This Row],[551975]]/درآمدها!$C$10*100</f>
        <v>-5.7983459663787047E-2</v>
      </c>
      <c r="G356" s="9">
        <v>0</v>
      </c>
      <c r="H356" s="9">
        <v>-881861377</v>
      </c>
      <c r="I356" s="9">
        <v>1919929</v>
      </c>
      <c r="J356" s="9">
        <v>-879941448</v>
      </c>
      <c r="K356" s="10">
        <f>Table13[[#This Row],[839748.0000]]/درآمدها!$C$10*100</f>
        <v>-5.7963721834954615E-2</v>
      </c>
    </row>
    <row r="357" spans="1:11" ht="23.1" customHeight="1">
      <c r="A357" s="8" t="s">
        <v>654</v>
      </c>
      <c r="B357" s="9">
        <v>0</v>
      </c>
      <c r="C357" s="9">
        <v>8000000</v>
      </c>
      <c r="D357" s="9">
        <v>-4891</v>
      </c>
      <c r="E357" s="9">
        <v>7995109</v>
      </c>
      <c r="F357" s="10">
        <f>Table13[[#This Row],[551975]]/درآمدها!$C$10*100</f>
        <v>5.2665580780340989E-4</v>
      </c>
      <c r="G357" s="9">
        <v>0</v>
      </c>
      <c r="H357" s="9">
        <v>8000000</v>
      </c>
      <c r="I357" s="9">
        <v>-4891</v>
      </c>
      <c r="J357" s="9">
        <v>7995109</v>
      </c>
      <c r="K357" s="10">
        <f>Table13[[#This Row],[839748.0000]]/درآمدها!$C$10*100</f>
        <v>5.2665580780340989E-4</v>
      </c>
    </row>
    <row r="358" spans="1:11" ht="23.1" customHeight="1">
      <c r="A358" s="8" t="s">
        <v>623</v>
      </c>
      <c r="B358" s="9">
        <v>0</v>
      </c>
      <c r="C358" s="9">
        <v>-191301000</v>
      </c>
      <c r="D358" s="9">
        <v>-1060</v>
      </c>
      <c r="E358" s="9">
        <v>-191302060</v>
      </c>
      <c r="F358" s="10">
        <f>Table13[[#This Row],[551975]]/درآمدها!$C$10*100</f>
        <v>-1.2601496858111174E-2</v>
      </c>
      <c r="G358" s="9">
        <v>0</v>
      </c>
      <c r="H358" s="9">
        <v>-204949000</v>
      </c>
      <c r="I358" s="9">
        <v>-207720</v>
      </c>
      <c r="J358" s="9">
        <v>-205156720</v>
      </c>
      <c r="K358" s="10">
        <f>Table13[[#This Row],[839748.0000]]/درآمدها!$C$10*100</f>
        <v>-1.3514134466196518E-2</v>
      </c>
    </row>
    <row r="359" spans="1:11" ht="23.1" customHeight="1">
      <c r="A359" s="8" t="s">
        <v>629</v>
      </c>
      <c r="B359" s="9">
        <v>0</v>
      </c>
      <c r="C359" s="9">
        <v>-258000000</v>
      </c>
      <c r="D359" s="9">
        <v>0</v>
      </c>
      <c r="E359" s="9">
        <v>-258000000</v>
      </c>
      <c r="F359" s="10">
        <f>Table13[[#This Row],[551975]]/درآمدها!$C$10*100</f>
        <v>-1.6995040144328209E-2</v>
      </c>
      <c r="G359" s="9">
        <v>0</v>
      </c>
      <c r="H359" s="9">
        <v>-264600000</v>
      </c>
      <c r="I359" s="9">
        <v>-47739</v>
      </c>
      <c r="J359" s="9">
        <v>-264647739</v>
      </c>
      <c r="K359" s="10">
        <f>Table13[[#This Row],[839748.0000]]/درآمدها!$C$10*100</f>
        <v>-1.7432941660506567E-2</v>
      </c>
    </row>
    <row r="360" spans="1:11" ht="23.1" customHeight="1">
      <c r="A360" s="8" t="s">
        <v>660</v>
      </c>
      <c r="B360" s="9">
        <v>0</v>
      </c>
      <c r="C360" s="9">
        <v>-8349000</v>
      </c>
      <c r="D360" s="9">
        <v>-57319</v>
      </c>
      <c r="E360" s="9">
        <v>-8406319</v>
      </c>
      <c r="F360" s="10">
        <f>Table13[[#This Row],[551975]]/درآمدها!$C$10*100</f>
        <v>-5.5374313515902697E-4</v>
      </c>
      <c r="G360" s="9">
        <v>0</v>
      </c>
      <c r="H360" s="9">
        <v>-8349000</v>
      </c>
      <c r="I360" s="9">
        <v>-57319</v>
      </c>
      <c r="J360" s="9">
        <v>-8406319</v>
      </c>
      <c r="K360" s="10">
        <f>Table13[[#This Row],[839748.0000]]/درآمدها!$C$10*100</f>
        <v>-5.5374313515902697E-4</v>
      </c>
    </row>
    <row r="361" spans="1:11" ht="23.1" customHeight="1">
      <c r="A361" s="8" t="s">
        <v>605</v>
      </c>
      <c r="B361" s="9">
        <v>0</v>
      </c>
      <c r="C361" s="9">
        <v>0</v>
      </c>
      <c r="D361" s="9">
        <v>0</v>
      </c>
      <c r="E361" s="9">
        <v>0</v>
      </c>
      <c r="F361" s="10">
        <f>Table13[[#This Row],[551975]]/درآمدها!$C$10*100</f>
        <v>0</v>
      </c>
      <c r="G361" s="9">
        <v>0</v>
      </c>
      <c r="H361" s="9">
        <v>6000</v>
      </c>
      <c r="I361" s="9">
        <v>-25</v>
      </c>
      <c r="J361" s="9">
        <v>5975</v>
      </c>
      <c r="K361" s="10">
        <f>Table13[[#This Row],[839748.0000]]/درآمدها!$C$10*100</f>
        <v>3.9358668551302727E-7</v>
      </c>
    </row>
    <row r="362" spans="1:11" ht="23.1" customHeight="1">
      <c r="A362" s="8" t="s">
        <v>582</v>
      </c>
      <c r="B362" s="9">
        <v>0</v>
      </c>
      <c r="C362" s="9">
        <v>306000000</v>
      </c>
      <c r="D362" s="9">
        <v>0</v>
      </c>
      <c r="E362" s="9">
        <v>306000000</v>
      </c>
      <c r="F362" s="10">
        <f>Table13[[#This Row],[551975]]/درآمدها!$C$10*100</f>
        <v>2.0156908078156711E-2</v>
      </c>
      <c r="G362" s="9">
        <v>0</v>
      </c>
      <c r="H362" s="9">
        <v>724000000</v>
      </c>
      <c r="I362" s="9">
        <v>-199562</v>
      </c>
      <c r="J362" s="9">
        <v>723800438</v>
      </c>
      <c r="K362" s="10">
        <f>Table13[[#This Row],[839748.0000]]/درآمدها!$C$10*100</f>
        <v>4.7678362404233871E-2</v>
      </c>
    </row>
    <row r="363" spans="1:11" ht="23.1" customHeight="1">
      <c r="A363" s="8" t="s">
        <v>578</v>
      </c>
      <c r="B363" s="9">
        <v>0</v>
      </c>
      <c r="C363" s="9">
        <v>299640000</v>
      </c>
      <c r="D363" s="9">
        <v>0</v>
      </c>
      <c r="E363" s="9">
        <v>299640000</v>
      </c>
      <c r="F363" s="10">
        <f>Table13[[#This Row],[551975]]/درآمدها!$C$10*100</f>
        <v>1.9737960576924438E-2</v>
      </c>
      <c r="G363" s="9">
        <v>0</v>
      </c>
      <c r="H363" s="9">
        <v>800247956</v>
      </c>
      <c r="I363" s="9">
        <v>32953454</v>
      </c>
      <c r="J363" s="9">
        <v>833201410</v>
      </c>
      <c r="K363" s="10">
        <f>Table13[[#This Row],[839748.0000]]/درآمدها!$C$10*100</f>
        <v>5.4884850431243665E-2</v>
      </c>
    </row>
    <row r="364" spans="1:11" ht="23.1" customHeight="1">
      <c r="A364" s="8" t="s">
        <v>586</v>
      </c>
      <c r="B364" s="9">
        <v>0</v>
      </c>
      <c r="C364" s="9">
        <v>41910000</v>
      </c>
      <c r="D364" s="9">
        <v>0</v>
      </c>
      <c r="E364" s="9">
        <v>41910000</v>
      </c>
      <c r="F364" s="10">
        <f>Table13[[#This Row],[551975]]/درآمدها!$C$10*100</f>
        <v>2.7607059397240122E-3</v>
      </c>
      <c r="G364" s="9">
        <v>0</v>
      </c>
      <c r="H364" s="9">
        <v>292075000</v>
      </c>
      <c r="I364" s="9">
        <v>-87945</v>
      </c>
      <c r="J364" s="9">
        <v>291987055</v>
      </c>
      <c r="K364" s="10">
        <f>Table13[[#This Row],[839748.0000]]/درآمدها!$C$10*100</f>
        <v>1.9233843881198327E-2</v>
      </c>
    </row>
    <row r="365" spans="1:11" ht="23.1" customHeight="1">
      <c r="A365" s="8" t="s">
        <v>571</v>
      </c>
      <c r="B365" s="9">
        <v>0</v>
      </c>
      <c r="C365" s="9">
        <v>873856000</v>
      </c>
      <c r="D365" s="9">
        <v>0</v>
      </c>
      <c r="E365" s="9">
        <v>873856000</v>
      </c>
      <c r="F365" s="10">
        <f>Table13[[#This Row],[551975]]/درآمدها!$C$10*100</f>
        <v>5.7562859691325852E-2</v>
      </c>
      <c r="G365" s="9">
        <v>0</v>
      </c>
      <c r="H365" s="9">
        <v>1106166000</v>
      </c>
      <c r="I365" s="9">
        <v>-1202479</v>
      </c>
      <c r="J365" s="9">
        <v>1104963521</v>
      </c>
      <c r="K365" s="10">
        <f>Table13[[#This Row],[839748.0000]]/درآمدها!$C$10*100</f>
        <v>7.278643177291956E-2</v>
      </c>
    </row>
    <row r="366" spans="1:11" ht="23.1" customHeight="1">
      <c r="A366" s="8" t="s">
        <v>119</v>
      </c>
      <c r="B366" s="9">
        <v>0</v>
      </c>
      <c r="C366" s="9">
        <v>-29617369</v>
      </c>
      <c r="D366" s="9">
        <v>0</v>
      </c>
      <c r="E366" s="9">
        <v>-29617369</v>
      </c>
      <c r="F366" s="10">
        <f>Table13[[#This Row],[551975]]/درآمدها!$C$10*100</f>
        <v>-1.9509626942805498E-3</v>
      </c>
      <c r="G366" s="9">
        <v>0</v>
      </c>
      <c r="H366" s="9">
        <v>-8820685</v>
      </c>
      <c r="I366" s="9">
        <v>0</v>
      </c>
      <c r="J366" s="9">
        <v>-8820685</v>
      </c>
      <c r="K366" s="10">
        <f>Table13[[#This Row],[839748.0000]]/درآمدها!$C$10*100</f>
        <v>-5.8103835533129323E-4</v>
      </c>
    </row>
    <row r="367" spans="1:11" ht="23.1" customHeight="1">
      <c r="A367" s="8" t="s">
        <v>574</v>
      </c>
      <c r="B367" s="9">
        <v>0</v>
      </c>
      <c r="C367" s="9">
        <v>115783000</v>
      </c>
      <c r="D367" s="9">
        <v>-144</v>
      </c>
      <c r="E367" s="9">
        <v>115782856</v>
      </c>
      <c r="F367" s="10">
        <f>Table13[[#This Row],[551975]]/درآمدها!$C$10*100</f>
        <v>7.6268770765308995E-3</v>
      </c>
      <c r="G367" s="9">
        <v>0</v>
      </c>
      <c r="H367" s="9">
        <v>485115000</v>
      </c>
      <c r="I367" s="9">
        <v>-190993</v>
      </c>
      <c r="J367" s="9">
        <v>484924007</v>
      </c>
      <c r="K367" s="10">
        <f>Table13[[#This Row],[839748.0000]]/درآمدها!$C$10*100</f>
        <v>3.1943034751602685E-2</v>
      </c>
    </row>
    <row r="368" spans="1:11" ht="23.1" customHeight="1">
      <c r="A368" s="8" t="s">
        <v>596</v>
      </c>
      <c r="B368" s="9">
        <v>0</v>
      </c>
      <c r="C368" s="9">
        <v>1411992000</v>
      </c>
      <c r="D368" s="9">
        <v>-1291194</v>
      </c>
      <c r="E368" s="9">
        <v>1410700806</v>
      </c>
      <c r="F368" s="10">
        <f>Table13[[#This Row],[551975]]/درآمدها!$C$10*100</f>
        <v>9.2926034223279691E-2</v>
      </c>
      <c r="G368" s="9">
        <v>0</v>
      </c>
      <c r="H368" s="9">
        <v>1420926000</v>
      </c>
      <c r="I368" s="9">
        <v>-1299617</v>
      </c>
      <c r="J368" s="9">
        <v>1419626383</v>
      </c>
      <c r="K368" s="10">
        <f>Table13[[#This Row],[839748.0000]]/درآمدها!$C$10*100</f>
        <v>9.3513982050513381E-2</v>
      </c>
    </row>
    <row r="369" spans="1:11" ht="23.1" customHeight="1">
      <c r="A369" s="8" t="s">
        <v>597</v>
      </c>
      <c r="B369" s="9">
        <v>0</v>
      </c>
      <c r="C369" s="9">
        <v>122142000</v>
      </c>
      <c r="D369" s="9">
        <v>-105736</v>
      </c>
      <c r="E369" s="9">
        <v>122036264</v>
      </c>
      <c r="F369" s="10">
        <f>Table13[[#This Row],[551975]]/درآمدها!$C$10*100</f>
        <v>8.038803123038122E-3</v>
      </c>
      <c r="G369" s="9">
        <v>0</v>
      </c>
      <c r="H369" s="9">
        <v>122667000</v>
      </c>
      <c r="I369" s="9">
        <v>-105928</v>
      </c>
      <c r="J369" s="9">
        <v>122561072</v>
      </c>
      <c r="K369" s="10">
        <f>Table13[[#This Row],[839748.0000]]/درآمدها!$C$10*100</f>
        <v>8.0733734060926352E-3</v>
      </c>
    </row>
    <row r="370" spans="1:11" ht="23.1" customHeight="1">
      <c r="A370" s="8" t="s">
        <v>120</v>
      </c>
      <c r="B370" s="9">
        <v>0</v>
      </c>
      <c r="C370" s="9">
        <v>-490903</v>
      </c>
      <c r="D370" s="9">
        <v>0</v>
      </c>
      <c r="E370" s="9">
        <v>-490903</v>
      </c>
      <c r="F370" s="10">
        <f>Table13[[#This Row],[551975]]/درآمدها!$C$10*100</f>
        <v>-3.2336884465004461E-5</v>
      </c>
      <c r="G370" s="9">
        <v>0</v>
      </c>
      <c r="H370" s="9">
        <v>-1292111</v>
      </c>
      <c r="I370" s="9">
        <v>0</v>
      </c>
      <c r="J370" s="9">
        <v>-1292111</v>
      </c>
      <c r="K370" s="10">
        <f>Table13[[#This Row],[839748.0000]]/درآمدها!$C$10*100</f>
        <v>-8.5114257038480871E-5</v>
      </c>
    </row>
    <row r="371" spans="1:11" ht="23.1" customHeight="1">
      <c r="A371" s="8" t="s">
        <v>121</v>
      </c>
      <c r="B371" s="9">
        <v>0</v>
      </c>
      <c r="C371" s="9">
        <v>-1127684435</v>
      </c>
      <c r="D371" s="9">
        <v>521864270</v>
      </c>
      <c r="E371" s="9">
        <v>-605820165</v>
      </c>
      <c r="F371" s="10">
        <f>Table13[[#This Row],[551975]]/درآمدها!$C$10*100</f>
        <v>-3.9906736528754025E-2</v>
      </c>
      <c r="G371" s="9">
        <v>0</v>
      </c>
      <c r="H371" s="9">
        <v>-245192159</v>
      </c>
      <c r="I371" s="9">
        <v>623078060</v>
      </c>
      <c r="J371" s="9">
        <v>377885901</v>
      </c>
      <c r="K371" s="10">
        <f>Table13[[#This Row],[839748.0000]]/درآمدها!$C$10*100</f>
        <v>2.489219402120401E-2</v>
      </c>
    </row>
    <row r="372" spans="1:11" ht="23.1" customHeight="1">
      <c r="A372" s="8" t="s">
        <v>667</v>
      </c>
      <c r="B372" s="9">
        <v>0</v>
      </c>
      <c r="C372" s="9">
        <v>-12715000</v>
      </c>
      <c r="D372" s="9">
        <v>-162830</v>
      </c>
      <c r="E372" s="9">
        <v>-12877830</v>
      </c>
      <c r="F372" s="10">
        <f>Table13[[#This Row],[551975]]/درآمدها!$C$10*100</f>
        <v>-8.4829161946447346E-4</v>
      </c>
      <c r="G372" s="9">
        <v>0</v>
      </c>
      <c r="H372" s="9">
        <v>-12715000</v>
      </c>
      <c r="I372" s="9">
        <v>-162830</v>
      </c>
      <c r="J372" s="9">
        <v>-12877830</v>
      </c>
      <c r="K372" s="10">
        <f>Table13[[#This Row],[839748.0000]]/درآمدها!$C$10*100</f>
        <v>-8.4829161946447346E-4</v>
      </c>
    </row>
    <row r="373" spans="1:11" ht="23.1" customHeight="1">
      <c r="A373" s="8" t="s">
        <v>122</v>
      </c>
      <c r="B373" s="9">
        <v>0</v>
      </c>
      <c r="C373" s="9">
        <v>-182705772</v>
      </c>
      <c r="D373" s="9">
        <v>0</v>
      </c>
      <c r="E373" s="9">
        <v>-182705772</v>
      </c>
      <c r="F373" s="10">
        <f>Table13[[#This Row],[551975]]/درآمدها!$C$10*100</f>
        <v>-1.2035240037753785E-2</v>
      </c>
      <c r="G373" s="9">
        <v>0</v>
      </c>
      <c r="H373" s="9">
        <v>-2813306535</v>
      </c>
      <c r="I373" s="9">
        <v>-4707955</v>
      </c>
      <c r="J373" s="9">
        <v>-2818014490</v>
      </c>
      <c r="K373" s="10">
        <f>Table13[[#This Row],[839748.0000]]/درآمدها!$C$10*100</f>
        <v>-0.18562895110406427</v>
      </c>
    </row>
    <row r="374" spans="1:11" ht="23.1" customHeight="1">
      <c r="A374" s="8" t="s">
        <v>123</v>
      </c>
      <c r="B374" s="9">
        <v>0</v>
      </c>
      <c r="C374" s="9">
        <v>-98974</v>
      </c>
      <c r="D374" s="9">
        <v>0</v>
      </c>
      <c r="E374" s="9">
        <v>-98974</v>
      </c>
      <c r="F374" s="10">
        <f>Table13[[#This Row],[551975]]/درآمدها!$C$10*100</f>
        <v>-6.5196399350571323E-6</v>
      </c>
      <c r="G374" s="9">
        <v>0</v>
      </c>
      <c r="H374" s="9">
        <v>-422145</v>
      </c>
      <c r="I374" s="9">
        <v>0</v>
      </c>
      <c r="J374" s="9">
        <v>-422145</v>
      </c>
      <c r="K374" s="10">
        <f>Table13[[#This Row],[839748.0000]]/درآمدها!$C$10*100</f>
        <v>-2.7807640394292367E-5</v>
      </c>
    </row>
    <row r="375" spans="1:11" ht="23.1" customHeight="1">
      <c r="A375" s="8" t="s">
        <v>658</v>
      </c>
      <c r="B375" s="9">
        <v>0</v>
      </c>
      <c r="C375" s="9">
        <v>0</v>
      </c>
      <c r="D375" s="9">
        <v>-69525</v>
      </c>
      <c r="E375" s="9">
        <v>-69525</v>
      </c>
      <c r="F375" s="10">
        <f>Table13[[#This Row],[551975]]/درآمدها!$C$10*100</f>
        <v>-4.5797680854047233E-6</v>
      </c>
      <c r="G375" s="9">
        <v>0</v>
      </c>
      <c r="H375" s="9">
        <v>0</v>
      </c>
      <c r="I375" s="9">
        <v>-69525</v>
      </c>
      <c r="J375" s="9">
        <v>-69525</v>
      </c>
      <c r="K375" s="10">
        <f>Table13[[#This Row],[839748.0000]]/درآمدها!$C$10*100</f>
        <v>-4.5797680854047233E-6</v>
      </c>
    </row>
    <row r="376" spans="1:11" ht="23.1" customHeight="1">
      <c r="A376" s="8" t="s">
        <v>641</v>
      </c>
      <c r="B376" s="9">
        <v>0</v>
      </c>
      <c r="C376" s="9">
        <v>-41950000</v>
      </c>
      <c r="D376" s="9">
        <v>-116272</v>
      </c>
      <c r="E376" s="9">
        <v>-42066272</v>
      </c>
      <c r="F376" s="10">
        <f>Table13[[#This Row],[551975]]/درآمدها!$C$10*100</f>
        <v>-2.7709999277605799E-3</v>
      </c>
      <c r="G376" s="9">
        <v>0</v>
      </c>
      <c r="H376" s="9">
        <v>-41950000</v>
      </c>
      <c r="I376" s="9">
        <v>-116272</v>
      </c>
      <c r="J376" s="9">
        <v>-42066272</v>
      </c>
      <c r="K376" s="10">
        <f>Table13[[#This Row],[839748.0000]]/درآمدها!$C$10*100</f>
        <v>-2.7709999277605799E-3</v>
      </c>
    </row>
    <row r="377" spans="1:11" ht="23.1" customHeight="1">
      <c r="A377" s="8" t="s">
        <v>598</v>
      </c>
      <c r="B377" s="9">
        <v>0</v>
      </c>
      <c r="C377" s="9">
        <v>-1515000</v>
      </c>
      <c r="D377" s="9">
        <v>0</v>
      </c>
      <c r="E377" s="9">
        <v>-1515000</v>
      </c>
      <c r="F377" s="10">
        <f>Table13[[#This Row],[551975]]/درآمدها!$C$10*100</f>
        <v>-9.9796456661462149E-5</v>
      </c>
      <c r="G377" s="9">
        <v>0</v>
      </c>
      <c r="H377" s="9">
        <v>755000</v>
      </c>
      <c r="I377" s="9">
        <v>-1549</v>
      </c>
      <c r="J377" s="9">
        <v>753451</v>
      </c>
      <c r="K377" s="10">
        <f>Table13[[#This Row],[839748.0000]]/درآمدها!$C$10*100</f>
        <v>4.9631511596062917E-5</v>
      </c>
    </row>
    <row r="378" spans="1:11" ht="23.1" customHeight="1">
      <c r="A378" s="8" t="s">
        <v>613</v>
      </c>
      <c r="B378" s="9">
        <v>0</v>
      </c>
      <c r="C378" s="9">
        <v>-2082095000</v>
      </c>
      <c r="D378" s="9">
        <v>-82198</v>
      </c>
      <c r="E378" s="9">
        <v>-2082177198</v>
      </c>
      <c r="F378" s="10">
        <f>Table13[[#This Row],[551975]]/درآمدها!$C$10*100</f>
        <v>-0.13715769406052256</v>
      </c>
      <c r="G378" s="9">
        <v>0</v>
      </c>
      <c r="H378" s="9">
        <v>-2286203000</v>
      </c>
      <c r="I378" s="9">
        <v>-2109025</v>
      </c>
      <c r="J378" s="9">
        <v>-2288312025</v>
      </c>
      <c r="K378" s="10">
        <f>Table13[[#This Row],[839748.0000]]/درآمدها!$C$10*100</f>
        <v>-0.15073625863420143</v>
      </c>
    </row>
    <row r="379" spans="1:11" ht="23.1" customHeight="1">
      <c r="A379" s="8" t="s">
        <v>607</v>
      </c>
      <c r="B379" s="9">
        <v>0</v>
      </c>
      <c r="C379" s="9">
        <v>910006000</v>
      </c>
      <c r="D379" s="9">
        <v>-510317</v>
      </c>
      <c r="E379" s="9">
        <v>909495683</v>
      </c>
      <c r="F379" s="10">
        <f>Table13[[#This Row],[551975]]/درآمدها!$C$10*100</f>
        <v>5.9910525750690703E-2</v>
      </c>
      <c r="G379" s="9">
        <v>0</v>
      </c>
      <c r="H379" s="9">
        <v>946084000</v>
      </c>
      <c r="I379" s="9">
        <v>-697421</v>
      </c>
      <c r="J379" s="9">
        <v>945386579</v>
      </c>
      <c r="K379" s="10">
        <f>Table13[[#This Row],[839748.0000]]/درآمدها!$C$10*100</f>
        <v>6.2274739775248493E-2</v>
      </c>
    </row>
    <row r="380" spans="1:11" ht="23.1" customHeight="1">
      <c r="A380" s="8" t="s">
        <v>603</v>
      </c>
      <c r="B380" s="9">
        <v>0</v>
      </c>
      <c r="C380" s="9">
        <v>3347496000</v>
      </c>
      <c r="D380" s="9">
        <v>-1518473</v>
      </c>
      <c r="E380" s="9">
        <v>3345977527</v>
      </c>
      <c r="F380" s="10">
        <f>Table13[[#This Row],[551975]]/درآمدها!$C$10*100</f>
        <v>0.22040706354025202</v>
      </c>
      <c r="G380" s="9">
        <v>0</v>
      </c>
      <c r="H380" s="9">
        <v>3363665000</v>
      </c>
      <c r="I380" s="9">
        <v>-1560434</v>
      </c>
      <c r="J380" s="9">
        <v>3362104566</v>
      </c>
      <c r="K380" s="10">
        <f>Table13[[#This Row],[839748.0000]]/درآمدها!$C$10*100</f>
        <v>0.22146938786278747</v>
      </c>
    </row>
    <row r="381" spans="1:11" ht="23.1" customHeight="1">
      <c r="A381" s="8" t="s">
        <v>661</v>
      </c>
      <c r="B381" s="9">
        <v>0</v>
      </c>
      <c r="C381" s="9">
        <v>508710000</v>
      </c>
      <c r="D381" s="9">
        <v>-283011</v>
      </c>
      <c r="E381" s="9">
        <v>508426989</v>
      </c>
      <c r="F381" s="10">
        <f>Table13[[#This Row],[551975]]/درآمدها!$C$10*100</f>
        <v>3.3491229025251611E-2</v>
      </c>
      <c r="G381" s="9">
        <v>0</v>
      </c>
      <c r="H381" s="9">
        <v>508710000</v>
      </c>
      <c r="I381" s="9">
        <v>-283011</v>
      </c>
      <c r="J381" s="9">
        <v>508426989</v>
      </c>
      <c r="K381" s="10">
        <f>Table13[[#This Row],[839748.0000]]/درآمدها!$C$10*100</f>
        <v>3.3491229025251611E-2</v>
      </c>
    </row>
    <row r="382" spans="1:11" ht="23.1" customHeight="1">
      <c r="A382" s="8" t="s">
        <v>124</v>
      </c>
      <c r="B382" s="9">
        <v>0</v>
      </c>
      <c r="C382" s="9">
        <v>-1793750</v>
      </c>
      <c r="D382" s="9">
        <v>0</v>
      </c>
      <c r="E382" s="9">
        <v>-1793750</v>
      </c>
      <c r="F382" s="10">
        <f>Table13[[#This Row],[551975]]/درآمدها!$C$10*100</f>
        <v>-1.1815834596468498E-4</v>
      </c>
      <c r="G382" s="9">
        <v>0</v>
      </c>
      <c r="H382" s="9">
        <v>-1793750</v>
      </c>
      <c r="I382" s="9">
        <v>0</v>
      </c>
      <c r="J382" s="9">
        <v>-1793750</v>
      </c>
      <c r="K382" s="10">
        <f>Table13[[#This Row],[839748.0000]]/درآمدها!$C$10*100</f>
        <v>-1.1815834596468498E-4</v>
      </c>
    </row>
    <row r="383" spans="1:11" ht="23.1" customHeight="1">
      <c r="A383" s="8" t="s">
        <v>125</v>
      </c>
      <c r="B383" s="9">
        <v>0</v>
      </c>
      <c r="C383" s="9">
        <v>269147661</v>
      </c>
      <c r="D383" s="9">
        <v>0</v>
      </c>
      <c r="E383" s="9">
        <v>269147661</v>
      </c>
      <c r="F383" s="10">
        <f>Table13[[#This Row],[551975]]/درآمدها!$C$10*100</f>
        <v>1.7729361641267594E-2</v>
      </c>
      <c r="G383" s="9">
        <v>0</v>
      </c>
      <c r="H383" s="9">
        <v>269147661</v>
      </c>
      <c r="I383" s="9">
        <v>0</v>
      </c>
      <c r="J383" s="9">
        <v>269147661</v>
      </c>
      <c r="K383" s="10">
        <f>Table13[[#This Row],[839748.0000]]/درآمدها!$C$10*100</f>
        <v>1.7729361641267594E-2</v>
      </c>
    </row>
    <row r="384" spans="1:11" ht="23.1" customHeight="1">
      <c r="A384" s="8" t="s">
        <v>126</v>
      </c>
      <c r="B384" s="9">
        <v>0</v>
      </c>
      <c r="C384" s="9">
        <v>1300164892</v>
      </c>
      <c r="D384" s="9">
        <v>0</v>
      </c>
      <c r="E384" s="9">
        <v>1300164892</v>
      </c>
      <c r="F384" s="10">
        <f>Table13[[#This Row],[551975]]/درآمدها!$C$10*100</f>
        <v>8.5644785014674998E-2</v>
      </c>
      <c r="G384" s="9">
        <v>0</v>
      </c>
      <c r="H384" s="9">
        <v>1274851017</v>
      </c>
      <c r="I384" s="9">
        <v>0</v>
      </c>
      <c r="J384" s="9">
        <v>1274851017</v>
      </c>
      <c r="K384" s="10">
        <f>Table13[[#This Row],[839748.0000]]/درآمدها!$C$10*100</f>
        <v>8.3977303147103263E-2</v>
      </c>
    </row>
    <row r="385" spans="1:11" ht="23.1" customHeight="1">
      <c r="A385" s="8" t="s">
        <v>618</v>
      </c>
      <c r="B385" s="9">
        <v>0</v>
      </c>
      <c r="C385" s="9">
        <v>34555000</v>
      </c>
      <c r="D385" s="9">
        <v>-41192</v>
      </c>
      <c r="E385" s="9">
        <v>34513808</v>
      </c>
      <c r="F385" s="10">
        <f>Table13[[#This Row],[551975]]/درآمدها!$C$10*100</f>
        <v>2.2735021414482014E-3</v>
      </c>
      <c r="G385" s="9">
        <v>0</v>
      </c>
      <c r="H385" s="9">
        <v>43468000</v>
      </c>
      <c r="I385" s="9">
        <v>-83202</v>
      </c>
      <c r="J385" s="9">
        <v>43384798</v>
      </c>
      <c r="K385" s="10">
        <f>Table13[[#This Row],[839748.0000]]/درآمدها!$C$10*100</f>
        <v>2.8578542002463962E-3</v>
      </c>
    </row>
    <row r="386" spans="1:11" ht="23.1" customHeight="1">
      <c r="A386" s="8" t="s">
        <v>642</v>
      </c>
      <c r="B386" s="9">
        <v>0</v>
      </c>
      <c r="C386" s="9">
        <v>143300000</v>
      </c>
      <c r="D386" s="9">
        <v>-110544</v>
      </c>
      <c r="E386" s="9">
        <v>143189456</v>
      </c>
      <c r="F386" s="10">
        <f>Table13[[#This Row],[551975]]/درآمدها!$C$10*100</f>
        <v>9.4322114455989044E-3</v>
      </c>
      <c r="G386" s="9">
        <v>0</v>
      </c>
      <c r="H386" s="9">
        <v>143300000</v>
      </c>
      <c r="I386" s="9">
        <v>-110544</v>
      </c>
      <c r="J386" s="9">
        <v>143189456</v>
      </c>
      <c r="K386" s="10">
        <f>Table13[[#This Row],[839748.0000]]/درآمدها!$C$10*100</f>
        <v>9.4322114455989044E-3</v>
      </c>
    </row>
    <row r="387" spans="1:11" ht="23.1" customHeight="1">
      <c r="A387" s="8" t="s">
        <v>646</v>
      </c>
      <c r="B387" s="9">
        <v>0</v>
      </c>
      <c r="C387" s="9">
        <v>76280000</v>
      </c>
      <c r="D387" s="9">
        <v>-20880</v>
      </c>
      <c r="E387" s="9">
        <v>76259120</v>
      </c>
      <c r="F387" s="10">
        <f>Table13[[#This Row],[551975]]/درآمدها!$C$10*100</f>
        <v>5.0233597122912492E-3</v>
      </c>
      <c r="G387" s="9">
        <v>0</v>
      </c>
      <c r="H387" s="9">
        <v>76280000</v>
      </c>
      <c r="I387" s="9">
        <v>-20880</v>
      </c>
      <c r="J387" s="9">
        <v>76259120</v>
      </c>
      <c r="K387" s="10">
        <f>Table13[[#This Row],[839748.0000]]/درآمدها!$C$10*100</f>
        <v>5.0233597122912492E-3</v>
      </c>
    </row>
    <row r="388" spans="1:11" ht="23.1" customHeight="1">
      <c r="A388" s="8" t="s">
        <v>127</v>
      </c>
      <c r="B388" s="9">
        <v>0</v>
      </c>
      <c r="C388" s="9">
        <v>-1250674</v>
      </c>
      <c r="D388" s="9">
        <v>0</v>
      </c>
      <c r="E388" s="9">
        <v>-1250674</v>
      </c>
      <c r="F388" s="10">
        <f>Table13[[#This Row],[551975]]/درآمدها!$C$10*100</f>
        <v>-8.2384708672354797E-5</v>
      </c>
      <c r="G388" s="9">
        <v>0</v>
      </c>
      <c r="H388" s="9">
        <v>-2703132</v>
      </c>
      <c r="I388" s="9">
        <v>0</v>
      </c>
      <c r="J388" s="9">
        <v>-2703132</v>
      </c>
      <c r="K388" s="10">
        <f>Table13[[#This Row],[839748.0000]]/درآمدها!$C$10*100</f>
        <v>-1.7806138316053564E-4</v>
      </c>
    </row>
    <row r="389" spans="1:11" ht="23.1" customHeight="1">
      <c r="A389" s="8" t="s">
        <v>631</v>
      </c>
      <c r="B389" s="9">
        <v>0</v>
      </c>
      <c r="C389" s="9">
        <v>-12000000</v>
      </c>
      <c r="D389" s="9">
        <v>-1287</v>
      </c>
      <c r="E389" s="9">
        <v>-12001287</v>
      </c>
      <c r="F389" s="10">
        <f>Table13[[#This Row],[551975]]/درآمدها!$C$10*100</f>
        <v>-7.9055176104110179E-4</v>
      </c>
      <c r="G389" s="9">
        <v>0</v>
      </c>
      <c r="H389" s="9">
        <v>-12000000</v>
      </c>
      <c r="I389" s="9">
        <v>-1287</v>
      </c>
      <c r="J389" s="9">
        <v>-12001287</v>
      </c>
      <c r="K389" s="10">
        <f>Table13[[#This Row],[839748.0000]]/درآمدها!$C$10*100</f>
        <v>-7.9055176104110179E-4</v>
      </c>
    </row>
    <row r="390" spans="1:11" ht="23.1" customHeight="1">
      <c r="A390" s="8" t="s">
        <v>640</v>
      </c>
      <c r="B390" s="9">
        <v>0</v>
      </c>
      <c r="C390" s="9">
        <v>9060000</v>
      </c>
      <c r="D390" s="9">
        <v>-12041</v>
      </c>
      <c r="E390" s="9">
        <v>9047959</v>
      </c>
      <c r="F390" s="10">
        <f>Table13[[#This Row],[551975]]/درآمدها!$C$10*100</f>
        <v>5.9600940476447941E-4</v>
      </c>
      <c r="G390" s="9">
        <v>0</v>
      </c>
      <c r="H390" s="9">
        <v>9060000</v>
      </c>
      <c r="I390" s="9">
        <v>-12041</v>
      </c>
      <c r="J390" s="9">
        <v>9047959</v>
      </c>
      <c r="K390" s="10">
        <f>Table13[[#This Row],[839748.0000]]/درآمدها!$C$10*100</f>
        <v>5.9600940476447941E-4</v>
      </c>
    </row>
    <row r="391" spans="1:11" ht="23.1" customHeight="1">
      <c r="A391" s="8" t="s">
        <v>128</v>
      </c>
      <c r="B391" s="9">
        <v>0</v>
      </c>
      <c r="C391" s="9">
        <v>1096904928</v>
      </c>
      <c r="D391" s="9">
        <v>0</v>
      </c>
      <c r="E391" s="9">
        <v>1096904928</v>
      </c>
      <c r="F391" s="10">
        <f>Table13[[#This Row],[551975]]/درآمدها!$C$10*100</f>
        <v>7.2255594131284656E-2</v>
      </c>
      <c r="G391" s="9">
        <v>0</v>
      </c>
      <c r="H391" s="9">
        <v>1096904928</v>
      </c>
      <c r="I391" s="9">
        <v>0</v>
      </c>
      <c r="J391" s="9">
        <v>1096904928</v>
      </c>
      <c r="K391" s="10">
        <f>Table13[[#This Row],[839748.0000]]/درآمدها!$C$10*100</f>
        <v>7.2255594131284656E-2</v>
      </c>
    </row>
    <row r="392" spans="1:11" ht="23.1" customHeight="1">
      <c r="A392" s="8" t="s">
        <v>129</v>
      </c>
      <c r="B392" s="9">
        <v>0</v>
      </c>
      <c r="C392" s="9">
        <v>4162362579</v>
      </c>
      <c r="D392" s="9">
        <v>0</v>
      </c>
      <c r="E392" s="9">
        <v>4162362579</v>
      </c>
      <c r="F392" s="10">
        <f>Table13[[#This Row],[551975]]/درآمدها!$C$10*100</f>
        <v>0.27418418265641276</v>
      </c>
      <c r="G392" s="9">
        <v>0</v>
      </c>
      <c r="H392" s="9">
        <v>4265056599</v>
      </c>
      <c r="I392" s="9">
        <v>180673935</v>
      </c>
      <c r="J392" s="9">
        <v>4445730534</v>
      </c>
      <c r="K392" s="10">
        <f>Table13[[#This Row],[839748.0000]]/درآمدها!$C$10*100</f>
        <v>0.29285026703951816</v>
      </c>
    </row>
    <row r="393" spans="1:11" ht="23.1" customHeight="1">
      <c r="A393" s="8" t="s">
        <v>130</v>
      </c>
      <c r="B393" s="9">
        <v>0</v>
      </c>
      <c r="C393" s="9">
        <v>378588658</v>
      </c>
      <c r="D393" s="9">
        <v>3328722</v>
      </c>
      <c r="E393" s="9">
        <v>381917380</v>
      </c>
      <c r="F393" s="10">
        <f>Table13[[#This Row],[551975]]/درآمدها!$C$10*100</f>
        <v>2.5157756608204074E-2</v>
      </c>
      <c r="G393" s="9">
        <v>0</v>
      </c>
      <c r="H393" s="9">
        <v>378588658</v>
      </c>
      <c r="I393" s="9">
        <v>3328722</v>
      </c>
      <c r="J393" s="9">
        <v>381917380</v>
      </c>
      <c r="K393" s="10">
        <f>Table13[[#This Row],[839748.0000]]/درآمدها!$C$10*100</f>
        <v>2.5157756608204074E-2</v>
      </c>
    </row>
    <row r="394" spans="1:11" ht="23.1" customHeight="1">
      <c r="A394" s="8" t="s">
        <v>131</v>
      </c>
      <c r="B394" s="9">
        <v>0</v>
      </c>
      <c r="C394" s="9">
        <v>548617245</v>
      </c>
      <c r="D394" s="9">
        <v>0</v>
      </c>
      <c r="E394" s="9">
        <v>548617245</v>
      </c>
      <c r="F394" s="10">
        <f>Table13[[#This Row],[551975]]/درآمدها!$C$10*100</f>
        <v>3.6138651560642422E-2</v>
      </c>
      <c r="G394" s="9">
        <v>0</v>
      </c>
      <c r="H394" s="9">
        <v>548617245</v>
      </c>
      <c r="I394" s="9">
        <v>0</v>
      </c>
      <c r="J394" s="9">
        <v>548617245</v>
      </c>
      <c r="K394" s="10">
        <f>Table13[[#This Row],[839748.0000]]/درآمدها!$C$10*100</f>
        <v>3.6138651560642422E-2</v>
      </c>
    </row>
    <row r="395" spans="1:11" ht="23.1" customHeight="1">
      <c r="A395" s="8" t="s">
        <v>650</v>
      </c>
      <c r="B395" s="9">
        <v>0</v>
      </c>
      <c r="C395" s="9">
        <v>-40000</v>
      </c>
      <c r="D395" s="9">
        <v>-130</v>
      </c>
      <c r="E395" s="9">
        <v>-40130</v>
      </c>
      <c r="F395" s="10">
        <f>Table13[[#This Row],[551975]]/درآمدها!$C$10*100</f>
        <v>-2.6434533371778721E-6</v>
      </c>
      <c r="G395" s="9">
        <v>0</v>
      </c>
      <c r="H395" s="9">
        <v>-40000</v>
      </c>
      <c r="I395" s="9">
        <v>-130</v>
      </c>
      <c r="J395" s="9">
        <v>-40130</v>
      </c>
      <c r="K395" s="10">
        <f>Table13[[#This Row],[839748.0000]]/درآمدها!$C$10*100</f>
        <v>-2.6434533371778721E-6</v>
      </c>
    </row>
    <row r="396" spans="1:11" ht="23.1" customHeight="1">
      <c r="A396" s="8" t="s">
        <v>653</v>
      </c>
      <c r="B396" s="9">
        <v>0</v>
      </c>
      <c r="C396" s="9">
        <v>14940000</v>
      </c>
      <c r="D396" s="9">
        <v>-41592</v>
      </c>
      <c r="E396" s="9">
        <v>14898408</v>
      </c>
      <c r="F396" s="10">
        <f>Table13[[#This Row],[551975]]/درآمدها!$C$10*100</f>
        <v>9.8139163583945929E-4</v>
      </c>
      <c r="G396" s="9">
        <v>0</v>
      </c>
      <c r="H396" s="9">
        <v>14940000</v>
      </c>
      <c r="I396" s="9">
        <v>-41592</v>
      </c>
      <c r="J396" s="9">
        <v>14898408</v>
      </c>
      <c r="K396" s="10">
        <f>Table13[[#This Row],[839748.0000]]/درآمدها!$C$10*100</f>
        <v>9.8139163583945929E-4</v>
      </c>
    </row>
    <row r="397" spans="1:11" ht="23.1" customHeight="1">
      <c r="A397" s="8" t="s">
        <v>652</v>
      </c>
      <c r="B397" s="9">
        <v>0</v>
      </c>
      <c r="C397" s="9">
        <v>100000</v>
      </c>
      <c r="D397" s="9">
        <v>-592</v>
      </c>
      <c r="E397" s="9">
        <v>99408</v>
      </c>
      <c r="F397" s="10">
        <f>Table13[[#This Row],[551975]]/درآمدها!$C$10*100</f>
        <v>6.548228490958832E-6</v>
      </c>
      <c r="G397" s="9">
        <v>0</v>
      </c>
      <c r="H397" s="9">
        <v>100000</v>
      </c>
      <c r="I397" s="9">
        <v>-592</v>
      </c>
      <c r="J397" s="9">
        <v>99408</v>
      </c>
      <c r="K397" s="10">
        <f>Table13[[#This Row],[839748.0000]]/درآمدها!$C$10*100</f>
        <v>6.548228490958832E-6</v>
      </c>
    </row>
    <row r="398" spans="1:11" ht="23.1" customHeight="1">
      <c r="A398" s="8" t="s">
        <v>665</v>
      </c>
      <c r="B398" s="9">
        <v>0</v>
      </c>
      <c r="C398" s="9">
        <v>14680000</v>
      </c>
      <c r="D398" s="9">
        <v>-27280</v>
      </c>
      <c r="E398" s="9">
        <v>14652720</v>
      </c>
      <c r="F398" s="10">
        <f>Table13[[#This Row],[551975]]/درآمدها!$C$10*100</f>
        <v>9.6520761482015815E-4</v>
      </c>
      <c r="G398" s="9">
        <v>0</v>
      </c>
      <c r="H398" s="9">
        <v>14680000</v>
      </c>
      <c r="I398" s="9">
        <v>-27280</v>
      </c>
      <c r="J398" s="9">
        <v>14652720</v>
      </c>
      <c r="K398" s="10">
        <f>Table13[[#This Row],[839748.0000]]/درآمدها!$C$10*100</f>
        <v>9.6520761482015815E-4</v>
      </c>
    </row>
    <row r="399" spans="1:11" ht="23.1" customHeight="1">
      <c r="A399" s="8" t="s">
        <v>666</v>
      </c>
      <c r="B399" s="9">
        <v>0</v>
      </c>
      <c r="C399" s="9">
        <v>0</v>
      </c>
      <c r="D399" s="9">
        <v>-51874</v>
      </c>
      <c r="E399" s="9">
        <v>-51874</v>
      </c>
      <c r="F399" s="10">
        <f>Table13[[#This Row],[551975]]/درآمدها!$C$10*100</f>
        <v>-3.4170570249879126E-6</v>
      </c>
      <c r="G399" s="9">
        <v>0</v>
      </c>
      <c r="H399" s="9">
        <v>0</v>
      </c>
      <c r="I399" s="9">
        <v>-51874</v>
      </c>
      <c r="J399" s="9">
        <v>-51874</v>
      </c>
      <c r="K399" s="10">
        <f>Table13[[#This Row],[839748.0000]]/درآمدها!$C$10*100</f>
        <v>-3.4170570249879126E-6</v>
      </c>
    </row>
    <row r="400" spans="1:11" ht="23.1" customHeight="1">
      <c r="A400" s="8" t="s">
        <v>643</v>
      </c>
      <c r="B400" s="9">
        <v>0</v>
      </c>
      <c r="C400" s="9">
        <v>-15000000</v>
      </c>
      <c r="D400" s="9">
        <v>-59225</v>
      </c>
      <c r="E400" s="9">
        <v>-15059225</v>
      </c>
      <c r="F400" s="10">
        <f>Table13[[#This Row],[551975]]/درآمدها!$C$10*100</f>
        <v>-9.9198501324601141E-4</v>
      </c>
      <c r="G400" s="9">
        <v>0</v>
      </c>
      <c r="H400" s="9">
        <v>-15000000</v>
      </c>
      <c r="I400" s="9">
        <v>-59225</v>
      </c>
      <c r="J400" s="9">
        <v>-15059225</v>
      </c>
      <c r="K400" s="10">
        <f>Table13[[#This Row],[839748.0000]]/درآمدها!$C$10*100</f>
        <v>-9.9198501324601141E-4</v>
      </c>
    </row>
    <row r="401" spans="1:11" ht="23.1" customHeight="1">
      <c r="A401" s="8" t="s">
        <v>628</v>
      </c>
      <c r="B401" s="9">
        <v>0</v>
      </c>
      <c r="C401" s="9">
        <v>41345000</v>
      </c>
      <c r="D401" s="9">
        <v>-54306</v>
      </c>
      <c r="E401" s="9">
        <v>41290694</v>
      </c>
      <c r="F401" s="10">
        <f>Table13[[#This Row],[551975]]/درآمدها!$C$10*100</f>
        <v>2.7199108609192706E-3</v>
      </c>
      <c r="G401" s="9">
        <v>0</v>
      </c>
      <c r="H401" s="9">
        <v>34730000</v>
      </c>
      <c r="I401" s="9">
        <v>-57433</v>
      </c>
      <c r="J401" s="9">
        <v>34672567</v>
      </c>
      <c r="K401" s="10">
        <f>Table13[[#This Row],[839748.0000]]/درآمدها!$C$10*100</f>
        <v>2.2839599537670908E-3</v>
      </c>
    </row>
    <row r="402" spans="1:11" ht="23.1" customHeight="1">
      <c r="A402" s="8" t="s">
        <v>662</v>
      </c>
      <c r="B402" s="9">
        <v>0</v>
      </c>
      <c r="C402" s="9">
        <v>4727000</v>
      </c>
      <c r="D402" s="9">
        <v>-513181</v>
      </c>
      <c r="E402" s="9">
        <v>4213819</v>
      </c>
      <c r="F402" s="10">
        <f>Table13[[#This Row],[551975]]/درآمدها!$C$10*100</f>
        <v>2.775737328136936E-4</v>
      </c>
      <c r="G402" s="9">
        <v>0</v>
      </c>
      <c r="H402" s="9">
        <v>4727000</v>
      </c>
      <c r="I402" s="9">
        <v>-513181</v>
      </c>
      <c r="J402" s="9">
        <v>4213819</v>
      </c>
      <c r="K402" s="10">
        <f>Table13[[#This Row],[839748.0000]]/درآمدها!$C$10*100</f>
        <v>2.775737328136936E-4</v>
      </c>
    </row>
    <row r="403" spans="1:11" ht="23.1" customHeight="1">
      <c r="A403" s="8" t="s">
        <v>638</v>
      </c>
      <c r="B403" s="9">
        <v>0</v>
      </c>
      <c r="C403" s="9">
        <v>2297779000</v>
      </c>
      <c r="D403" s="9">
        <v>-6899854</v>
      </c>
      <c r="E403" s="9">
        <v>2290879146</v>
      </c>
      <c r="F403" s="10">
        <f>Table13[[#This Row],[551975]]/درآمدها!$C$10*100</f>
        <v>0.15090536066695473</v>
      </c>
      <c r="G403" s="9">
        <v>0</v>
      </c>
      <c r="H403" s="9">
        <v>2297779000</v>
      </c>
      <c r="I403" s="9">
        <v>-6899854</v>
      </c>
      <c r="J403" s="9">
        <v>2290879146</v>
      </c>
      <c r="K403" s="10">
        <f>Table13[[#This Row],[839748.0000]]/درآمدها!$C$10*100</f>
        <v>0.15090536066695473</v>
      </c>
    </row>
    <row r="404" spans="1:11" ht="23.1" customHeight="1">
      <c r="A404" s="8" t="s">
        <v>651</v>
      </c>
      <c r="B404" s="9">
        <v>0</v>
      </c>
      <c r="C404" s="9">
        <v>2154661876</v>
      </c>
      <c r="D404" s="9">
        <v>282758879</v>
      </c>
      <c r="E404" s="9">
        <v>2437420755</v>
      </c>
      <c r="F404" s="10">
        <f>Table13[[#This Row],[551975]]/درآمدها!$C$10*100</f>
        <v>0.1605583859683867</v>
      </c>
      <c r="G404" s="9">
        <v>0</v>
      </c>
      <c r="H404" s="9">
        <v>2154661876</v>
      </c>
      <c r="I404" s="9">
        <v>282758879</v>
      </c>
      <c r="J404" s="9">
        <v>2437420755</v>
      </c>
      <c r="K404" s="10">
        <f>Table13[[#This Row],[839748.0000]]/درآمدها!$C$10*100</f>
        <v>0.1605583859683867</v>
      </c>
    </row>
    <row r="405" spans="1:11" ht="23.1" customHeight="1">
      <c r="A405" s="8" t="s">
        <v>656</v>
      </c>
      <c r="B405" s="9">
        <v>0</v>
      </c>
      <c r="C405" s="9">
        <v>0</v>
      </c>
      <c r="D405" s="9">
        <v>-939</v>
      </c>
      <c r="E405" s="9">
        <v>-939</v>
      </c>
      <c r="F405" s="10">
        <f>Table13[[#This Row],[551975]]/درآمدها!$C$10*100</f>
        <v>-6.18540414555201E-8</v>
      </c>
      <c r="G405" s="9">
        <v>0</v>
      </c>
      <c r="H405" s="9">
        <v>0</v>
      </c>
      <c r="I405" s="9">
        <v>-939</v>
      </c>
      <c r="J405" s="9">
        <v>-939</v>
      </c>
      <c r="K405" s="10">
        <f>Table13[[#This Row],[839748.0000]]/درآمدها!$C$10*100</f>
        <v>-6.18540414555201E-8</v>
      </c>
    </row>
    <row r="406" spans="1:11" ht="23.1" customHeight="1">
      <c r="A406" s="8" t="s">
        <v>655</v>
      </c>
      <c r="B406" s="9">
        <v>0</v>
      </c>
      <c r="C406" s="9">
        <v>204000</v>
      </c>
      <c r="D406" s="9">
        <v>-36818</v>
      </c>
      <c r="E406" s="9">
        <v>167182</v>
      </c>
      <c r="F406" s="10">
        <f>Table13[[#This Row],[551975]]/درآمدها!$C$10*100</f>
        <v>1.1012654269027435E-5</v>
      </c>
      <c r="G406" s="9">
        <v>0</v>
      </c>
      <c r="H406" s="9">
        <v>204000</v>
      </c>
      <c r="I406" s="9">
        <v>-36818</v>
      </c>
      <c r="J406" s="9">
        <v>167182</v>
      </c>
      <c r="K406" s="10">
        <f>Table13[[#This Row],[839748.0000]]/درآمدها!$C$10*100</f>
        <v>1.1012654269027435E-5</v>
      </c>
    </row>
    <row r="407" spans="1:11" ht="23.1" customHeight="1">
      <c r="A407" s="8" t="s">
        <v>635</v>
      </c>
      <c r="B407" s="9">
        <v>0</v>
      </c>
      <c r="C407" s="9">
        <v>651564306</v>
      </c>
      <c r="D407" s="9">
        <v>-237249111</v>
      </c>
      <c r="E407" s="9">
        <v>414315195</v>
      </c>
      <c r="F407" s="10">
        <f>Table13[[#This Row],[551975]]/درآمدها!$C$10*100</f>
        <v>2.7291873532675075E-2</v>
      </c>
      <c r="G407" s="9">
        <v>0</v>
      </c>
      <c r="H407" s="9">
        <v>651564306</v>
      </c>
      <c r="I407" s="9">
        <v>-237249111</v>
      </c>
      <c r="J407" s="9">
        <v>414315195</v>
      </c>
      <c r="K407" s="10">
        <f>Table13[[#This Row],[839748.0000]]/درآمدها!$C$10*100</f>
        <v>2.7291873532675075E-2</v>
      </c>
    </row>
    <row r="408" spans="1:11" ht="23.1" customHeight="1">
      <c r="A408" s="8" t="s">
        <v>627</v>
      </c>
      <c r="B408" s="9">
        <v>0</v>
      </c>
      <c r="C408" s="9">
        <v>8097430996</v>
      </c>
      <c r="D408" s="9">
        <v>-162004168</v>
      </c>
      <c r="E408" s="9">
        <v>7935426828</v>
      </c>
      <c r="F408" s="10">
        <f>Table13[[#This Row],[551975]]/درآمدها!$C$10*100</f>
        <v>0.52272440893115912</v>
      </c>
      <c r="G408" s="9">
        <v>0</v>
      </c>
      <c r="H408" s="9">
        <v>8079045996</v>
      </c>
      <c r="I408" s="9">
        <v>-162067675</v>
      </c>
      <c r="J408" s="9">
        <v>7916978321</v>
      </c>
      <c r="K408" s="10">
        <f>Table13[[#This Row],[839748.0000]]/درآمدها!$C$10*100</f>
        <v>0.52150916429136096</v>
      </c>
    </row>
    <row r="409" spans="1:11" ht="23.1" customHeight="1">
      <c r="A409" s="8" t="s">
        <v>637</v>
      </c>
      <c r="B409" s="9">
        <v>0</v>
      </c>
      <c r="C409" s="9">
        <v>2409517432</v>
      </c>
      <c r="D409" s="9">
        <v>-110555806</v>
      </c>
      <c r="E409" s="9">
        <v>2298961626</v>
      </c>
      <c r="F409" s="10">
        <f>Table13[[#This Row],[551975]]/درآمدها!$C$10*100</f>
        <v>0.15143777179899243</v>
      </c>
      <c r="G409" s="9">
        <v>0</v>
      </c>
      <c r="H409" s="9">
        <v>2409517432</v>
      </c>
      <c r="I409" s="9">
        <v>-110555806</v>
      </c>
      <c r="J409" s="9">
        <v>2298961626</v>
      </c>
      <c r="K409" s="10">
        <f>Table13[[#This Row],[839748.0000]]/درآمدها!$C$10*100</f>
        <v>0.15143777179899243</v>
      </c>
    </row>
    <row r="410" spans="1:11" ht="23.1" customHeight="1">
      <c r="A410" s="8" t="s">
        <v>634</v>
      </c>
      <c r="B410" s="9">
        <v>0</v>
      </c>
      <c r="C410" s="9">
        <v>0</v>
      </c>
      <c r="D410" s="9">
        <v>-25226191</v>
      </c>
      <c r="E410" s="9">
        <v>-25226191</v>
      </c>
      <c r="F410" s="10">
        <f>Table13[[#This Row],[551975]]/درآمدها!$C$10*100</f>
        <v>-1.6617059253236084E-3</v>
      </c>
      <c r="G410" s="9">
        <v>0</v>
      </c>
      <c r="H410" s="9">
        <v>0</v>
      </c>
      <c r="I410" s="9">
        <v>-25226191</v>
      </c>
      <c r="J410" s="9">
        <v>-25226191</v>
      </c>
      <c r="K410" s="10">
        <f>Table13[[#This Row],[839748.0000]]/درآمدها!$C$10*100</f>
        <v>-1.6617059253236084E-3</v>
      </c>
    </row>
    <row r="411" spans="1:11" ht="23.1" customHeight="1">
      <c r="A411" s="8" t="s">
        <v>639</v>
      </c>
      <c r="B411" s="9">
        <v>0</v>
      </c>
      <c r="C411" s="9">
        <v>-244465000</v>
      </c>
      <c r="D411" s="9">
        <v>-651608</v>
      </c>
      <c r="E411" s="9">
        <v>-245116608</v>
      </c>
      <c r="F411" s="10">
        <f>Table13[[#This Row],[551975]]/درآمدها!$C$10*100</f>
        <v>-1.6146382143416901E-2</v>
      </c>
      <c r="G411" s="9">
        <v>0</v>
      </c>
      <c r="H411" s="9">
        <v>-244465000</v>
      </c>
      <c r="I411" s="9">
        <v>-651608</v>
      </c>
      <c r="J411" s="9">
        <v>-245116608</v>
      </c>
      <c r="K411" s="10">
        <f>Table13[[#This Row],[839748.0000]]/درآمدها!$C$10*100</f>
        <v>-1.6146382143416901E-2</v>
      </c>
    </row>
    <row r="412" spans="1:11" ht="23.1" customHeight="1">
      <c r="A412" s="8" t="s">
        <v>636</v>
      </c>
      <c r="B412" s="9">
        <v>0</v>
      </c>
      <c r="C412" s="9">
        <v>132695000</v>
      </c>
      <c r="D412" s="9">
        <v>-238104</v>
      </c>
      <c r="E412" s="9">
        <v>132456896</v>
      </c>
      <c r="F412" s="10">
        <f>Table13[[#This Row],[551975]]/درآمدها!$C$10*100</f>
        <v>8.7252335849345216E-3</v>
      </c>
      <c r="G412" s="9">
        <v>0</v>
      </c>
      <c r="H412" s="9">
        <v>132695000</v>
      </c>
      <c r="I412" s="9">
        <v>-238104</v>
      </c>
      <c r="J412" s="9">
        <v>132456896</v>
      </c>
      <c r="K412" s="10">
        <f>Table13[[#This Row],[839748.0000]]/درآمدها!$C$10*100</f>
        <v>8.7252335849345216E-3</v>
      </c>
    </row>
    <row r="413" spans="1:11" ht="23.1" customHeight="1">
      <c r="A413" s="8" t="s">
        <v>645</v>
      </c>
      <c r="B413" s="9">
        <v>0</v>
      </c>
      <c r="C413" s="9">
        <v>20910000</v>
      </c>
      <c r="D413" s="9">
        <v>-10172</v>
      </c>
      <c r="E413" s="9">
        <v>20899828</v>
      </c>
      <c r="F413" s="10">
        <f>Table13[[#This Row],[551975]]/درآمدها!$C$10*100</f>
        <v>1.3767186661610648E-3</v>
      </c>
      <c r="G413" s="9">
        <v>0</v>
      </c>
      <c r="H413" s="9">
        <v>20910000</v>
      </c>
      <c r="I413" s="9">
        <v>-10172</v>
      </c>
      <c r="J413" s="9">
        <v>20899828</v>
      </c>
      <c r="K413" s="10">
        <f>Table13[[#This Row],[839748.0000]]/درآمدها!$C$10*100</f>
        <v>1.3767186661610648E-3</v>
      </c>
    </row>
    <row r="414" spans="1:11" ht="23.1" customHeight="1">
      <c r="A414" s="8" t="s">
        <v>657</v>
      </c>
      <c r="B414" s="9">
        <v>0</v>
      </c>
      <c r="C414" s="9">
        <v>550000</v>
      </c>
      <c r="D414" s="9">
        <v>-2973</v>
      </c>
      <c r="E414" s="9">
        <v>547027</v>
      </c>
      <c r="F414" s="10">
        <f>Table13[[#This Row],[551975]]/درآمدها!$C$10*100</f>
        <v>3.6033898546633433E-5</v>
      </c>
      <c r="G414" s="9">
        <v>0</v>
      </c>
      <c r="H414" s="9">
        <v>550000</v>
      </c>
      <c r="I414" s="9">
        <v>-2973</v>
      </c>
      <c r="J414" s="9">
        <v>547027</v>
      </c>
      <c r="K414" s="10">
        <f>Table13[[#This Row],[839748.0000]]/درآمدها!$C$10*100</f>
        <v>3.6033898546633433E-5</v>
      </c>
    </row>
    <row r="415" spans="1:11" ht="23.1" customHeight="1">
      <c r="A415" s="8" t="s">
        <v>664</v>
      </c>
      <c r="B415" s="9">
        <v>0</v>
      </c>
      <c r="C415" s="9">
        <v>-68000000</v>
      </c>
      <c r="D415" s="9">
        <v>-121024</v>
      </c>
      <c r="E415" s="9">
        <v>-68121024</v>
      </c>
      <c r="F415" s="10">
        <f>Table13[[#This Row],[551975]]/درآمدها!$C$10*100</f>
        <v>-4.4872850292742069E-3</v>
      </c>
      <c r="G415" s="9">
        <v>0</v>
      </c>
      <c r="H415" s="9">
        <v>-68000000</v>
      </c>
      <c r="I415" s="9">
        <v>-121024</v>
      </c>
      <c r="J415" s="9">
        <v>-68121024</v>
      </c>
      <c r="K415" s="10">
        <f>Table13[[#This Row],[839748.0000]]/درآمدها!$C$10*100</f>
        <v>-4.4872850292742069E-3</v>
      </c>
    </row>
    <row r="416" spans="1:11" ht="23.1" customHeight="1">
      <c r="A416" s="8" t="s">
        <v>644</v>
      </c>
      <c r="B416" s="9">
        <v>0</v>
      </c>
      <c r="C416" s="9">
        <v>116232000</v>
      </c>
      <c r="D416" s="9">
        <v>-64499</v>
      </c>
      <c r="E416" s="9">
        <v>116167501</v>
      </c>
      <c r="F416" s="10">
        <f>Table13[[#This Row],[551975]]/درآمدها!$C$10*100</f>
        <v>7.6522145076018885E-3</v>
      </c>
      <c r="G416" s="9">
        <v>0</v>
      </c>
      <c r="H416" s="9">
        <v>116232000</v>
      </c>
      <c r="I416" s="9">
        <v>-64499</v>
      </c>
      <c r="J416" s="9">
        <v>116167501</v>
      </c>
      <c r="K416" s="10">
        <f>Table13[[#This Row],[839748.0000]]/درآمدها!$C$10*100</f>
        <v>7.6522145076018885E-3</v>
      </c>
    </row>
    <row r="417" spans="1:11" ht="23.1" customHeight="1">
      <c r="A417" s="8" t="s">
        <v>663</v>
      </c>
      <c r="B417" s="9">
        <v>0</v>
      </c>
      <c r="C417" s="9">
        <v>116480000</v>
      </c>
      <c r="D417" s="9">
        <v>-246880</v>
      </c>
      <c r="E417" s="9">
        <v>116233120</v>
      </c>
      <c r="F417" s="10">
        <f>Table13[[#This Row],[551975]]/درآمدها!$C$10*100</f>
        <v>7.6565369786841782E-3</v>
      </c>
      <c r="G417" s="9">
        <v>0</v>
      </c>
      <c r="H417" s="9">
        <v>116480000</v>
      </c>
      <c r="I417" s="9">
        <v>-246880</v>
      </c>
      <c r="J417" s="9">
        <v>116233120</v>
      </c>
      <c r="K417" s="10">
        <f>Table13[[#This Row],[839748.0000]]/درآمدها!$C$10*100</f>
        <v>7.6565369786841782E-3</v>
      </c>
    </row>
    <row r="418" spans="1:11" ht="23.1" customHeight="1">
      <c r="A418" s="8" t="s">
        <v>649</v>
      </c>
      <c r="B418" s="9">
        <v>0</v>
      </c>
      <c r="C418" s="9">
        <v>108000</v>
      </c>
      <c r="D418" s="9">
        <v>-78</v>
      </c>
      <c r="E418" s="9">
        <v>107922</v>
      </c>
      <c r="F418" s="10">
        <f>Table13[[#This Row],[551975]]/درآمدها!$C$10*100</f>
        <v>7.1090648157216621E-6</v>
      </c>
      <c r="G418" s="9">
        <v>0</v>
      </c>
      <c r="H418" s="9">
        <v>108000</v>
      </c>
      <c r="I418" s="9">
        <v>-78</v>
      </c>
      <c r="J418" s="9">
        <v>107922</v>
      </c>
      <c r="K418" s="10">
        <f>Table13[[#This Row],[839748.0000]]/درآمدها!$C$10*100</f>
        <v>7.1090648157216621E-6</v>
      </c>
    </row>
    <row r="419" spans="1:11" ht="23.1" customHeight="1">
      <c r="A419" s="8" t="s">
        <v>648</v>
      </c>
      <c r="B419" s="9">
        <v>0</v>
      </c>
      <c r="C419" s="9">
        <v>61000</v>
      </c>
      <c r="D419" s="9">
        <v>-58</v>
      </c>
      <c r="E419" s="9">
        <v>60942</v>
      </c>
      <c r="F419" s="10">
        <f>Table13[[#This Row],[551975]]/درآمدها!$C$10*100</f>
        <v>4.0143865754870145E-6</v>
      </c>
      <c r="G419" s="9">
        <v>0</v>
      </c>
      <c r="H419" s="9">
        <v>61000</v>
      </c>
      <c r="I419" s="9">
        <v>-58</v>
      </c>
      <c r="J419" s="9">
        <v>60942</v>
      </c>
      <c r="K419" s="10">
        <f>Table13[[#This Row],[839748.0000]]/درآمدها!$C$10*100</f>
        <v>4.0143865754870145E-6</v>
      </c>
    </row>
    <row r="420" spans="1:11" ht="23.1" customHeight="1">
      <c r="A420" s="8" t="s">
        <v>287</v>
      </c>
      <c r="B420" s="9">
        <v>0</v>
      </c>
      <c r="C420" s="9">
        <v>0</v>
      </c>
      <c r="D420" s="9">
        <v>0</v>
      </c>
      <c r="E420" s="9">
        <v>0</v>
      </c>
      <c r="F420" s="10">
        <f>Table13[[#This Row],[551975]]/درآمدها!$C$10*100</f>
        <v>0</v>
      </c>
      <c r="G420" s="9">
        <v>0</v>
      </c>
      <c r="H420" s="9">
        <v>0</v>
      </c>
      <c r="I420" s="9">
        <v>234140</v>
      </c>
      <c r="J420" s="9">
        <v>234140</v>
      </c>
      <c r="K420" s="10">
        <f>Table13[[#This Row],[839748.0000]]/درآمدها!$C$10*100</f>
        <v>1.5423328292220954E-5</v>
      </c>
    </row>
    <row r="421" spans="1:11" ht="23.1" customHeight="1">
      <c r="A421" s="8" t="s">
        <v>300</v>
      </c>
      <c r="B421" s="9">
        <v>0</v>
      </c>
      <c r="C421" s="9">
        <v>0</v>
      </c>
      <c r="D421" s="9">
        <v>0</v>
      </c>
      <c r="E421" s="9">
        <v>0</v>
      </c>
      <c r="F421" s="10">
        <f>Table13[[#This Row],[551975]]/درآمدها!$C$10*100</f>
        <v>0</v>
      </c>
      <c r="G421" s="9">
        <v>0</v>
      </c>
      <c r="H421" s="9">
        <v>0</v>
      </c>
      <c r="I421" s="9">
        <v>100000</v>
      </c>
      <c r="J421" s="9">
        <v>100000</v>
      </c>
      <c r="K421" s="10">
        <f>Table13[[#This Row],[839748.0000]]/درآمدها!$C$10*100</f>
        <v>6.5872248621427157E-6</v>
      </c>
    </row>
    <row r="422" spans="1:11" ht="23.1" customHeight="1">
      <c r="A422" s="8" t="s">
        <v>296</v>
      </c>
      <c r="B422" s="9">
        <v>0</v>
      </c>
      <c r="C422" s="9">
        <v>0</v>
      </c>
      <c r="D422" s="9">
        <v>0</v>
      </c>
      <c r="E422" s="9">
        <v>0</v>
      </c>
      <c r="F422" s="10">
        <f>Table13[[#This Row],[551975]]/درآمدها!$C$10*100</f>
        <v>0</v>
      </c>
      <c r="G422" s="9">
        <v>0</v>
      </c>
      <c r="H422" s="9">
        <v>0</v>
      </c>
      <c r="I422" s="9">
        <v>75000</v>
      </c>
      <c r="J422" s="9">
        <v>75000</v>
      </c>
      <c r="K422" s="10">
        <f>Table13[[#This Row],[839748.0000]]/درآمدها!$C$10*100</f>
        <v>4.9404186466070374E-6</v>
      </c>
    </row>
    <row r="423" spans="1:11" ht="23.1" customHeight="1">
      <c r="A423" s="8" t="s">
        <v>533</v>
      </c>
      <c r="B423" s="9">
        <v>0</v>
      </c>
      <c r="C423" s="9">
        <v>0</v>
      </c>
      <c r="D423" s="9">
        <v>0</v>
      </c>
      <c r="E423" s="9">
        <v>0</v>
      </c>
      <c r="F423" s="10">
        <f>Table13[[#This Row],[551975]]/درآمدها!$C$10*100</f>
        <v>0</v>
      </c>
      <c r="G423" s="9">
        <v>0</v>
      </c>
      <c r="H423" s="9">
        <v>0</v>
      </c>
      <c r="I423" s="9">
        <v>598831726</v>
      </c>
      <c r="J423" s="9">
        <v>598831726</v>
      </c>
      <c r="K423" s="10">
        <f>Table13[[#This Row],[839748.0000]]/درآمدها!$C$10*100</f>
        <v>3.9446392337470347E-2</v>
      </c>
    </row>
    <row r="424" spans="1:11" ht="23.1" customHeight="1">
      <c r="A424" s="8" t="s">
        <v>292</v>
      </c>
      <c r="B424" s="9">
        <v>0</v>
      </c>
      <c r="C424" s="9">
        <v>0</v>
      </c>
      <c r="D424" s="9">
        <v>0</v>
      </c>
      <c r="E424" s="9">
        <v>0</v>
      </c>
      <c r="F424" s="10">
        <f>Table13[[#This Row],[551975]]/درآمدها!$C$10*100</f>
        <v>0</v>
      </c>
      <c r="G424" s="9">
        <v>0</v>
      </c>
      <c r="H424" s="9">
        <v>0</v>
      </c>
      <c r="I424" s="9">
        <v>20000</v>
      </c>
      <c r="J424" s="9">
        <v>20000</v>
      </c>
      <c r="K424" s="10">
        <f>Table13[[#This Row],[839748.0000]]/درآمدها!$C$10*100</f>
        <v>1.3174449724285434E-6</v>
      </c>
    </row>
    <row r="425" spans="1:11" ht="23.1" customHeight="1">
      <c r="A425" s="8" t="s">
        <v>553</v>
      </c>
      <c r="B425" s="9">
        <v>0</v>
      </c>
      <c r="C425" s="9">
        <v>0</v>
      </c>
      <c r="D425" s="9">
        <v>0</v>
      </c>
      <c r="E425" s="9">
        <v>0</v>
      </c>
      <c r="F425" s="10">
        <f>Table13[[#This Row],[551975]]/درآمدها!$C$10*100</f>
        <v>0</v>
      </c>
      <c r="G425" s="9">
        <v>0</v>
      </c>
      <c r="H425" s="9">
        <v>0</v>
      </c>
      <c r="I425" s="9">
        <v>2154283759</v>
      </c>
      <c r="J425" s="9">
        <v>2154283759</v>
      </c>
      <c r="K425" s="10">
        <f>Table13[[#This Row],[839748.0000]]/درآمدها!$C$10*100</f>
        <v>0.14190751537395066</v>
      </c>
    </row>
    <row r="426" spans="1:11" ht="23.1" customHeight="1">
      <c r="A426" s="8" t="s">
        <v>333</v>
      </c>
      <c r="B426" s="9">
        <v>0</v>
      </c>
      <c r="C426" s="9">
        <v>0</v>
      </c>
      <c r="D426" s="9">
        <v>0</v>
      </c>
      <c r="E426" s="9">
        <v>0</v>
      </c>
      <c r="F426" s="10">
        <f>Table13[[#This Row],[551975]]/درآمدها!$C$10*100</f>
        <v>0</v>
      </c>
      <c r="G426" s="9">
        <v>0</v>
      </c>
      <c r="H426" s="9">
        <v>0</v>
      </c>
      <c r="I426" s="9">
        <v>100250303</v>
      </c>
      <c r="J426" s="9">
        <v>100250303</v>
      </c>
      <c r="K426" s="10">
        <f>Table13[[#This Row],[839748.0000]]/درآمدها!$C$10*100</f>
        <v>6.6037128835894051E-3</v>
      </c>
    </row>
    <row r="427" spans="1:11" ht="23.1" customHeight="1">
      <c r="A427" s="8" t="s">
        <v>332</v>
      </c>
      <c r="B427" s="9">
        <v>0</v>
      </c>
      <c r="C427" s="9">
        <v>0</v>
      </c>
      <c r="D427" s="9">
        <v>0</v>
      </c>
      <c r="E427" s="9">
        <v>0</v>
      </c>
      <c r="F427" s="10">
        <f>Table13[[#This Row],[551975]]/درآمدها!$C$10*100</f>
        <v>0</v>
      </c>
      <c r="G427" s="9">
        <v>0</v>
      </c>
      <c r="H427" s="9">
        <v>0</v>
      </c>
      <c r="I427" s="9">
        <v>121754577</v>
      </c>
      <c r="J427" s="9">
        <v>121754577</v>
      </c>
      <c r="K427" s="10">
        <f>Table13[[#This Row],[839748.0000]]/درآمدها!$C$10*100</f>
        <v>8.0202477669406979E-3</v>
      </c>
    </row>
    <row r="428" spans="1:11" ht="23.1" customHeight="1">
      <c r="A428" s="8" t="s">
        <v>334</v>
      </c>
      <c r="B428" s="9">
        <v>0</v>
      </c>
      <c r="C428" s="9">
        <v>0</v>
      </c>
      <c r="D428" s="9">
        <v>0</v>
      </c>
      <c r="E428" s="9">
        <v>0</v>
      </c>
      <c r="F428" s="10">
        <f>Table13[[#This Row],[551975]]/درآمدها!$C$10*100</f>
        <v>0</v>
      </c>
      <c r="G428" s="9">
        <v>0</v>
      </c>
      <c r="H428" s="9">
        <v>0</v>
      </c>
      <c r="I428" s="9">
        <v>82503342</v>
      </c>
      <c r="J428" s="9">
        <v>82503342</v>
      </c>
      <c r="K428" s="10">
        <f>Table13[[#This Row],[839748.0000]]/درآمدها!$C$10*100</f>
        <v>5.4346806563226333E-3</v>
      </c>
    </row>
    <row r="429" spans="1:11" ht="23.1" customHeight="1">
      <c r="A429" s="8" t="s">
        <v>331</v>
      </c>
      <c r="B429" s="9">
        <v>0</v>
      </c>
      <c r="C429" s="9">
        <v>0</v>
      </c>
      <c r="D429" s="9">
        <v>0</v>
      </c>
      <c r="E429" s="9">
        <v>0</v>
      </c>
      <c r="F429" s="10">
        <f>Table13[[#This Row],[551975]]/درآمدها!$C$10*100</f>
        <v>0</v>
      </c>
      <c r="G429" s="9">
        <v>0</v>
      </c>
      <c r="H429" s="9">
        <v>0</v>
      </c>
      <c r="I429" s="9">
        <v>37281196</v>
      </c>
      <c r="J429" s="9">
        <v>37281196</v>
      </c>
      <c r="K429" s="10">
        <f>Table13[[#This Row],[839748.0000]]/درآمدها!$C$10*100</f>
        <v>2.4557962118161559E-3</v>
      </c>
    </row>
    <row r="430" spans="1:11" ht="23.1" customHeight="1">
      <c r="A430" s="8" t="s">
        <v>315</v>
      </c>
      <c r="B430" s="9">
        <v>0</v>
      </c>
      <c r="C430" s="9">
        <v>0</v>
      </c>
      <c r="D430" s="9">
        <v>0</v>
      </c>
      <c r="E430" s="9">
        <v>0</v>
      </c>
      <c r="F430" s="10">
        <f>Table13[[#This Row],[551975]]/درآمدها!$C$10*100</f>
        <v>0</v>
      </c>
      <c r="G430" s="9">
        <v>0</v>
      </c>
      <c r="H430" s="9">
        <v>0</v>
      </c>
      <c r="I430" s="9">
        <v>1000000</v>
      </c>
      <c r="J430" s="9">
        <v>1000000</v>
      </c>
      <c r="K430" s="10">
        <f>Table13[[#This Row],[839748.0000]]/درآمدها!$C$10*100</f>
        <v>6.5872248621427152E-5</v>
      </c>
    </row>
    <row r="431" spans="1:11" ht="23.1" customHeight="1">
      <c r="A431" s="8" t="s">
        <v>314</v>
      </c>
      <c r="B431" s="9">
        <v>0</v>
      </c>
      <c r="C431" s="9">
        <v>0</v>
      </c>
      <c r="D431" s="9">
        <v>0</v>
      </c>
      <c r="E431" s="9">
        <v>0</v>
      </c>
      <c r="F431" s="10">
        <f>Table13[[#This Row],[551975]]/درآمدها!$C$10*100</f>
        <v>0</v>
      </c>
      <c r="G431" s="9">
        <v>0</v>
      </c>
      <c r="H431" s="9">
        <v>0</v>
      </c>
      <c r="I431" s="9">
        <v>15238000</v>
      </c>
      <c r="J431" s="9">
        <v>15238000</v>
      </c>
      <c r="K431" s="10">
        <f>Table13[[#This Row],[839748.0000]]/درآمدها!$C$10*100</f>
        <v>1.0037613244933072E-3</v>
      </c>
    </row>
    <row r="432" spans="1:11" ht="23.1" customHeight="1">
      <c r="A432" s="8" t="s">
        <v>496</v>
      </c>
      <c r="B432" s="9">
        <v>0</v>
      </c>
      <c r="C432" s="9">
        <v>0</v>
      </c>
      <c r="D432" s="9">
        <v>0</v>
      </c>
      <c r="E432" s="9">
        <v>0</v>
      </c>
      <c r="F432" s="10">
        <f>Table13[[#This Row],[551975]]/درآمدها!$C$10*100</f>
        <v>0</v>
      </c>
      <c r="G432" s="9">
        <v>0</v>
      </c>
      <c r="H432" s="9">
        <v>0</v>
      </c>
      <c r="I432" s="9">
        <v>1181459676</v>
      </c>
      <c r="J432" s="9">
        <v>1181459676</v>
      </c>
      <c r="K432" s="10">
        <f>Table13[[#This Row],[839748.0000]]/درآمدها!$C$10*100</f>
        <v>7.7825405513662779E-2</v>
      </c>
    </row>
    <row r="433" spans="1:11" ht="23.1" customHeight="1">
      <c r="A433" s="8" t="s">
        <v>497</v>
      </c>
      <c r="B433" s="9">
        <v>0</v>
      </c>
      <c r="C433" s="9">
        <v>0</v>
      </c>
      <c r="D433" s="9">
        <v>0</v>
      </c>
      <c r="E433" s="9">
        <v>0</v>
      </c>
      <c r="F433" s="10">
        <f>Table13[[#This Row],[551975]]/درآمدها!$C$10*100</f>
        <v>0</v>
      </c>
      <c r="G433" s="9">
        <v>0</v>
      </c>
      <c r="H433" s="9">
        <v>0</v>
      </c>
      <c r="I433" s="9">
        <v>693143235</v>
      </c>
      <c r="J433" s="9">
        <v>693143235</v>
      </c>
      <c r="K433" s="10">
        <f>Table13[[#This Row],[839748.0000]]/درآمدها!$C$10*100</f>
        <v>4.5658903506180314E-2</v>
      </c>
    </row>
    <row r="434" spans="1:11" ht="23.1" customHeight="1">
      <c r="A434" s="8" t="s">
        <v>437</v>
      </c>
      <c r="B434" s="9">
        <v>0</v>
      </c>
      <c r="C434" s="9">
        <v>0</v>
      </c>
      <c r="D434" s="9">
        <v>0</v>
      </c>
      <c r="E434" s="9">
        <v>0</v>
      </c>
      <c r="F434" s="10">
        <f>Table13[[#This Row],[551975]]/درآمدها!$C$10*100</f>
        <v>0</v>
      </c>
      <c r="G434" s="9">
        <v>0</v>
      </c>
      <c r="H434" s="9">
        <v>0</v>
      </c>
      <c r="I434" s="9">
        <v>-5054207</v>
      </c>
      <c r="J434" s="9">
        <v>-5054207</v>
      </c>
      <c r="K434" s="10">
        <f>Table13[[#This Row],[839748.0000]]/درآمدها!$C$10*100</f>
        <v>-3.3293198008815751E-4</v>
      </c>
    </row>
    <row r="435" spans="1:11" ht="23.1" customHeight="1">
      <c r="A435" s="8" t="s">
        <v>438</v>
      </c>
      <c r="B435" s="9">
        <v>0</v>
      </c>
      <c r="C435" s="9">
        <v>0</v>
      </c>
      <c r="D435" s="9">
        <v>0</v>
      </c>
      <c r="E435" s="9">
        <v>0</v>
      </c>
      <c r="F435" s="10">
        <f>Table13[[#This Row],[551975]]/درآمدها!$C$10*100</f>
        <v>0</v>
      </c>
      <c r="G435" s="9">
        <v>0</v>
      </c>
      <c r="H435" s="9">
        <v>0</v>
      </c>
      <c r="I435" s="9">
        <v>-14626355</v>
      </c>
      <c r="J435" s="9">
        <v>-14626355</v>
      </c>
      <c r="K435" s="10">
        <f>Table13[[#This Row],[839748.0000]]/درآمدها!$C$10*100</f>
        <v>-9.6347089298525423E-4</v>
      </c>
    </row>
    <row r="436" spans="1:11" ht="23.1" customHeight="1">
      <c r="A436" s="8" t="s">
        <v>439</v>
      </c>
      <c r="B436" s="9">
        <v>0</v>
      </c>
      <c r="C436" s="9">
        <v>0</v>
      </c>
      <c r="D436" s="9">
        <v>0</v>
      </c>
      <c r="E436" s="9">
        <v>0</v>
      </c>
      <c r="F436" s="10">
        <f>Table13[[#This Row],[551975]]/درآمدها!$C$10*100</f>
        <v>0</v>
      </c>
      <c r="G436" s="9">
        <v>0</v>
      </c>
      <c r="H436" s="9">
        <v>0</v>
      </c>
      <c r="I436" s="9">
        <v>-112602294</v>
      </c>
      <c r="J436" s="9">
        <v>-112602294</v>
      </c>
      <c r="K436" s="10">
        <f>Table13[[#This Row],[839748.0000]]/درآمدها!$C$10*100</f>
        <v>-7.4173663057110362E-3</v>
      </c>
    </row>
    <row r="437" spans="1:11" ht="23.1" customHeight="1">
      <c r="A437" s="8" t="s">
        <v>440</v>
      </c>
      <c r="B437" s="9">
        <v>0</v>
      </c>
      <c r="C437" s="9">
        <v>0</v>
      </c>
      <c r="D437" s="9">
        <v>0</v>
      </c>
      <c r="E437" s="9">
        <v>0</v>
      </c>
      <c r="F437" s="10">
        <f>Table13[[#This Row],[551975]]/درآمدها!$C$10*100</f>
        <v>0</v>
      </c>
      <c r="G437" s="9">
        <v>0</v>
      </c>
      <c r="H437" s="9">
        <v>0</v>
      </c>
      <c r="I437" s="9">
        <v>10351124</v>
      </c>
      <c r="J437" s="9">
        <v>10351124</v>
      </c>
      <c r="K437" s="10">
        <f>Table13[[#This Row],[839748.0000]]/درآمدها!$C$10*100</f>
        <v>6.8185181363922156E-4</v>
      </c>
    </row>
    <row r="438" spans="1:11" ht="23.1" customHeight="1">
      <c r="A438" s="8" t="s">
        <v>441</v>
      </c>
      <c r="B438" s="9">
        <v>0</v>
      </c>
      <c r="C438" s="9">
        <v>0</v>
      </c>
      <c r="D438" s="9">
        <v>0</v>
      </c>
      <c r="E438" s="9">
        <v>0</v>
      </c>
      <c r="F438" s="10">
        <f>Table13[[#This Row],[551975]]/درآمدها!$C$10*100</f>
        <v>0</v>
      </c>
      <c r="G438" s="9">
        <v>0</v>
      </c>
      <c r="H438" s="9">
        <v>0</v>
      </c>
      <c r="I438" s="9">
        <v>-3378633</v>
      </c>
      <c r="J438" s="9">
        <v>-3378633</v>
      </c>
      <c r="K438" s="10">
        <f>Table13[[#This Row],[839748.0000]]/درآمدها!$C$10*100</f>
        <v>-2.2255815297655832E-4</v>
      </c>
    </row>
    <row r="439" spans="1:11" ht="23.1" customHeight="1">
      <c r="A439" s="8" t="s">
        <v>442</v>
      </c>
      <c r="B439" s="9">
        <v>0</v>
      </c>
      <c r="C439" s="9">
        <v>0</v>
      </c>
      <c r="D439" s="9">
        <v>0</v>
      </c>
      <c r="E439" s="9">
        <v>0</v>
      </c>
      <c r="F439" s="10">
        <f>Table13[[#This Row],[551975]]/درآمدها!$C$10*100</f>
        <v>0</v>
      </c>
      <c r="G439" s="9">
        <v>0</v>
      </c>
      <c r="H439" s="9">
        <v>0</v>
      </c>
      <c r="I439" s="9">
        <v>94575000</v>
      </c>
      <c r="J439" s="9">
        <v>94575000</v>
      </c>
      <c r="K439" s="10">
        <f>Table13[[#This Row],[839748.0000]]/درآمدها!$C$10*100</f>
        <v>6.229867913371474E-3</v>
      </c>
    </row>
    <row r="440" spans="1:11" ht="23.1" customHeight="1">
      <c r="A440" s="8" t="s">
        <v>299</v>
      </c>
      <c r="B440" s="9">
        <v>0</v>
      </c>
      <c r="C440" s="9">
        <v>0</v>
      </c>
      <c r="D440" s="9">
        <v>0</v>
      </c>
      <c r="E440" s="9">
        <v>0</v>
      </c>
      <c r="F440" s="10">
        <f>Table13[[#This Row],[551975]]/درآمدها!$C$10*100</f>
        <v>0</v>
      </c>
      <c r="G440" s="9">
        <v>0</v>
      </c>
      <c r="H440" s="9">
        <v>0</v>
      </c>
      <c r="I440" s="9">
        <v>703000</v>
      </c>
      <c r="J440" s="9">
        <v>703000</v>
      </c>
      <c r="K440" s="10">
        <f>Table13[[#This Row],[839748.0000]]/درآمدها!$C$10*100</f>
        <v>4.6308190780863293E-5</v>
      </c>
    </row>
    <row r="441" spans="1:11" ht="23.1" customHeight="1">
      <c r="A441" s="8" t="s">
        <v>289</v>
      </c>
      <c r="B441" s="9">
        <v>0</v>
      </c>
      <c r="C441" s="9">
        <v>0</v>
      </c>
      <c r="D441" s="9">
        <v>0</v>
      </c>
      <c r="E441" s="9">
        <v>0</v>
      </c>
      <c r="F441" s="10">
        <f>Table13[[#This Row],[551975]]/درآمدها!$C$10*100</f>
        <v>0</v>
      </c>
      <c r="G441" s="9">
        <v>0</v>
      </c>
      <c r="H441" s="9">
        <v>0</v>
      </c>
      <c r="I441" s="9">
        <v>600000</v>
      </c>
      <c r="J441" s="9">
        <v>600000</v>
      </c>
      <c r="K441" s="10">
        <f>Table13[[#This Row],[839748.0000]]/درآمدها!$C$10*100</f>
        <v>3.9523349172856299E-5</v>
      </c>
    </row>
    <row r="442" spans="1:11" ht="23.1" customHeight="1">
      <c r="A442" s="8" t="s">
        <v>294</v>
      </c>
      <c r="B442" s="9">
        <v>0</v>
      </c>
      <c r="C442" s="9">
        <v>0</v>
      </c>
      <c r="D442" s="9">
        <v>0</v>
      </c>
      <c r="E442" s="9">
        <v>0</v>
      </c>
      <c r="F442" s="10">
        <f>Table13[[#This Row],[551975]]/درآمدها!$C$10*100</f>
        <v>0</v>
      </c>
      <c r="G442" s="9">
        <v>0</v>
      </c>
      <c r="H442" s="9">
        <v>0</v>
      </c>
      <c r="I442" s="9">
        <v>7638000</v>
      </c>
      <c r="J442" s="9">
        <v>7638000</v>
      </c>
      <c r="K442" s="10">
        <f>Table13[[#This Row],[839748.0000]]/درآمدها!$C$10*100</f>
        <v>5.0313223497046073E-4</v>
      </c>
    </row>
    <row r="443" spans="1:11" ht="23.1" customHeight="1">
      <c r="A443" s="8" t="s">
        <v>295</v>
      </c>
      <c r="B443" s="9">
        <v>0</v>
      </c>
      <c r="C443" s="9">
        <v>0</v>
      </c>
      <c r="D443" s="9">
        <v>0</v>
      </c>
      <c r="E443" s="9">
        <v>0</v>
      </c>
      <c r="F443" s="10">
        <f>Table13[[#This Row],[551975]]/درآمدها!$C$10*100</f>
        <v>0</v>
      </c>
      <c r="G443" s="9">
        <v>0</v>
      </c>
      <c r="H443" s="9">
        <v>0</v>
      </c>
      <c r="I443" s="9">
        <v>2200000</v>
      </c>
      <c r="J443" s="9">
        <v>2200000</v>
      </c>
      <c r="K443" s="10">
        <f>Table13[[#This Row],[839748.0000]]/درآمدها!$C$10*100</f>
        <v>1.4491894696713975E-4</v>
      </c>
    </row>
    <row r="444" spans="1:11" ht="23.1" customHeight="1">
      <c r="A444" s="8" t="s">
        <v>297</v>
      </c>
      <c r="B444" s="9">
        <v>0</v>
      </c>
      <c r="C444" s="9">
        <v>0</v>
      </c>
      <c r="D444" s="9">
        <v>0</v>
      </c>
      <c r="E444" s="9">
        <v>0</v>
      </c>
      <c r="F444" s="10">
        <f>Table13[[#This Row],[551975]]/درآمدها!$C$10*100</f>
        <v>0</v>
      </c>
      <c r="G444" s="9">
        <v>0</v>
      </c>
      <c r="H444" s="9">
        <v>0</v>
      </c>
      <c r="I444" s="9">
        <v>689000</v>
      </c>
      <c r="J444" s="9">
        <v>689000</v>
      </c>
      <c r="K444" s="10">
        <f>Table13[[#This Row],[839748.0000]]/درآمدها!$C$10*100</f>
        <v>4.5385979300163314E-5</v>
      </c>
    </row>
    <row r="445" spans="1:11" ht="23.1" customHeight="1">
      <c r="A445" s="8" t="s">
        <v>487</v>
      </c>
      <c r="B445" s="9">
        <v>0</v>
      </c>
      <c r="C445" s="9">
        <v>0</v>
      </c>
      <c r="D445" s="9">
        <v>0</v>
      </c>
      <c r="E445" s="9">
        <v>0</v>
      </c>
      <c r="F445" s="10">
        <f>Table13[[#This Row],[551975]]/درآمدها!$C$10*100</f>
        <v>0</v>
      </c>
      <c r="G445" s="9">
        <v>0</v>
      </c>
      <c r="H445" s="9">
        <v>0</v>
      </c>
      <c r="I445" s="9">
        <v>-66591726</v>
      </c>
      <c r="J445" s="9">
        <v>-66591726</v>
      </c>
      <c r="K445" s="10">
        <f>Table13[[#This Row],[839748.0000]]/درآمدها!$C$10*100</f>
        <v>-4.3865467312019556E-3</v>
      </c>
    </row>
    <row r="446" spans="1:11" ht="23.1" customHeight="1">
      <c r="A446" s="8" t="s">
        <v>488</v>
      </c>
      <c r="B446" s="9">
        <v>0</v>
      </c>
      <c r="C446" s="9">
        <v>0</v>
      </c>
      <c r="D446" s="9">
        <v>0</v>
      </c>
      <c r="E446" s="9">
        <v>0</v>
      </c>
      <c r="F446" s="10">
        <f>Table13[[#This Row],[551975]]/درآمدها!$C$10*100</f>
        <v>0</v>
      </c>
      <c r="G446" s="9">
        <v>0</v>
      </c>
      <c r="H446" s="9">
        <v>0</v>
      </c>
      <c r="I446" s="9">
        <v>6148242</v>
      </c>
      <c r="J446" s="9">
        <v>6148242</v>
      </c>
      <c r="K446" s="10">
        <f>Table13[[#This Row],[839748.0000]]/درآمدها!$C$10*100</f>
        <v>4.0499852560870055E-4</v>
      </c>
    </row>
    <row r="447" spans="1:11" ht="23.1" customHeight="1">
      <c r="A447" s="8" t="s">
        <v>489</v>
      </c>
      <c r="B447" s="9">
        <v>0</v>
      </c>
      <c r="C447" s="9">
        <v>0</v>
      </c>
      <c r="D447" s="9">
        <v>0</v>
      </c>
      <c r="E447" s="9">
        <v>0</v>
      </c>
      <c r="F447" s="10">
        <f>Table13[[#This Row],[551975]]/درآمدها!$C$10*100</f>
        <v>0</v>
      </c>
      <c r="G447" s="9">
        <v>0</v>
      </c>
      <c r="H447" s="9">
        <v>0</v>
      </c>
      <c r="I447" s="9">
        <v>645300000</v>
      </c>
      <c r="J447" s="9">
        <v>645300000</v>
      </c>
      <c r="K447" s="10">
        <f>Table13[[#This Row],[839748.0000]]/درآمدها!$C$10*100</f>
        <v>4.2507362035406948E-2</v>
      </c>
    </row>
    <row r="448" spans="1:11" ht="23.1" customHeight="1">
      <c r="A448" s="8" t="s">
        <v>290</v>
      </c>
      <c r="B448" s="9">
        <v>0</v>
      </c>
      <c r="C448" s="9">
        <v>0</v>
      </c>
      <c r="D448" s="9">
        <v>0</v>
      </c>
      <c r="E448" s="9">
        <v>0</v>
      </c>
      <c r="F448" s="10">
        <f>Table13[[#This Row],[551975]]/درآمدها!$C$10*100</f>
        <v>0</v>
      </c>
      <c r="G448" s="9">
        <v>0</v>
      </c>
      <c r="H448" s="9">
        <v>0</v>
      </c>
      <c r="I448" s="9">
        <v>7000</v>
      </c>
      <c r="J448" s="9">
        <v>7000</v>
      </c>
      <c r="K448" s="10">
        <f>Table13[[#This Row],[839748.0000]]/درآمدها!$C$10*100</f>
        <v>4.6110574034999013E-7</v>
      </c>
    </row>
    <row r="449" spans="1:11" ht="23.1" customHeight="1">
      <c r="A449" s="8" t="s">
        <v>306</v>
      </c>
      <c r="B449" s="9">
        <v>0</v>
      </c>
      <c r="C449" s="9">
        <v>0</v>
      </c>
      <c r="D449" s="9">
        <v>0</v>
      </c>
      <c r="E449" s="9">
        <v>0</v>
      </c>
      <c r="F449" s="10">
        <f>Table13[[#This Row],[551975]]/درآمدها!$C$10*100</f>
        <v>0</v>
      </c>
      <c r="G449" s="9">
        <v>0</v>
      </c>
      <c r="H449" s="9">
        <v>0</v>
      </c>
      <c r="I449" s="9">
        <v>3799000</v>
      </c>
      <c r="J449" s="9">
        <v>3799000</v>
      </c>
      <c r="K449" s="10">
        <f>Table13[[#This Row],[839748.0000]]/درآمدها!$C$10*100</f>
        <v>2.502486725128018E-4</v>
      </c>
    </row>
    <row r="450" spans="1:11" ht="23.1" customHeight="1">
      <c r="A450" s="8" t="s">
        <v>305</v>
      </c>
      <c r="B450" s="9">
        <v>0</v>
      </c>
      <c r="C450" s="9">
        <v>0</v>
      </c>
      <c r="D450" s="9">
        <v>0</v>
      </c>
      <c r="E450" s="9">
        <v>0</v>
      </c>
      <c r="F450" s="10">
        <f>Table13[[#This Row],[551975]]/درآمدها!$C$10*100</f>
        <v>0</v>
      </c>
      <c r="G450" s="9">
        <v>0</v>
      </c>
      <c r="H450" s="9">
        <v>0</v>
      </c>
      <c r="I450" s="9">
        <v>5595000</v>
      </c>
      <c r="J450" s="9">
        <v>5595000</v>
      </c>
      <c r="K450" s="10">
        <f>Table13[[#This Row],[839748.0000]]/درآمدها!$C$10*100</f>
        <v>3.6855523103688495E-4</v>
      </c>
    </row>
    <row r="451" spans="1:11" ht="23.1" customHeight="1">
      <c r="A451" s="8" t="s">
        <v>302</v>
      </c>
      <c r="B451" s="9">
        <v>0</v>
      </c>
      <c r="C451" s="9">
        <v>0</v>
      </c>
      <c r="D451" s="9">
        <v>0</v>
      </c>
      <c r="E451" s="9">
        <v>0</v>
      </c>
      <c r="F451" s="10">
        <f>Table13[[#This Row],[551975]]/درآمدها!$C$10*100</f>
        <v>0</v>
      </c>
      <c r="G451" s="9">
        <v>0</v>
      </c>
      <c r="H451" s="9">
        <v>0</v>
      </c>
      <c r="I451" s="9">
        <v>5200000</v>
      </c>
      <c r="J451" s="9">
        <v>5200000</v>
      </c>
      <c r="K451" s="10">
        <f>Table13[[#This Row],[839748.0000]]/درآمدها!$C$10*100</f>
        <v>3.4253569283142123E-4</v>
      </c>
    </row>
    <row r="452" spans="1:11" ht="23.1" customHeight="1">
      <c r="A452" s="8" t="s">
        <v>298</v>
      </c>
      <c r="B452" s="9">
        <v>0</v>
      </c>
      <c r="C452" s="9">
        <v>0</v>
      </c>
      <c r="D452" s="9">
        <v>0</v>
      </c>
      <c r="E452" s="9">
        <v>0</v>
      </c>
      <c r="F452" s="10">
        <f>Table13[[#This Row],[551975]]/درآمدها!$C$10*100</f>
        <v>0</v>
      </c>
      <c r="G452" s="9">
        <v>0</v>
      </c>
      <c r="H452" s="9">
        <v>0</v>
      </c>
      <c r="I452" s="9">
        <v>2800000</v>
      </c>
      <c r="J452" s="9">
        <v>2800000</v>
      </c>
      <c r="K452" s="10">
        <f>Table13[[#This Row],[839748.0000]]/درآمدها!$C$10*100</f>
        <v>1.8444229613999606E-4</v>
      </c>
    </row>
    <row r="453" spans="1:11" ht="23.1" customHeight="1">
      <c r="A453" s="8" t="s">
        <v>291</v>
      </c>
      <c r="B453" s="9">
        <v>0</v>
      </c>
      <c r="C453" s="9">
        <v>0</v>
      </c>
      <c r="D453" s="9">
        <v>0</v>
      </c>
      <c r="E453" s="9">
        <v>0</v>
      </c>
      <c r="F453" s="10">
        <f>Table13[[#This Row],[551975]]/درآمدها!$C$10*100</f>
        <v>0</v>
      </c>
      <c r="G453" s="9">
        <v>0</v>
      </c>
      <c r="H453" s="9">
        <v>0</v>
      </c>
      <c r="I453" s="9">
        <v>800000</v>
      </c>
      <c r="J453" s="9">
        <v>800000</v>
      </c>
      <c r="K453" s="10">
        <f>Table13[[#This Row],[839748.0000]]/درآمدها!$C$10*100</f>
        <v>5.2697798897141726E-5</v>
      </c>
    </row>
    <row r="454" spans="1:11" ht="23.1" customHeight="1">
      <c r="A454" s="8" t="s">
        <v>490</v>
      </c>
      <c r="B454" s="9">
        <v>0</v>
      </c>
      <c r="C454" s="9">
        <v>0</v>
      </c>
      <c r="D454" s="9">
        <v>0</v>
      </c>
      <c r="E454" s="9">
        <v>0</v>
      </c>
      <c r="F454" s="10">
        <f>Table13[[#This Row],[551975]]/درآمدها!$C$10*100</f>
        <v>0</v>
      </c>
      <c r="G454" s="9">
        <v>0</v>
      </c>
      <c r="H454" s="9">
        <v>0</v>
      </c>
      <c r="I454" s="9">
        <v>49900000</v>
      </c>
      <c r="J454" s="9">
        <v>49900000</v>
      </c>
      <c r="K454" s="10">
        <f>Table13[[#This Row],[839748.0000]]/درآمدها!$C$10*100</f>
        <v>3.2870252062092153E-3</v>
      </c>
    </row>
    <row r="455" spans="1:11" ht="23.1" customHeight="1">
      <c r="A455" s="8" t="s">
        <v>262</v>
      </c>
      <c r="B455" s="9">
        <v>0</v>
      </c>
      <c r="C455" s="9">
        <v>0</v>
      </c>
      <c r="D455" s="9">
        <v>0</v>
      </c>
      <c r="E455" s="9">
        <v>0</v>
      </c>
      <c r="F455" s="10">
        <f>Table13[[#This Row],[551975]]/درآمدها!$C$10*100</f>
        <v>0</v>
      </c>
      <c r="G455" s="9">
        <v>0</v>
      </c>
      <c r="H455" s="9">
        <v>0</v>
      </c>
      <c r="I455" s="9">
        <v>2962004945</v>
      </c>
      <c r="J455" s="9">
        <v>2962004945</v>
      </c>
      <c r="K455" s="10">
        <f>Table13[[#This Row],[839748.0000]]/درآمدها!$C$10*100</f>
        <v>0.19511392615493667</v>
      </c>
    </row>
    <row r="456" spans="1:11" ht="23.1" customHeight="1">
      <c r="A456" s="8" t="s">
        <v>312</v>
      </c>
      <c r="B456" s="9">
        <v>0</v>
      </c>
      <c r="C456" s="9">
        <v>0</v>
      </c>
      <c r="D456" s="9">
        <v>0</v>
      </c>
      <c r="E456" s="9">
        <v>0</v>
      </c>
      <c r="F456" s="10">
        <f>Table13[[#This Row],[551975]]/درآمدها!$C$10*100</f>
        <v>0</v>
      </c>
      <c r="G456" s="9">
        <v>0</v>
      </c>
      <c r="H456" s="9">
        <v>0</v>
      </c>
      <c r="I456" s="9">
        <v>14541000</v>
      </c>
      <c r="J456" s="9">
        <v>14541000</v>
      </c>
      <c r="K456" s="10">
        <f>Table13[[#This Row],[839748.0000]]/درآمدها!$C$10*100</f>
        <v>9.5784836720417242E-4</v>
      </c>
    </row>
    <row r="457" spans="1:11" ht="23.1" customHeight="1">
      <c r="A457" s="8" t="s">
        <v>310</v>
      </c>
      <c r="B457" s="9">
        <v>0</v>
      </c>
      <c r="C457" s="9">
        <v>0</v>
      </c>
      <c r="D457" s="9">
        <v>0</v>
      </c>
      <c r="E457" s="9">
        <v>0</v>
      </c>
      <c r="F457" s="10">
        <f>Table13[[#This Row],[551975]]/درآمدها!$C$10*100</f>
        <v>0</v>
      </c>
      <c r="G457" s="9">
        <v>0</v>
      </c>
      <c r="H457" s="9">
        <v>0</v>
      </c>
      <c r="I457" s="9">
        <v>2353000</v>
      </c>
      <c r="J457" s="9">
        <v>2353000</v>
      </c>
      <c r="K457" s="10">
        <f>Table13[[#This Row],[839748.0000]]/درآمدها!$C$10*100</f>
        <v>1.5499740100621809E-4</v>
      </c>
    </row>
    <row r="458" spans="1:11" ht="23.1" customHeight="1">
      <c r="A458" s="8" t="s">
        <v>311</v>
      </c>
      <c r="B458" s="9">
        <v>0</v>
      </c>
      <c r="C458" s="9">
        <v>0</v>
      </c>
      <c r="D458" s="9">
        <v>0</v>
      </c>
      <c r="E458" s="9">
        <v>0</v>
      </c>
      <c r="F458" s="10">
        <f>Table13[[#This Row],[551975]]/درآمدها!$C$10*100</f>
        <v>0</v>
      </c>
      <c r="G458" s="9">
        <v>0</v>
      </c>
      <c r="H458" s="9">
        <v>0</v>
      </c>
      <c r="I458" s="9">
        <v>4598000</v>
      </c>
      <c r="J458" s="9">
        <v>4598000</v>
      </c>
      <c r="K458" s="10">
        <f>Table13[[#This Row],[839748.0000]]/درآمدها!$C$10*100</f>
        <v>3.0288059916132207E-4</v>
      </c>
    </row>
    <row r="459" spans="1:11" ht="23.1" customHeight="1">
      <c r="A459" s="8" t="s">
        <v>308</v>
      </c>
      <c r="B459" s="9">
        <v>0</v>
      </c>
      <c r="C459" s="9">
        <v>0</v>
      </c>
      <c r="D459" s="9">
        <v>0</v>
      </c>
      <c r="E459" s="9">
        <v>0</v>
      </c>
      <c r="F459" s="10">
        <f>Table13[[#This Row],[551975]]/درآمدها!$C$10*100</f>
        <v>0</v>
      </c>
      <c r="G459" s="9">
        <v>0</v>
      </c>
      <c r="H459" s="9">
        <v>0</v>
      </c>
      <c r="I459" s="9">
        <v>500000</v>
      </c>
      <c r="J459" s="9">
        <v>500000</v>
      </c>
      <c r="K459" s="10">
        <f>Table13[[#This Row],[839748.0000]]/درآمدها!$C$10*100</f>
        <v>3.2936124310713576E-5</v>
      </c>
    </row>
    <row r="460" spans="1:11" ht="23.1" customHeight="1">
      <c r="A460" s="8" t="s">
        <v>313</v>
      </c>
      <c r="B460" s="9">
        <v>0</v>
      </c>
      <c r="C460" s="9">
        <v>0</v>
      </c>
      <c r="D460" s="9">
        <v>0</v>
      </c>
      <c r="E460" s="9">
        <v>0</v>
      </c>
      <c r="F460" s="10">
        <f>Table13[[#This Row],[551975]]/درآمدها!$C$10*100</f>
        <v>0</v>
      </c>
      <c r="G460" s="9">
        <v>0</v>
      </c>
      <c r="H460" s="9">
        <v>0</v>
      </c>
      <c r="I460" s="9">
        <v>13707000</v>
      </c>
      <c r="J460" s="9">
        <v>13707000</v>
      </c>
      <c r="K460" s="10">
        <f>Table13[[#This Row],[839748.0000]]/درآمدها!$C$10*100</f>
        <v>9.0291091185390211E-4</v>
      </c>
    </row>
    <row r="461" spans="1:11" ht="23.1" customHeight="1">
      <c r="A461" s="8" t="s">
        <v>307</v>
      </c>
      <c r="B461" s="9">
        <v>0</v>
      </c>
      <c r="C461" s="9">
        <v>0</v>
      </c>
      <c r="D461" s="9">
        <v>0</v>
      </c>
      <c r="E461" s="9">
        <v>0</v>
      </c>
      <c r="F461" s="10">
        <f>Table13[[#This Row],[551975]]/درآمدها!$C$10*100</f>
        <v>0</v>
      </c>
      <c r="G461" s="9">
        <v>0</v>
      </c>
      <c r="H461" s="9">
        <v>0</v>
      </c>
      <c r="I461" s="9">
        <v>444000</v>
      </c>
      <c r="J461" s="9">
        <v>444000</v>
      </c>
      <c r="K461" s="10">
        <f>Table13[[#This Row],[839748.0000]]/درآمدها!$C$10*100</f>
        <v>2.9247278387913663E-5</v>
      </c>
    </row>
    <row r="462" spans="1:11" ht="23.1" customHeight="1">
      <c r="A462" s="8" t="s">
        <v>309</v>
      </c>
      <c r="B462" s="9">
        <v>0</v>
      </c>
      <c r="C462" s="9">
        <v>0</v>
      </c>
      <c r="D462" s="9">
        <v>0</v>
      </c>
      <c r="E462" s="9">
        <v>0</v>
      </c>
      <c r="F462" s="10">
        <f>Table13[[#This Row],[551975]]/درآمدها!$C$10*100</f>
        <v>0</v>
      </c>
      <c r="G462" s="9">
        <v>0</v>
      </c>
      <c r="H462" s="9">
        <v>0</v>
      </c>
      <c r="I462" s="9">
        <v>2602000</v>
      </c>
      <c r="J462" s="9">
        <v>2602000</v>
      </c>
      <c r="K462" s="10">
        <f>Table13[[#This Row],[839748.0000]]/درآمدها!$C$10*100</f>
        <v>1.7139959091295347E-4</v>
      </c>
    </row>
    <row r="463" spans="1:11" ht="23.1" customHeight="1">
      <c r="A463" s="8" t="s">
        <v>269</v>
      </c>
      <c r="B463" s="9">
        <v>0</v>
      </c>
      <c r="C463" s="9">
        <v>0</v>
      </c>
      <c r="D463" s="9">
        <v>0</v>
      </c>
      <c r="E463" s="9">
        <v>0</v>
      </c>
      <c r="F463" s="10">
        <f>Table13[[#This Row],[551975]]/درآمدها!$C$10*100</f>
        <v>0</v>
      </c>
      <c r="G463" s="9">
        <v>0</v>
      </c>
      <c r="H463" s="9">
        <v>0</v>
      </c>
      <c r="I463" s="9">
        <v>18000</v>
      </c>
      <c r="J463" s="9">
        <v>18000</v>
      </c>
      <c r="K463" s="10">
        <f>Table13[[#This Row],[839748.0000]]/درآمدها!$C$10*100</f>
        <v>1.185700475185689E-6</v>
      </c>
    </row>
    <row r="464" spans="1:11" ht="23.1" customHeight="1">
      <c r="A464" s="8" t="s">
        <v>525</v>
      </c>
      <c r="B464" s="9">
        <v>0</v>
      </c>
      <c r="C464" s="9">
        <v>0</v>
      </c>
      <c r="D464" s="9">
        <v>0</v>
      </c>
      <c r="E464" s="9">
        <v>0</v>
      </c>
      <c r="F464" s="10">
        <f>Table13[[#This Row],[551975]]/درآمدها!$C$10*100</f>
        <v>0</v>
      </c>
      <c r="G464" s="9">
        <v>0</v>
      </c>
      <c r="H464" s="9">
        <v>0</v>
      </c>
      <c r="I464" s="9">
        <v>224000000</v>
      </c>
      <c r="J464" s="9">
        <v>224000000</v>
      </c>
      <c r="K464" s="10">
        <f>Table13[[#This Row],[839748.0000]]/درآمدها!$C$10*100</f>
        <v>1.4755383691199685E-2</v>
      </c>
    </row>
    <row r="465" spans="1:11" ht="23.1" customHeight="1">
      <c r="A465" s="8" t="s">
        <v>526</v>
      </c>
      <c r="B465" s="9">
        <v>0</v>
      </c>
      <c r="C465" s="9">
        <v>0</v>
      </c>
      <c r="D465" s="9">
        <v>0</v>
      </c>
      <c r="E465" s="9">
        <v>0</v>
      </c>
      <c r="F465" s="10">
        <f>Table13[[#This Row],[551975]]/درآمدها!$C$10*100</f>
        <v>0</v>
      </c>
      <c r="G465" s="9">
        <v>0</v>
      </c>
      <c r="H465" s="9">
        <v>0</v>
      </c>
      <c r="I465" s="9">
        <v>700000</v>
      </c>
      <c r="J465" s="9">
        <v>700000</v>
      </c>
      <c r="K465" s="10">
        <f>Table13[[#This Row],[839748.0000]]/درآمدها!$C$10*100</f>
        <v>4.6110574034999016E-5</v>
      </c>
    </row>
    <row r="466" spans="1:11" ht="23.1" customHeight="1">
      <c r="A466" s="8" t="s">
        <v>527</v>
      </c>
      <c r="B466" s="9">
        <v>0</v>
      </c>
      <c r="C466" s="9">
        <v>0</v>
      </c>
      <c r="D466" s="9">
        <v>0</v>
      </c>
      <c r="E466" s="9">
        <v>0</v>
      </c>
      <c r="F466" s="10">
        <f>Table13[[#This Row],[551975]]/درآمدها!$C$10*100</f>
        <v>0</v>
      </c>
      <c r="G466" s="9">
        <v>0</v>
      </c>
      <c r="H466" s="9">
        <v>0</v>
      </c>
      <c r="I466" s="9">
        <v>1000000</v>
      </c>
      <c r="J466" s="9">
        <v>1000000</v>
      </c>
      <c r="K466" s="10">
        <f>Table13[[#This Row],[839748.0000]]/درآمدها!$C$10*100</f>
        <v>6.5872248621427152E-5</v>
      </c>
    </row>
    <row r="467" spans="1:11" ht="23.1" customHeight="1">
      <c r="A467" s="8" t="s">
        <v>528</v>
      </c>
      <c r="B467" s="9">
        <v>0</v>
      </c>
      <c r="C467" s="9">
        <v>0</v>
      </c>
      <c r="D467" s="9">
        <v>0</v>
      </c>
      <c r="E467" s="9">
        <v>0</v>
      </c>
      <c r="F467" s="10">
        <f>Table13[[#This Row],[551975]]/درآمدها!$C$10*100</f>
        <v>0</v>
      </c>
      <c r="G467" s="9">
        <v>0</v>
      </c>
      <c r="H467" s="9">
        <v>0</v>
      </c>
      <c r="I467" s="9">
        <v>800000</v>
      </c>
      <c r="J467" s="9">
        <v>800000</v>
      </c>
      <c r="K467" s="10">
        <f>Table13[[#This Row],[839748.0000]]/درآمدها!$C$10*100</f>
        <v>5.2697798897141726E-5</v>
      </c>
    </row>
    <row r="468" spans="1:11" ht="23.1" customHeight="1">
      <c r="A468" s="8" t="s">
        <v>368</v>
      </c>
      <c r="B468" s="9">
        <v>0</v>
      </c>
      <c r="C468" s="9">
        <v>0</v>
      </c>
      <c r="D468" s="9">
        <v>0</v>
      </c>
      <c r="E468" s="9">
        <v>0</v>
      </c>
      <c r="F468" s="10">
        <f>Table13[[#This Row],[551975]]/درآمدها!$C$10*100</f>
        <v>0</v>
      </c>
      <c r="G468" s="9">
        <v>0</v>
      </c>
      <c r="H468" s="9">
        <v>0</v>
      </c>
      <c r="I468" s="9">
        <v>76000</v>
      </c>
      <c r="J468" s="9">
        <v>76000</v>
      </c>
      <c r="K468" s="10">
        <f>Table13[[#This Row],[839748.0000]]/درآمدها!$C$10*100</f>
        <v>5.0062908952284646E-6</v>
      </c>
    </row>
    <row r="469" spans="1:11" ht="23.1" customHeight="1">
      <c r="A469" s="8" t="s">
        <v>369</v>
      </c>
      <c r="B469" s="9">
        <v>0</v>
      </c>
      <c r="C469" s="9">
        <v>0</v>
      </c>
      <c r="D469" s="9">
        <v>0</v>
      </c>
      <c r="E469" s="9">
        <v>0</v>
      </c>
      <c r="F469" s="10">
        <f>Table13[[#This Row],[551975]]/درآمدها!$C$10*100</f>
        <v>0</v>
      </c>
      <c r="G469" s="9">
        <v>0</v>
      </c>
      <c r="H469" s="9">
        <v>0</v>
      </c>
      <c r="I469" s="9">
        <v>3800000</v>
      </c>
      <c r="J469" s="9">
        <v>3800000</v>
      </c>
      <c r="K469" s="10">
        <f>Table13[[#This Row],[839748.0000]]/درآمدها!$C$10*100</f>
        <v>2.5031454476142322E-4</v>
      </c>
    </row>
    <row r="470" spans="1:11" ht="23.1" customHeight="1">
      <c r="A470" s="8" t="s">
        <v>370</v>
      </c>
      <c r="B470" s="9">
        <v>0</v>
      </c>
      <c r="C470" s="9">
        <v>0</v>
      </c>
      <c r="D470" s="9">
        <v>0</v>
      </c>
      <c r="E470" s="9">
        <v>0</v>
      </c>
      <c r="F470" s="10">
        <f>Table13[[#This Row],[551975]]/درآمدها!$C$10*100</f>
        <v>0</v>
      </c>
      <c r="G470" s="9">
        <v>0</v>
      </c>
      <c r="H470" s="9">
        <v>0</v>
      </c>
      <c r="I470" s="9">
        <v>6000000</v>
      </c>
      <c r="J470" s="9">
        <v>6000000</v>
      </c>
      <c r="K470" s="10">
        <f>Table13[[#This Row],[839748.0000]]/درآمدها!$C$10*100</f>
        <v>3.9523349172856297E-4</v>
      </c>
    </row>
    <row r="471" spans="1:11" ht="23.1" customHeight="1">
      <c r="A471" s="8" t="s">
        <v>371</v>
      </c>
      <c r="B471" s="9">
        <v>0</v>
      </c>
      <c r="C471" s="9">
        <v>0</v>
      </c>
      <c r="D471" s="9">
        <v>0</v>
      </c>
      <c r="E471" s="9">
        <v>0</v>
      </c>
      <c r="F471" s="10">
        <f>Table13[[#This Row],[551975]]/درآمدها!$C$10*100</f>
        <v>0</v>
      </c>
      <c r="G471" s="9">
        <v>0</v>
      </c>
      <c r="H471" s="9">
        <v>0</v>
      </c>
      <c r="I471" s="9">
        <v>89714000</v>
      </c>
      <c r="J471" s="9">
        <v>89714000</v>
      </c>
      <c r="K471" s="10">
        <f>Table13[[#This Row],[839748.0000]]/درآمدها!$C$10*100</f>
        <v>5.9096629128227163E-3</v>
      </c>
    </row>
    <row r="472" spans="1:11" ht="23.1" customHeight="1">
      <c r="A472" s="8" t="s">
        <v>304</v>
      </c>
      <c r="B472" s="9">
        <v>0</v>
      </c>
      <c r="C472" s="9">
        <v>0</v>
      </c>
      <c r="D472" s="9">
        <v>0</v>
      </c>
      <c r="E472" s="9">
        <v>0</v>
      </c>
      <c r="F472" s="10">
        <f>Table13[[#This Row],[551975]]/درآمدها!$C$10*100</f>
        <v>0</v>
      </c>
      <c r="G472" s="9">
        <v>0</v>
      </c>
      <c r="H472" s="9">
        <v>0</v>
      </c>
      <c r="I472" s="9">
        <v>698000</v>
      </c>
      <c r="J472" s="9">
        <v>698000</v>
      </c>
      <c r="K472" s="10">
        <f>Table13[[#This Row],[839748.0000]]/درآمدها!$C$10*100</f>
        <v>4.597882953775616E-5</v>
      </c>
    </row>
    <row r="473" spans="1:11" ht="23.1" customHeight="1">
      <c r="A473" s="8" t="s">
        <v>288</v>
      </c>
      <c r="B473" s="9">
        <v>0</v>
      </c>
      <c r="C473" s="9">
        <v>0</v>
      </c>
      <c r="D473" s="9">
        <v>0</v>
      </c>
      <c r="E473" s="9">
        <v>0</v>
      </c>
      <c r="F473" s="10">
        <f>Table13[[#This Row],[551975]]/درآمدها!$C$10*100</f>
        <v>0</v>
      </c>
      <c r="G473" s="9">
        <v>0</v>
      </c>
      <c r="H473" s="9">
        <v>0</v>
      </c>
      <c r="I473" s="9">
        <v>30000</v>
      </c>
      <c r="J473" s="9">
        <v>30000</v>
      </c>
      <c r="K473" s="10">
        <f>Table13[[#This Row],[839748.0000]]/درآمدها!$C$10*100</f>
        <v>1.9761674586428147E-6</v>
      </c>
    </row>
    <row r="474" spans="1:11" ht="23.1" customHeight="1">
      <c r="A474" s="8" t="s">
        <v>293</v>
      </c>
      <c r="B474" s="9">
        <v>0</v>
      </c>
      <c r="C474" s="9">
        <v>0</v>
      </c>
      <c r="D474" s="9">
        <v>0</v>
      </c>
      <c r="E474" s="9">
        <v>0</v>
      </c>
      <c r="F474" s="10">
        <f>Table13[[#This Row],[551975]]/درآمدها!$C$10*100</f>
        <v>0</v>
      </c>
      <c r="G474" s="9">
        <v>0</v>
      </c>
      <c r="H474" s="9">
        <v>0</v>
      </c>
      <c r="I474" s="9">
        <v>598000</v>
      </c>
      <c r="J474" s="9">
        <v>598000</v>
      </c>
      <c r="K474" s="10">
        <f>Table13[[#This Row],[839748.0000]]/درآمدها!$C$10*100</f>
        <v>3.9391604675613443E-5</v>
      </c>
    </row>
    <row r="475" spans="1:11" ht="23.1" customHeight="1">
      <c r="A475" s="8" t="s">
        <v>303</v>
      </c>
      <c r="B475" s="9">
        <v>0</v>
      </c>
      <c r="C475" s="9">
        <v>0</v>
      </c>
      <c r="D475" s="9">
        <v>0</v>
      </c>
      <c r="E475" s="9">
        <v>0</v>
      </c>
      <c r="F475" s="10">
        <f>Table13[[#This Row],[551975]]/درآمدها!$C$10*100</f>
        <v>0</v>
      </c>
      <c r="G475" s="9">
        <v>0</v>
      </c>
      <c r="H475" s="9">
        <v>0</v>
      </c>
      <c r="I475" s="9">
        <v>8661000</v>
      </c>
      <c r="J475" s="9">
        <v>8661000</v>
      </c>
      <c r="K475" s="10">
        <f>Table13[[#This Row],[839748.0000]]/درآمدها!$C$10*100</f>
        <v>5.705195453101806E-4</v>
      </c>
    </row>
    <row r="476" spans="1:11" ht="23.1" customHeight="1">
      <c r="A476" s="8" t="s">
        <v>301</v>
      </c>
      <c r="B476" s="9">
        <v>0</v>
      </c>
      <c r="C476" s="9">
        <v>0</v>
      </c>
      <c r="D476" s="9">
        <v>0</v>
      </c>
      <c r="E476" s="9">
        <v>0</v>
      </c>
      <c r="F476" s="10">
        <f>Table13[[#This Row],[551975]]/درآمدها!$C$10*100</f>
        <v>0</v>
      </c>
      <c r="G476" s="9">
        <v>0</v>
      </c>
      <c r="H476" s="9">
        <v>0</v>
      </c>
      <c r="I476" s="9">
        <v>802000</v>
      </c>
      <c r="J476" s="9">
        <v>802000</v>
      </c>
      <c r="K476" s="10">
        <f>Table13[[#This Row],[839748.0000]]/درآمدها!$C$10*100</f>
        <v>5.2829543394384575E-5</v>
      </c>
    </row>
    <row r="477" spans="1:11" ht="23.1" customHeight="1">
      <c r="A477" s="8" t="s">
        <v>461</v>
      </c>
      <c r="B477" s="9">
        <v>0</v>
      </c>
      <c r="C477" s="9">
        <v>0</v>
      </c>
      <c r="D477" s="9">
        <v>0</v>
      </c>
      <c r="E477" s="9">
        <v>0</v>
      </c>
      <c r="F477" s="10">
        <f>Table13[[#This Row],[551975]]/درآمدها!$C$10*100</f>
        <v>0</v>
      </c>
      <c r="G477" s="9">
        <v>0</v>
      </c>
      <c r="H477" s="9">
        <v>0</v>
      </c>
      <c r="I477" s="9">
        <v>851610500</v>
      </c>
      <c r="J477" s="9">
        <v>851610500</v>
      </c>
      <c r="K477" s="10">
        <f>Table13[[#This Row],[839748.0000]]/درآمدها!$C$10*100</f>
        <v>5.6097498584617898E-2</v>
      </c>
    </row>
    <row r="478" spans="1:11" ht="23.1" customHeight="1">
      <c r="A478" s="8" t="s">
        <v>264</v>
      </c>
      <c r="B478" s="9">
        <v>0</v>
      </c>
      <c r="C478" s="9">
        <v>0</v>
      </c>
      <c r="D478" s="9">
        <v>0</v>
      </c>
      <c r="E478" s="9">
        <v>0</v>
      </c>
      <c r="F478" s="10">
        <f>Table13[[#This Row],[551975]]/درآمدها!$C$10*100</f>
        <v>0</v>
      </c>
      <c r="G478" s="9">
        <v>0</v>
      </c>
      <c r="H478" s="9">
        <v>0</v>
      </c>
      <c r="I478" s="9">
        <v>-360506329</v>
      </c>
      <c r="J478" s="9">
        <v>-360506329</v>
      </c>
      <c r="K478" s="10">
        <f>Table13[[#This Row],[839748.0000]]/درآمدها!$C$10*100</f>
        <v>-2.3747362533486017E-2</v>
      </c>
    </row>
    <row r="479" spans="1:11" ht="23.1" customHeight="1">
      <c r="A479" s="8" t="s">
        <v>263</v>
      </c>
      <c r="B479" s="9">
        <v>0</v>
      </c>
      <c r="C479" s="9">
        <v>0</v>
      </c>
      <c r="D479" s="9">
        <v>0</v>
      </c>
      <c r="E479" s="9">
        <v>0</v>
      </c>
      <c r="F479" s="10">
        <f>Table13[[#This Row],[551975]]/درآمدها!$C$10*100</f>
        <v>0</v>
      </c>
      <c r="G479" s="9">
        <v>0</v>
      </c>
      <c r="H479" s="9">
        <v>0</v>
      </c>
      <c r="I479" s="9">
        <v>-12207474</v>
      </c>
      <c r="J479" s="9">
        <v>-12207474</v>
      </c>
      <c r="K479" s="10">
        <f>Table13[[#This Row],[839748.0000]]/درآمدها!$C$10*100</f>
        <v>-8.0413376236760801E-4</v>
      </c>
    </row>
    <row r="480" spans="1:11" ht="23.1" customHeight="1">
      <c r="A480" s="8" t="s">
        <v>427</v>
      </c>
      <c r="B480" s="9">
        <v>0</v>
      </c>
      <c r="C480" s="9">
        <v>0</v>
      </c>
      <c r="D480" s="9">
        <v>0</v>
      </c>
      <c r="E480" s="9">
        <v>0</v>
      </c>
      <c r="F480" s="10">
        <f>Table13[[#This Row],[551975]]/درآمدها!$C$10*100</f>
        <v>0</v>
      </c>
      <c r="G480" s="9">
        <v>0</v>
      </c>
      <c r="H480" s="9">
        <v>0</v>
      </c>
      <c r="I480" s="9">
        <v>12400000</v>
      </c>
      <c r="J480" s="9">
        <v>12400000</v>
      </c>
      <c r="K480" s="10">
        <f>Table13[[#This Row],[839748.0000]]/درآمدها!$C$10*100</f>
        <v>8.1681588290569672E-4</v>
      </c>
    </row>
    <row r="481" spans="1:11" ht="23.1" customHeight="1">
      <c r="A481" s="8" t="s">
        <v>432</v>
      </c>
      <c r="B481" s="9">
        <v>0</v>
      </c>
      <c r="C481" s="9">
        <v>0</v>
      </c>
      <c r="D481" s="9">
        <v>0</v>
      </c>
      <c r="E481" s="9">
        <v>0</v>
      </c>
      <c r="F481" s="10">
        <f>Table13[[#This Row],[551975]]/درآمدها!$C$10*100</f>
        <v>0</v>
      </c>
      <c r="G481" s="9">
        <v>0</v>
      </c>
      <c r="H481" s="9">
        <v>0</v>
      </c>
      <c r="I481" s="9">
        <v>105400000</v>
      </c>
      <c r="J481" s="9">
        <v>105400000</v>
      </c>
      <c r="K481" s="10">
        <f>Table13[[#This Row],[839748.0000]]/درآمدها!$C$10*100</f>
        <v>6.942935004698423E-3</v>
      </c>
    </row>
    <row r="482" spans="1:11" ht="23.1" customHeight="1">
      <c r="A482" s="8" t="s">
        <v>433</v>
      </c>
      <c r="B482" s="9">
        <v>0</v>
      </c>
      <c r="C482" s="9">
        <v>0</v>
      </c>
      <c r="D482" s="9">
        <v>0</v>
      </c>
      <c r="E482" s="9">
        <v>0</v>
      </c>
      <c r="F482" s="10">
        <f>Table13[[#This Row],[551975]]/درآمدها!$C$10*100</f>
        <v>0</v>
      </c>
      <c r="G482" s="9">
        <v>0</v>
      </c>
      <c r="H482" s="9">
        <v>0</v>
      </c>
      <c r="I482" s="9">
        <v>90100000</v>
      </c>
      <c r="J482" s="9">
        <v>90100000</v>
      </c>
      <c r="K482" s="10">
        <f>Table13[[#This Row],[839748.0000]]/درآمدها!$C$10*100</f>
        <v>5.9350896007905867E-3</v>
      </c>
    </row>
    <row r="483" spans="1:11" ht="23.1" customHeight="1">
      <c r="A483" s="8" t="s">
        <v>535</v>
      </c>
      <c r="B483" s="9">
        <v>0</v>
      </c>
      <c r="C483" s="9">
        <v>0</v>
      </c>
      <c r="D483" s="9">
        <v>0</v>
      </c>
      <c r="E483" s="9">
        <v>0</v>
      </c>
      <c r="F483" s="10">
        <f>Table13[[#This Row],[551975]]/درآمدها!$C$10*100</f>
        <v>0</v>
      </c>
      <c r="G483" s="9">
        <v>0</v>
      </c>
      <c r="H483" s="9">
        <v>0</v>
      </c>
      <c r="I483" s="9">
        <v>10672000</v>
      </c>
      <c r="J483" s="9">
        <v>10672000</v>
      </c>
      <c r="K483" s="10">
        <f>Table13[[#This Row],[839748.0000]]/درآمدها!$C$10*100</f>
        <v>7.0298863728787068E-4</v>
      </c>
    </row>
    <row r="484" spans="1:11" ht="23.1" customHeight="1">
      <c r="A484" s="8" t="s">
        <v>423</v>
      </c>
      <c r="B484" s="9">
        <v>0</v>
      </c>
      <c r="C484" s="9">
        <v>0</v>
      </c>
      <c r="D484" s="9">
        <v>0</v>
      </c>
      <c r="E484" s="9">
        <v>0</v>
      </c>
      <c r="F484" s="10">
        <f>Table13[[#This Row],[551975]]/درآمدها!$C$10*100</f>
        <v>0</v>
      </c>
      <c r="G484" s="9">
        <v>0</v>
      </c>
      <c r="H484" s="9">
        <v>0</v>
      </c>
      <c r="I484" s="9">
        <v>-637063</v>
      </c>
      <c r="J484" s="9">
        <v>-637063</v>
      </c>
      <c r="K484" s="10">
        <f>Table13[[#This Row],[839748.0000]]/درآمدها!$C$10*100</f>
        <v>-4.1964772323512252E-5</v>
      </c>
    </row>
    <row r="485" spans="1:11" ht="23.1" customHeight="1">
      <c r="A485" s="8" t="s">
        <v>422</v>
      </c>
      <c r="B485" s="9">
        <v>0</v>
      </c>
      <c r="C485" s="9">
        <v>0</v>
      </c>
      <c r="D485" s="9">
        <v>0</v>
      </c>
      <c r="E485" s="9">
        <v>0</v>
      </c>
      <c r="F485" s="10">
        <f>Table13[[#This Row],[551975]]/درآمدها!$C$10*100</f>
        <v>0</v>
      </c>
      <c r="G485" s="9">
        <v>0</v>
      </c>
      <c r="H485" s="9">
        <v>0</v>
      </c>
      <c r="I485" s="9">
        <v>-457225807</v>
      </c>
      <c r="J485" s="9">
        <v>-457225807</v>
      </c>
      <c r="K485" s="10">
        <f>Table13[[#This Row],[839748.0000]]/درآمدها!$C$10*100</f>
        <v>-3.0118492034836672E-2</v>
      </c>
    </row>
    <row r="486" spans="1:11" ht="23.1" customHeight="1">
      <c r="A486" s="8" t="s">
        <v>424</v>
      </c>
      <c r="B486" s="9">
        <v>0</v>
      </c>
      <c r="C486" s="9">
        <v>0</v>
      </c>
      <c r="D486" s="9">
        <v>0</v>
      </c>
      <c r="E486" s="9">
        <v>0</v>
      </c>
      <c r="F486" s="10">
        <f>Table13[[#This Row],[551975]]/درآمدها!$C$10*100</f>
        <v>0</v>
      </c>
      <c r="G486" s="9">
        <v>0</v>
      </c>
      <c r="H486" s="9">
        <v>0</v>
      </c>
      <c r="I486" s="9">
        <v>166900000</v>
      </c>
      <c r="J486" s="9">
        <v>166900000</v>
      </c>
      <c r="K486" s="10">
        <f>Table13[[#This Row],[839748.0000]]/درآمدها!$C$10*100</f>
        <v>1.0994078294916193E-2</v>
      </c>
    </row>
    <row r="487" spans="1:11" ht="23.1" customHeight="1">
      <c r="A487" s="8" t="s">
        <v>425</v>
      </c>
      <c r="B487" s="9">
        <v>0</v>
      </c>
      <c r="C487" s="9">
        <v>0</v>
      </c>
      <c r="D487" s="9">
        <v>0</v>
      </c>
      <c r="E487" s="9">
        <v>0</v>
      </c>
      <c r="F487" s="10">
        <f>Table13[[#This Row],[551975]]/درآمدها!$C$10*100</f>
        <v>0</v>
      </c>
      <c r="G487" s="9">
        <v>0</v>
      </c>
      <c r="H487" s="9">
        <v>0</v>
      </c>
      <c r="I487" s="9">
        <v>133540000</v>
      </c>
      <c r="J487" s="9">
        <v>133540000</v>
      </c>
      <c r="K487" s="10">
        <f>Table13[[#This Row],[839748.0000]]/درآمدها!$C$10*100</f>
        <v>8.7965800809053831E-3</v>
      </c>
    </row>
    <row r="488" spans="1:11" ht="23.1" customHeight="1">
      <c r="A488" s="8" t="s">
        <v>359</v>
      </c>
      <c r="B488" s="9">
        <v>0</v>
      </c>
      <c r="C488" s="9">
        <v>0</v>
      </c>
      <c r="D488" s="9">
        <v>0</v>
      </c>
      <c r="E488" s="9">
        <v>0</v>
      </c>
      <c r="F488" s="10">
        <f>Table13[[#This Row],[551975]]/درآمدها!$C$10*100</f>
        <v>0</v>
      </c>
      <c r="G488" s="9">
        <v>0</v>
      </c>
      <c r="H488" s="9">
        <v>0</v>
      </c>
      <c r="I488" s="9">
        <v>1600000</v>
      </c>
      <c r="J488" s="9">
        <v>1600000</v>
      </c>
      <c r="K488" s="10">
        <f>Table13[[#This Row],[839748.0000]]/درآمدها!$C$10*100</f>
        <v>1.0539559779428345E-4</v>
      </c>
    </row>
    <row r="489" spans="1:11" ht="23.1" customHeight="1">
      <c r="A489" s="8" t="s">
        <v>360</v>
      </c>
      <c r="B489" s="9">
        <v>0</v>
      </c>
      <c r="C489" s="9">
        <v>0</v>
      </c>
      <c r="D489" s="9">
        <v>0</v>
      </c>
      <c r="E489" s="9">
        <v>0</v>
      </c>
      <c r="F489" s="10">
        <f>Table13[[#This Row],[551975]]/درآمدها!$C$10*100</f>
        <v>0</v>
      </c>
      <c r="G489" s="9">
        <v>0</v>
      </c>
      <c r="H489" s="9">
        <v>0</v>
      </c>
      <c r="I489" s="9">
        <v>1254000</v>
      </c>
      <c r="J489" s="9">
        <v>1254000</v>
      </c>
      <c r="K489" s="10">
        <f>Table13[[#This Row],[839748.0000]]/درآمدها!$C$10*100</f>
        <v>8.2603799771269659E-5</v>
      </c>
    </row>
    <row r="490" spans="1:11" ht="23.1" customHeight="1">
      <c r="A490" s="8" t="s">
        <v>447</v>
      </c>
      <c r="B490" s="9">
        <v>0</v>
      </c>
      <c r="C490" s="9">
        <v>0</v>
      </c>
      <c r="D490" s="9">
        <v>0</v>
      </c>
      <c r="E490" s="9">
        <v>0</v>
      </c>
      <c r="F490" s="10">
        <f>Table13[[#This Row],[551975]]/درآمدها!$C$10*100</f>
        <v>0</v>
      </c>
      <c r="G490" s="9">
        <v>0</v>
      </c>
      <c r="H490" s="9">
        <v>0</v>
      </c>
      <c r="I490" s="9">
        <v>11000</v>
      </c>
      <c r="J490" s="9">
        <v>11000</v>
      </c>
      <c r="K490" s="10">
        <f>Table13[[#This Row],[839748.0000]]/درآمدها!$C$10*100</f>
        <v>7.2459473483569877E-7</v>
      </c>
    </row>
    <row r="491" spans="1:11" ht="23.1" customHeight="1">
      <c r="A491" s="8" t="s">
        <v>446</v>
      </c>
      <c r="B491" s="9">
        <v>0</v>
      </c>
      <c r="C491" s="9">
        <v>0</v>
      </c>
      <c r="D491" s="9">
        <v>0</v>
      </c>
      <c r="E491" s="9">
        <v>0</v>
      </c>
      <c r="F491" s="10">
        <f>Table13[[#This Row],[551975]]/درآمدها!$C$10*100</f>
        <v>0</v>
      </c>
      <c r="G491" s="9">
        <v>0</v>
      </c>
      <c r="H491" s="9">
        <v>0</v>
      </c>
      <c r="I491" s="9">
        <v>6811181</v>
      </c>
      <c r="J491" s="9">
        <v>6811181</v>
      </c>
      <c r="K491" s="10">
        <f>Table13[[#This Row],[839748.0000]]/درآمدها!$C$10*100</f>
        <v>4.4866780823754089E-4</v>
      </c>
    </row>
    <row r="492" spans="1:11" ht="23.1" customHeight="1">
      <c r="A492" s="8" t="s">
        <v>413</v>
      </c>
      <c r="B492" s="9">
        <v>0</v>
      </c>
      <c r="C492" s="9">
        <v>0</v>
      </c>
      <c r="D492" s="9">
        <v>0</v>
      </c>
      <c r="E492" s="9">
        <v>0</v>
      </c>
      <c r="F492" s="10">
        <f>Table13[[#This Row],[551975]]/درآمدها!$C$10*100</f>
        <v>0</v>
      </c>
      <c r="G492" s="9">
        <v>0</v>
      </c>
      <c r="H492" s="9">
        <v>0</v>
      </c>
      <c r="I492" s="9">
        <v>-787246556</v>
      </c>
      <c r="J492" s="9">
        <v>-787246556</v>
      </c>
      <c r="K492" s="10">
        <f>Table13[[#This Row],[839748.0000]]/درآمدها!$C$10*100</f>
        <v>-5.185770086319428E-2</v>
      </c>
    </row>
    <row r="493" spans="1:11" ht="23.1" customHeight="1">
      <c r="A493" s="8" t="s">
        <v>414</v>
      </c>
      <c r="B493" s="9">
        <v>0</v>
      </c>
      <c r="C493" s="9">
        <v>0</v>
      </c>
      <c r="D493" s="9">
        <v>0</v>
      </c>
      <c r="E493" s="9">
        <v>0</v>
      </c>
      <c r="F493" s="10">
        <f>Table13[[#This Row],[551975]]/درآمدها!$C$10*100</f>
        <v>0</v>
      </c>
      <c r="G493" s="9">
        <v>0</v>
      </c>
      <c r="H493" s="9">
        <v>0</v>
      </c>
      <c r="I493" s="9">
        <v>125636000</v>
      </c>
      <c r="J493" s="9">
        <v>125636000</v>
      </c>
      <c r="K493" s="10">
        <f>Table13[[#This Row],[839748.0000]]/درآمدها!$C$10*100</f>
        <v>8.2759258278016223E-3</v>
      </c>
    </row>
    <row r="494" spans="1:11" ht="23.1" customHeight="1">
      <c r="A494" s="8" t="s">
        <v>391</v>
      </c>
      <c r="B494" s="9">
        <v>0</v>
      </c>
      <c r="C494" s="9">
        <v>0</v>
      </c>
      <c r="D494" s="9">
        <v>0</v>
      </c>
      <c r="E494" s="9">
        <v>0</v>
      </c>
      <c r="F494" s="10">
        <f>Table13[[#This Row],[551975]]/درآمدها!$C$10*100</f>
        <v>0</v>
      </c>
      <c r="G494" s="9">
        <v>0</v>
      </c>
      <c r="H494" s="9">
        <v>0</v>
      </c>
      <c r="I494" s="9">
        <v>2490181</v>
      </c>
      <c r="J494" s="9">
        <v>2490181</v>
      </c>
      <c r="K494" s="10">
        <f>Table13[[#This Row],[839748.0000]]/درآمدها!$C$10*100</f>
        <v>1.6403382194435411E-4</v>
      </c>
    </row>
    <row r="495" spans="1:11" ht="23.1" customHeight="1">
      <c r="A495" s="8" t="s">
        <v>509</v>
      </c>
      <c r="B495" s="9">
        <v>0</v>
      </c>
      <c r="C495" s="9">
        <v>0</v>
      </c>
      <c r="D495" s="9">
        <v>0</v>
      </c>
      <c r="E495" s="9">
        <v>0</v>
      </c>
      <c r="F495" s="10">
        <f>Table13[[#This Row],[551975]]/درآمدها!$C$10*100</f>
        <v>0</v>
      </c>
      <c r="G495" s="9">
        <v>0</v>
      </c>
      <c r="H495" s="9">
        <v>0</v>
      </c>
      <c r="I495" s="9">
        <v>11200000</v>
      </c>
      <c r="J495" s="9">
        <v>11200000</v>
      </c>
      <c r="K495" s="10">
        <f>Table13[[#This Row],[839748.0000]]/درآمدها!$C$10*100</f>
        <v>7.3776918455998426E-4</v>
      </c>
    </row>
    <row r="496" spans="1:11" ht="23.1" customHeight="1">
      <c r="A496" s="8" t="s">
        <v>51</v>
      </c>
      <c r="B496" s="9">
        <f t="shared" ref="B496:K496" si="0">SUBTOTAL(109,B11:B495)</f>
        <v>8038426265</v>
      </c>
      <c r="C496" s="9">
        <f t="shared" si="0"/>
        <v>70730933940</v>
      </c>
      <c r="D496" s="9">
        <f t="shared" si="0"/>
        <v>80584272200</v>
      </c>
      <c r="E496" s="9">
        <f t="shared" si="0"/>
        <v>159353632405</v>
      </c>
      <c r="F496" s="10">
        <f t="shared" si="0"/>
        <v>10.496982092509683</v>
      </c>
      <c r="G496" s="9">
        <f t="shared" si="0"/>
        <v>26279621527</v>
      </c>
      <c r="H496" s="9">
        <f t="shared" si="0"/>
        <v>215242200445</v>
      </c>
      <c r="I496" s="9">
        <f t="shared" si="0"/>
        <v>548113895766</v>
      </c>
      <c r="J496" s="9">
        <f t="shared" si="0"/>
        <v>789635717738</v>
      </c>
      <c r="K496" s="10">
        <f t="shared" si="0"/>
        <v>52.015080319196599</v>
      </c>
    </row>
    <row r="497" spans="1:11" ht="23.1" customHeight="1">
      <c r="A497" s="8" t="s">
        <v>52</v>
      </c>
      <c r="B497" s="22"/>
      <c r="C497" s="22"/>
      <c r="D497" s="22"/>
      <c r="E497" s="22"/>
      <c r="F497" s="24"/>
      <c r="G497" s="22"/>
      <c r="H497" s="22"/>
      <c r="I497" s="22"/>
      <c r="J497" s="22"/>
      <c r="K497" s="22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60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rightToLeft="1" view="pageBreakPreview" zoomScale="106" zoomScaleNormal="100" zoomScaleSheetLayoutView="106" workbookViewId="0">
      <selection activeCell="C9" sqref="C9:C16"/>
    </sheetView>
  </sheetViews>
  <sheetFormatPr defaultColWidth="13" defaultRowHeight="18.75"/>
  <cols>
    <col min="1" max="1" width="28.75" style="11" customWidth="1"/>
    <col min="2" max="2" width="24.875" style="11" customWidth="1"/>
    <col min="3" max="3" width="21.5" style="11" customWidth="1"/>
    <col min="4" max="4" width="24.875" style="11" customWidth="1"/>
    <col min="5" max="5" width="21.5" style="11" customWidth="1"/>
    <col min="6" max="7" width="13" style="4" customWidth="1"/>
    <col min="8" max="16384" width="13" style="4"/>
  </cols>
  <sheetData>
    <row r="1" spans="1:6" ht="21">
      <c r="A1" s="59" t="s">
        <v>0</v>
      </c>
      <c r="B1" s="59"/>
      <c r="C1" s="59"/>
      <c r="D1" s="59"/>
      <c r="E1" s="59"/>
    </row>
    <row r="2" spans="1:6" ht="21">
      <c r="A2" s="59" t="s">
        <v>181</v>
      </c>
      <c r="B2" s="59"/>
      <c r="C2" s="59"/>
      <c r="D2" s="59"/>
      <c r="E2" s="59"/>
    </row>
    <row r="3" spans="1:6" ht="21">
      <c r="A3" s="59" t="s">
        <v>182</v>
      </c>
      <c r="B3" s="59"/>
      <c r="C3" s="59"/>
      <c r="D3" s="59"/>
      <c r="E3" s="59"/>
    </row>
    <row r="4" spans="1:6">
      <c r="A4" s="65" t="s">
        <v>685</v>
      </c>
      <c r="B4" s="65"/>
      <c r="C4" s="65"/>
      <c r="D4" s="65"/>
      <c r="E4" s="65"/>
    </row>
    <row r="5" spans="1:6">
      <c r="A5" s="15"/>
      <c r="B5" s="15"/>
      <c r="C5" s="15"/>
      <c r="D5" s="15"/>
      <c r="E5" s="15"/>
    </row>
    <row r="6" spans="1:6" ht="37.5" customHeight="1">
      <c r="A6" s="16" t="s">
        <v>686</v>
      </c>
      <c r="B6" s="88" t="s">
        <v>198</v>
      </c>
      <c r="C6" s="88"/>
      <c r="D6" s="89" t="s">
        <v>199</v>
      </c>
      <c r="E6" s="89"/>
      <c r="F6" s="18"/>
    </row>
    <row r="7" spans="1:6" ht="59.25" customHeight="1">
      <c r="A7" s="14" t="s">
        <v>687</v>
      </c>
      <c r="B7" s="19" t="s">
        <v>688</v>
      </c>
      <c r="C7" s="19" t="s">
        <v>689</v>
      </c>
      <c r="D7" s="19" t="s">
        <v>688</v>
      </c>
      <c r="E7" s="19" t="s">
        <v>689</v>
      </c>
      <c r="F7" s="11"/>
    </row>
    <row r="8" spans="1:6" ht="22.5" customHeight="1">
      <c r="A8" s="13"/>
      <c r="B8" s="20" t="s">
        <v>678</v>
      </c>
      <c r="C8" s="13"/>
      <c r="D8" s="20" t="s">
        <v>678</v>
      </c>
      <c r="E8" s="13"/>
      <c r="F8" s="11"/>
    </row>
    <row r="9" spans="1:6" ht="23.1" customHeight="1">
      <c r="A9" s="8" t="s">
        <v>162</v>
      </c>
      <c r="B9" s="9">
        <v>1483170</v>
      </c>
      <c r="C9" s="50">
        <f>Table14[[#This Row],[1483170.0000]]/$B$17*100</f>
        <v>8.8797237281025045E-3</v>
      </c>
      <c r="D9" s="9">
        <v>50972705</v>
      </c>
      <c r="E9" s="48">
        <f>Table14[[#This Row],[50972705.0000]]/$D$17*100</f>
        <v>4.0227619069888788E-2</v>
      </c>
    </row>
    <row r="10" spans="1:6" ht="23.1" customHeight="1">
      <c r="A10" s="8" t="s">
        <v>165</v>
      </c>
      <c r="B10" s="9">
        <v>0</v>
      </c>
      <c r="C10" s="50">
        <f>Table14[[#This Row],[1483170.0000]]/$B$17*100</f>
        <v>0</v>
      </c>
      <c r="D10" s="9">
        <v>86554748397</v>
      </c>
      <c r="E10" s="48">
        <f>Table14[[#This Row],[50972705.0000]]/$D$17*100</f>
        <v>68.308939994543806</v>
      </c>
    </row>
    <row r="11" spans="1:6" ht="23.1" customHeight="1">
      <c r="A11" s="8" t="s">
        <v>169</v>
      </c>
      <c r="B11" s="9">
        <v>0</v>
      </c>
      <c r="C11" s="50">
        <f>Table14[[#This Row],[1483170.0000]]/$B$17*100</f>
        <v>0</v>
      </c>
      <c r="D11" s="9">
        <v>1749041096</v>
      </c>
      <c r="E11" s="48">
        <f>Table14[[#This Row],[50972705.0000]]/$D$17*100</f>
        <v>1.380341870172846</v>
      </c>
    </row>
    <row r="12" spans="1:6" ht="23.1" customHeight="1">
      <c r="A12" s="8" t="s">
        <v>173</v>
      </c>
      <c r="B12" s="9">
        <v>0</v>
      </c>
      <c r="C12" s="50">
        <f>Table14[[#This Row],[1483170.0000]]/$B$17*100</f>
        <v>0</v>
      </c>
      <c r="D12" s="9">
        <v>979452054</v>
      </c>
      <c r="E12" s="48">
        <f>Table14[[#This Row],[50972705.0000]]/$D$17*100</f>
        <v>0.77298279786274127</v>
      </c>
    </row>
    <row r="13" spans="1:6" ht="23.1" customHeight="1">
      <c r="A13" s="8" t="s">
        <v>171</v>
      </c>
      <c r="B13" s="9">
        <v>1217073</v>
      </c>
      <c r="C13" s="50">
        <f>Table14[[#This Row],[1483170.0000]]/$B$17*100</f>
        <v>7.2866036913724645E-3</v>
      </c>
      <c r="D13" s="9">
        <v>1243286</v>
      </c>
      <c r="E13" s="48">
        <f>Table14[[#This Row],[50972705.0000]]/$D$17*100</f>
        <v>9.8120034247595363E-4</v>
      </c>
    </row>
    <row r="14" spans="1:6" ht="23.1" customHeight="1">
      <c r="A14" s="8" t="s">
        <v>167</v>
      </c>
      <c r="B14" s="9">
        <v>6299128540</v>
      </c>
      <c r="C14" s="50">
        <f>Table14[[#This Row],[1483170.0000]]/$B$17*100</f>
        <v>37.712818600029451</v>
      </c>
      <c r="D14" s="9">
        <v>19397260273</v>
      </c>
      <c r="E14" s="48">
        <f>Table14[[#This Row],[50972705.0000]]/$D$17*100</f>
        <v>15.308302693799181</v>
      </c>
    </row>
    <row r="15" spans="1:6" ht="23.1" customHeight="1">
      <c r="A15" s="8" t="s">
        <v>159</v>
      </c>
      <c r="B15" s="9">
        <v>3724425306</v>
      </c>
      <c r="C15" s="50">
        <f>Table14[[#This Row],[1483170.0000]]/$B$17*100</f>
        <v>22.298096484714247</v>
      </c>
      <c r="D15" s="9">
        <v>11301369863</v>
      </c>
      <c r="E15" s="48">
        <f>Table14[[#This Row],[50972705.0000]]/$D$17*100</f>
        <v>8.9190322902558385</v>
      </c>
    </row>
    <row r="16" spans="1:6" ht="23.1" customHeight="1">
      <c r="A16" s="8" t="s">
        <v>175</v>
      </c>
      <c r="B16" s="9">
        <v>6676630431</v>
      </c>
      <c r="C16" s="50">
        <f>Table14[[#This Row],[1483170.0000]]/$B$17*100</f>
        <v>39.972918587836823</v>
      </c>
      <c r="D16" s="9">
        <v>6676630431</v>
      </c>
      <c r="E16" s="48">
        <f>Table14[[#This Row],[50972705.0000]]/$D$17*100</f>
        <v>5.2691915339532276</v>
      </c>
    </row>
    <row r="17" spans="1:6" ht="23.1" customHeight="1">
      <c r="A17" s="8" t="s">
        <v>51</v>
      </c>
      <c r="B17" s="9">
        <v>16702884520</v>
      </c>
      <c r="C17" s="48">
        <f>SUBTOTAL(109,C9:C16)</f>
        <v>100</v>
      </c>
      <c r="D17" s="9">
        <v>126710718105</v>
      </c>
      <c r="E17" s="49">
        <f t="shared" ref="E17" si="0">SUBTOTAL(109,E8:E16)</f>
        <v>100.00000000000001</v>
      </c>
    </row>
    <row r="18" spans="1:6" ht="23.1" customHeight="1">
      <c r="A18" s="21" t="s">
        <v>52</v>
      </c>
      <c r="B18" s="22"/>
      <c r="C18" s="23"/>
      <c r="D18" s="22"/>
      <c r="E18" s="23"/>
      <c r="F18" s="11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59" orientation="portrait" horizontalDpi="4294967295" verticalDpi="4294967295" r:id="rId1"/>
  <headerFooter differentOddEven="1" differentFirst="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2"/>
  <sheetViews>
    <sheetView rightToLeft="1" view="pageBreakPreview" zoomScale="106" zoomScaleNormal="100" zoomScaleSheetLayoutView="106" workbookViewId="0">
      <selection activeCell="C21" sqref="C21"/>
    </sheetView>
  </sheetViews>
  <sheetFormatPr defaultColWidth="9" defaultRowHeight="18.75"/>
  <cols>
    <col min="1" max="1" width="27.5" style="11" customWidth="1"/>
    <col min="2" max="3" width="27.875" style="11" customWidth="1"/>
    <col min="4" max="4" width="9" style="4" customWidth="1"/>
    <col min="5" max="16384" width="9" style="4"/>
  </cols>
  <sheetData>
    <row r="1" spans="1:3" ht="21">
      <c r="A1" s="59" t="s">
        <v>0</v>
      </c>
      <c r="B1" s="59"/>
      <c r="C1" s="59"/>
    </row>
    <row r="2" spans="1:3" ht="21">
      <c r="A2" s="59" t="s">
        <v>181</v>
      </c>
      <c r="B2" s="59"/>
      <c r="C2" s="59"/>
    </row>
    <row r="3" spans="1:3" ht="21">
      <c r="A3" s="59" t="s">
        <v>182</v>
      </c>
      <c r="B3" s="59"/>
      <c r="C3" s="59"/>
    </row>
    <row r="4" spans="1:3">
      <c r="A4" s="65" t="s">
        <v>690</v>
      </c>
      <c r="B4" s="65"/>
      <c r="C4" s="65"/>
    </row>
    <row r="5" spans="1:3">
      <c r="A5" s="12"/>
      <c r="B5" s="13" t="s">
        <v>198</v>
      </c>
      <c r="C5" s="13" t="s">
        <v>199</v>
      </c>
    </row>
    <row r="6" spans="1:3" ht="16.5" customHeight="1">
      <c r="A6" s="86" t="s">
        <v>194</v>
      </c>
      <c r="B6" s="84" t="s">
        <v>156</v>
      </c>
      <c r="C6" s="84" t="s">
        <v>156</v>
      </c>
    </row>
    <row r="7" spans="1:3">
      <c r="A7" s="90"/>
      <c r="B7" s="79"/>
      <c r="C7" s="79"/>
    </row>
    <row r="8" spans="1:3" ht="23.1" customHeight="1">
      <c r="A8" s="8" t="s">
        <v>194</v>
      </c>
      <c r="B8" s="9">
        <v>0</v>
      </c>
      <c r="C8" s="9">
        <v>7157119106</v>
      </c>
    </row>
    <row r="9" spans="1:3" ht="23.1" customHeight="1">
      <c r="A9" s="8" t="s">
        <v>691</v>
      </c>
      <c r="B9" s="9">
        <v>0</v>
      </c>
      <c r="C9" s="9">
        <v>1323</v>
      </c>
    </row>
    <row r="10" spans="1:3" ht="23.1" customHeight="1">
      <c r="A10" s="8" t="s">
        <v>692</v>
      </c>
      <c r="B10" s="9">
        <v>426114475</v>
      </c>
      <c r="C10" s="9">
        <v>1013480017</v>
      </c>
    </row>
    <row r="11" spans="1:3" ht="23.1" customHeight="1">
      <c r="A11" s="8" t="s">
        <v>51</v>
      </c>
      <c r="B11" s="9">
        <f>SUBTOTAL(109,B8:B10)</f>
        <v>426114475</v>
      </c>
      <c r="C11" s="9">
        <f>SUBTOTAL(109,C8:C10)</f>
        <v>8170600446</v>
      </c>
    </row>
    <row r="12" spans="1:3" ht="23.1" customHeight="1">
      <c r="A12" s="8" t="s">
        <v>52</v>
      </c>
      <c r="B12" s="10"/>
      <c r="C12" s="1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96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"/>
  <sheetViews>
    <sheetView rightToLeft="1" tabSelected="1" view="pageBreakPreview" topLeftCell="B48" zoomScaleNormal="100" zoomScaleSheetLayoutView="100" workbookViewId="0">
      <selection activeCell="L42" sqref="L42"/>
    </sheetView>
  </sheetViews>
  <sheetFormatPr defaultColWidth="9" defaultRowHeight="18.75"/>
  <cols>
    <col min="1" max="1" width="40.5" style="11" customWidth="1"/>
    <col min="2" max="2" width="15" style="11" customWidth="1"/>
    <col min="3" max="3" width="21.625" style="11" customWidth="1"/>
    <col min="4" max="4" width="22" style="11" customWidth="1"/>
    <col min="5" max="5" width="13" style="11" customWidth="1"/>
    <col min="6" max="6" width="19" style="11" customWidth="1"/>
    <col min="7" max="7" width="13" style="11" customWidth="1"/>
    <col min="8" max="8" width="17.875" style="11" customWidth="1"/>
    <col min="9" max="9" width="13" style="11" customWidth="1"/>
    <col min="10" max="10" width="16" style="11" customWidth="1"/>
    <col min="11" max="11" width="21.125" style="11" customWidth="1"/>
    <col min="12" max="12" width="19.875" style="11" customWidth="1"/>
    <col min="13" max="13" width="19.5" style="11" customWidth="1"/>
    <col min="14" max="14" width="9" style="4" customWidth="1"/>
    <col min="15" max="16384" width="9" style="4"/>
  </cols>
  <sheetData>
    <row r="1" spans="1:13" ht="21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1">
      <c r="A2" s="59" t="s">
        <v>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>
      <c r="A5" s="65" t="s">
        <v>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7" spans="1:13" ht="18.75" customHeight="1">
      <c r="A7" s="5"/>
      <c r="B7" s="61" t="s">
        <v>6</v>
      </c>
      <c r="C7" s="61"/>
      <c r="D7" s="61"/>
      <c r="E7" s="66" t="s">
        <v>7</v>
      </c>
      <c r="F7" s="66"/>
      <c r="G7" s="66"/>
      <c r="H7" s="66"/>
      <c r="I7" s="61" t="s">
        <v>8</v>
      </c>
      <c r="J7" s="61"/>
      <c r="K7" s="61"/>
      <c r="L7" s="61"/>
      <c r="M7" s="61"/>
    </row>
    <row r="8" spans="1:13" ht="17.25" customHeight="1">
      <c r="A8" s="60" t="s">
        <v>9</v>
      </c>
      <c r="B8" s="60" t="s">
        <v>10</v>
      </c>
      <c r="C8" s="60" t="s">
        <v>11</v>
      </c>
      <c r="D8" s="64" t="s">
        <v>12</v>
      </c>
      <c r="E8" s="62" t="s">
        <v>13</v>
      </c>
      <c r="F8" s="62"/>
      <c r="G8" s="63" t="s">
        <v>14</v>
      </c>
      <c r="H8" s="63"/>
      <c r="I8" s="64" t="s">
        <v>10</v>
      </c>
      <c r="J8" s="64" t="s">
        <v>15</v>
      </c>
      <c r="K8" s="64" t="s">
        <v>11</v>
      </c>
      <c r="L8" s="64" t="s">
        <v>12</v>
      </c>
      <c r="M8" s="64" t="s">
        <v>16</v>
      </c>
    </row>
    <row r="9" spans="1:13" ht="20.25" customHeight="1">
      <c r="A9" s="61"/>
      <c r="B9" s="61"/>
      <c r="C9" s="61"/>
      <c r="D9" s="61"/>
      <c r="E9" s="6" t="s">
        <v>10</v>
      </c>
      <c r="F9" s="6" t="s">
        <v>17</v>
      </c>
      <c r="G9" s="6" t="s">
        <v>10</v>
      </c>
      <c r="H9" s="6" t="s">
        <v>18</v>
      </c>
      <c r="I9" s="61"/>
      <c r="J9" s="61"/>
      <c r="K9" s="61"/>
      <c r="L9" s="61"/>
      <c r="M9" s="61"/>
    </row>
    <row r="10" spans="1:13" ht="23.1" customHeight="1">
      <c r="A10" s="8" t="s">
        <v>19</v>
      </c>
      <c r="B10" s="9">
        <v>22579</v>
      </c>
      <c r="C10" s="9">
        <v>138995233</v>
      </c>
      <c r="D10" s="9">
        <v>92494426</v>
      </c>
      <c r="E10" s="9">
        <v>0</v>
      </c>
      <c r="F10" s="9">
        <v>0</v>
      </c>
      <c r="G10" s="9">
        <v>0</v>
      </c>
      <c r="H10" s="9">
        <v>0</v>
      </c>
      <c r="I10" s="9">
        <v>22579</v>
      </c>
      <c r="J10" s="9">
        <v>4046</v>
      </c>
      <c r="K10" s="9">
        <v>138995233</v>
      </c>
      <c r="L10" s="9">
        <v>90811077</v>
      </c>
      <c r="M10" s="46">
        <f>Table1[[#This Row],[90811077.0000]]/15916576828928*100</f>
        <v>5.7054401820216154E-4</v>
      </c>
    </row>
    <row r="11" spans="1:13" ht="23.1" customHeight="1">
      <c r="A11" s="8" t="s">
        <v>20</v>
      </c>
      <c r="B11" s="9">
        <v>119000</v>
      </c>
      <c r="C11" s="9">
        <v>228041196</v>
      </c>
      <c r="D11" s="9">
        <v>175900133</v>
      </c>
      <c r="E11" s="9">
        <v>0</v>
      </c>
      <c r="F11" s="9">
        <v>0</v>
      </c>
      <c r="G11" s="9">
        <v>0</v>
      </c>
      <c r="H11" s="9">
        <v>0</v>
      </c>
      <c r="I11" s="9">
        <v>119000</v>
      </c>
      <c r="J11" s="9">
        <v>1528</v>
      </c>
      <c r="K11" s="9">
        <v>228041196</v>
      </c>
      <c r="L11" s="9">
        <v>180750104</v>
      </c>
      <c r="M11" s="46">
        <f>Table1[[#This Row],[90811077.0000]]/15916576828928*100</f>
        <v>1.1356091573125886E-3</v>
      </c>
    </row>
    <row r="12" spans="1:13" ht="23.1" customHeight="1">
      <c r="A12" s="8" t="s">
        <v>21</v>
      </c>
      <c r="B12" s="9">
        <v>3872</v>
      </c>
      <c r="C12" s="9">
        <v>20680114</v>
      </c>
      <c r="D12" s="9">
        <v>20168563</v>
      </c>
      <c r="E12" s="9">
        <v>600000</v>
      </c>
      <c r="F12" s="9">
        <v>3405157004</v>
      </c>
      <c r="G12" s="9">
        <v>0</v>
      </c>
      <c r="H12" s="9">
        <v>0</v>
      </c>
      <c r="I12" s="9">
        <v>603872</v>
      </c>
      <c r="J12" s="9">
        <v>4568</v>
      </c>
      <c r="K12" s="9">
        <v>3425837118</v>
      </c>
      <c r="L12" s="9">
        <v>2742074300</v>
      </c>
      <c r="M12" s="46">
        <f>Table1[[#This Row],[90811077.0000]]/15916576828928*100</f>
        <v>1.7227789175222306E-2</v>
      </c>
    </row>
    <row r="13" spans="1:13" ht="23.1" customHeight="1">
      <c r="A13" s="8" t="s">
        <v>22</v>
      </c>
      <c r="B13" s="9">
        <v>150340503</v>
      </c>
      <c r="C13" s="9">
        <v>228182588779</v>
      </c>
      <c r="D13" s="9">
        <v>286632822844</v>
      </c>
      <c r="E13" s="9">
        <v>3267000</v>
      </c>
      <c r="F13" s="9">
        <v>4732468389</v>
      </c>
      <c r="G13" s="9">
        <v>49393000</v>
      </c>
      <c r="H13" s="9">
        <v>74966543520</v>
      </c>
      <c r="I13" s="9">
        <v>104214503</v>
      </c>
      <c r="J13" s="9">
        <v>2172.8688102653041</v>
      </c>
      <c r="K13" s="9">
        <v>157948513648</v>
      </c>
      <c r="L13" s="9">
        <v>225097098713</v>
      </c>
      <c r="M13" s="46">
        <f>Table1[[#This Row],[90811077.0000]]/15916576828928*100</f>
        <v>1.4142305919944504</v>
      </c>
    </row>
    <row r="14" spans="1:13" ht="23.1" customHeight="1">
      <c r="A14" s="8" t="s">
        <v>23</v>
      </c>
      <c r="B14" s="9">
        <v>210700000</v>
      </c>
      <c r="C14" s="9">
        <v>600227969836</v>
      </c>
      <c r="D14" s="9">
        <v>638489845981</v>
      </c>
      <c r="E14" s="9">
        <v>52732138</v>
      </c>
      <c r="F14" s="9">
        <v>147205674016</v>
      </c>
      <c r="G14" s="9">
        <v>74222000</v>
      </c>
      <c r="H14" s="9">
        <v>210581932517</v>
      </c>
      <c r="I14" s="9">
        <v>189210138</v>
      </c>
      <c r="J14" s="9">
        <v>3032.0835934118923</v>
      </c>
      <c r="K14" s="9">
        <v>536851711335</v>
      </c>
      <c r="L14" s="9">
        <v>570287434455</v>
      </c>
      <c r="M14" s="46">
        <f>Table1[[#This Row],[90811077.0000]]/15916576828928*100</f>
        <v>3.5829779266262589</v>
      </c>
    </row>
    <row r="15" spans="1:13" ht="23.1" customHeight="1">
      <c r="A15" s="8" t="s">
        <v>24</v>
      </c>
      <c r="B15" s="9">
        <v>479000</v>
      </c>
      <c r="C15" s="9">
        <v>579603183</v>
      </c>
      <c r="D15" s="9">
        <v>471388453</v>
      </c>
      <c r="E15" s="9">
        <v>1354000</v>
      </c>
      <c r="F15" s="9">
        <v>1469302692</v>
      </c>
      <c r="G15" s="9">
        <v>255000</v>
      </c>
      <c r="H15" s="9">
        <v>285036006</v>
      </c>
      <c r="I15" s="9">
        <v>1578000</v>
      </c>
      <c r="J15" s="9">
        <v>1000</v>
      </c>
      <c r="K15" s="9">
        <v>1763869869</v>
      </c>
      <c r="L15" s="9">
        <v>1568610900</v>
      </c>
      <c r="M15" s="46">
        <f>Table1[[#This Row],[90811077.0000]]/15916576828928*100</f>
        <v>9.855202640991793E-3</v>
      </c>
    </row>
    <row r="16" spans="1:13" ht="23.1" customHeight="1">
      <c r="A16" s="8" t="s">
        <v>25</v>
      </c>
      <c r="B16" s="9">
        <v>0</v>
      </c>
      <c r="C16" s="9">
        <v>0</v>
      </c>
      <c r="D16" s="9">
        <v>0</v>
      </c>
      <c r="E16" s="9">
        <v>1115597</v>
      </c>
      <c r="F16" s="9">
        <v>2824840971</v>
      </c>
      <c r="G16" s="9">
        <v>0</v>
      </c>
      <c r="H16" s="9">
        <v>0</v>
      </c>
      <c r="I16" s="9">
        <v>1115597</v>
      </c>
      <c r="J16" s="9">
        <v>2172</v>
      </c>
      <c r="K16" s="9">
        <v>2824840971</v>
      </c>
      <c r="L16" s="9">
        <v>2408659381</v>
      </c>
      <c r="M16" s="46">
        <f>Table1[[#This Row],[90811077.0000]]/15916576828928*100</f>
        <v>1.5133023934030331E-2</v>
      </c>
    </row>
    <row r="17" spans="1:13" ht="23.1" customHeight="1">
      <c r="A17" s="8" t="s">
        <v>26</v>
      </c>
      <c r="B17" s="9">
        <v>7147228</v>
      </c>
      <c r="C17" s="9">
        <v>107823857725</v>
      </c>
      <c r="D17" s="9">
        <v>97618605393</v>
      </c>
      <c r="E17" s="9">
        <v>3844</v>
      </c>
      <c r="F17" s="9">
        <v>58044833</v>
      </c>
      <c r="G17" s="9">
        <v>5220</v>
      </c>
      <c r="H17" s="9">
        <v>78749526</v>
      </c>
      <c r="I17" s="9">
        <v>7145852</v>
      </c>
      <c r="J17" s="9">
        <v>15140</v>
      </c>
      <c r="K17" s="9">
        <v>107803153032</v>
      </c>
      <c r="L17" s="9">
        <v>107544479499</v>
      </c>
      <c r="M17" s="46">
        <f>Table1[[#This Row],[90811077.0000]]/15916576828928*100</f>
        <v>0.67567593619464994</v>
      </c>
    </row>
    <row r="18" spans="1:13" ht="23.1" customHeight="1">
      <c r="A18" s="8" t="s">
        <v>27</v>
      </c>
      <c r="B18" s="9">
        <v>64432</v>
      </c>
      <c r="C18" s="9">
        <v>1295689333</v>
      </c>
      <c r="D18" s="9">
        <v>1129817829</v>
      </c>
      <c r="E18" s="9">
        <v>0</v>
      </c>
      <c r="F18" s="9">
        <v>0</v>
      </c>
      <c r="G18" s="9">
        <v>0</v>
      </c>
      <c r="H18" s="9">
        <v>0</v>
      </c>
      <c r="I18" s="9">
        <v>64432</v>
      </c>
      <c r="J18" s="9">
        <v>18940</v>
      </c>
      <c r="K18" s="9">
        <v>1295689333</v>
      </c>
      <c r="L18" s="9">
        <v>1213081048</v>
      </c>
      <c r="M18" s="46">
        <f>Table1[[#This Row],[90811077.0000]]/15916576828928*100</f>
        <v>7.6214946281367105E-3</v>
      </c>
    </row>
    <row r="19" spans="1:13" ht="23.1" customHeight="1">
      <c r="A19" s="8" t="s">
        <v>28</v>
      </c>
      <c r="B19" s="9">
        <v>700000</v>
      </c>
      <c r="C19" s="9">
        <v>5704288632</v>
      </c>
      <c r="D19" s="9">
        <v>5698888650</v>
      </c>
      <c r="E19" s="9">
        <v>0</v>
      </c>
      <c r="F19" s="9">
        <v>0</v>
      </c>
      <c r="G19" s="9">
        <v>0</v>
      </c>
      <c r="H19" s="9">
        <v>0</v>
      </c>
      <c r="I19" s="9">
        <v>700000</v>
      </c>
      <c r="J19" s="9">
        <v>9500</v>
      </c>
      <c r="K19" s="9">
        <v>5704288632</v>
      </c>
      <c r="L19" s="9">
        <v>6610432500</v>
      </c>
      <c r="M19" s="46">
        <f>Table1[[#This Row],[90811077.0000]]/15916576828928*100</f>
        <v>4.1531747504813324E-2</v>
      </c>
    </row>
    <row r="20" spans="1:13" ht="23.1" customHeight="1">
      <c r="A20" s="8" t="s">
        <v>29</v>
      </c>
      <c r="B20" s="9">
        <v>8000000</v>
      </c>
      <c r="C20" s="9">
        <v>27371276928</v>
      </c>
      <c r="D20" s="9">
        <v>25980490800</v>
      </c>
      <c r="E20" s="9">
        <v>0</v>
      </c>
      <c r="F20" s="9">
        <v>0</v>
      </c>
      <c r="G20" s="9">
        <v>0</v>
      </c>
      <c r="H20" s="9">
        <v>0</v>
      </c>
      <c r="I20" s="9">
        <v>8000000</v>
      </c>
      <c r="J20" s="9">
        <v>2922</v>
      </c>
      <c r="K20" s="9">
        <v>27371276928</v>
      </c>
      <c r="L20" s="9">
        <v>23236912800</v>
      </c>
      <c r="M20" s="46">
        <f>Table1[[#This Row],[90811077.0000]]/15916576828928*100</f>
        <v>0.14599189919887462</v>
      </c>
    </row>
    <row r="21" spans="1:13" ht="23.1" customHeight="1">
      <c r="A21" s="8" t="s">
        <v>30</v>
      </c>
      <c r="B21" s="9">
        <v>530429</v>
      </c>
      <c r="C21" s="9">
        <v>3585415621</v>
      </c>
      <c r="D21" s="9">
        <v>3738365200</v>
      </c>
      <c r="E21" s="9">
        <v>0</v>
      </c>
      <c r="F21" s="9">
        <v>0</v>
      </c>
      <c r="G21" s="9">
        <v>0</v>
      </c>
      <c r="H21" s="9">
        <v>0</v>
      </c>
      <c r="I21" s="9">
        <v>530429</v>
      </c>
      <c r="J21" s="9">
        <v>7290</v>
      </c>
      <c r="K21" s="9">
        <v>3585415621</v>
      </c>
      <c r="L21" s="9">
        <v>3843819792</v>
      </c>
      <c r="M21" s="46">
        <f>Table1[[#This Row],[90811077.0000]]/15916576828928*100</f>
        <v>2.4149789451045459E-2</v>
      </c>
    </row>
    <row r="22" spans="1:13" ht="23.1" customHeight="1">
      <c r="A22" s="8" t="s">
        <v>31</v>
      </c>
      <c r="B22" s="9">
        <v>6142020</v>
      </c>
      <c r="C22" s="9">
        <v>6950079042</v>
      </c>
      <c r="D22" s="9">
        <v>4108984665</v>
      </c>
      <c r="E22" s="9">
        <v>881000</v>
      </c>
      <c r="F22" s="9">
        <v>615983777</v>
      </c>
      <c r="G22" s="9">
        <v>0</v>
      </c>
      <c r="H22" s="9">
        <v>0</v>
      </c>
      <c r="I22" s="9">
        <v>7023020</v>
      </c>
      <c r="J22" s="9">
        <v>641</v>
      </c>
      <c r="K22" s="9">
        <v>7566062819</v>
      </c>
      <c r="L22" s="9">
        <v>4474970376</v>
      </c>
      <c r="M22" s="46">
        <f>Table1[[#This Row],[90811077.0000]]/15916576828928*100</f>
        <v>2.8115155815833764E-2</v>
      </c>
    </row>
    <row r="23" spans="1:13" ht="23.1" customHeight="1">
      <c r="A23" s="8" t="s">
        <v>32</v>
      </c>
      <c r="B23" s="9">
        <v>77611598</v>
      </c>
      <c r="C23" s="9">
        <v>151151455555</v>
      </c>
      <c r="D23" s="9">
        <v>181886993667</v>
      </c>
      <c r="E23" s="9">
        <v>0</v>
      </c>
      <c r="F23" s="9">
        <v>0</v>
      </c>
      <c r="G23" s="9">
        <v>0</v>
      </c>
      <c r="H23" s="9">
        <v>0</v>
      </c>
      <c r="I23" s="9">
        <v>77611598</v>
      </c>
      <c r="J23" s="9">
        <v>2400.6555468939059</v>
      </c>
      <c r="K23" s="9">
        <v>151151455555</v>
      </c>
      <c r="L23" s="9">
        <v>185210116901</v>
      </c>
      <c r="M23" s="46">
        <f>Table1[[#This Row],[90811077.0000]]/15916576828928*100</f>
        <v>1.1636303389330864</v>
      </c>
    </row>
    <row r="24" spans="1:13" ht="23.1" customHeight="1">
      <c r="A24" s="8" t="s">
        <v>33</v>
      </c>
      <c r="B24" s="9">
        <v>14634155</v>
      </c>
      <c r="C24" s="9">
        <v>35329223672</v>
      </c>
      <c r="D24" s="9">
        <v>31727185362</v>
      </c>
      <c r="E24" s="9">
        <v>95482999</v>
      </c>
      <c r="F24" s="9">
        <v>206756661043</v>
      </c>
      <c r="G24" s="9">
        <v>0</v>
      </c>
      <c r="H24" s="9">
        <v>0</v>
      </c>
      <c r="I24" s="9">
        <v>110117154</v>
      </c>
      <c r="J24" s="9">
        <v>2130</v>
      </c>
      <c r="K24" s="9">
        <v>242085884715</v>
      </c>
      <c r="L24" s="9">
        <v>233153968271</v>
      </c>
      <c r="M24" s="46">
        <f>Table1[[#This Row],[90811077.0000]]/15916576828928*100</f>
        <v>1.4648499534601449</v>
      </c>
    </row>
    <row r="25" spans="1:13" ht="23.1" customHeight="1">
      <c r="A25" s="8" t="s">
        <v>34</v>
      </c>
      <c r="B25" s="9">
        <v>0</v>
      </c>
      <c r="C25" s="9">
        <v>0</v>
      </c>
      <c r="D25" s="9">
        <v>0</v>
      </c>
      <c r="E25" s="9">
        <v>200000</v>
      </c>
      <c r="F25" s="9">
        <v>3806853444</v>
      </c>
      <c r="G25" s="9">
        <v>0</v>
      </c>
      <c r="H25" s="9">
        <v>0</v>
      </c>
      <c r="I25" s="9">
        <v>200000</v>
      </c>
      <c r="J25" s="9">
        <v>24450</v>
      </c>
      <c r="K25" s="9">
        <v>3806853444</v>
      </c>
      <c r="L25" s="9">
        <v>4860904500</v>
      </c>
      <c r="M25" s="46">
        <f>Table1[[#This Row],[90811077.0000]]/15916576828928*100</f>
        <v>3.0539886511058215E-2</v>
      </c>
    </row>
    <row r="26" spans="1:13" ht="23.1" customHeight="1">
      <c r="A26" s="8" t="s">
        <v>35</v>
      </c>
      <c r="B26" s="9">
        <v>9101000</v>
      </c>
      <c r="C26" s="9">
        <v>44594083283</v>
      </c>
      <c r="D26" s="9">
        <v>31971564545</v>
      </c>
      <c r="E26" s="9">
        <v>3561853</v>
      </c>
      <c r="F26" s="9">
        <v>14125279594</v>
      </c>
      <c r="G26" s="9">
        <v>2101000</v>
      </c>
      <c r="H26" s="9">
        <v>10294711458</v>
      </c>
      <c r="I26" s="9">
        <v>10561853</v>
      </c>
      <c r="J26" s="9">
        <v>3773</v>
      </c>
      <c r="K26" s="9">
        <v>48424651419</v>
      </c>
      <c r="L26" s="9">
        <v>39612764637</v>
      </c>
      <c r="M26" s="46">
        <f>Table1[[#This Row],[90811077.0000]]/15916576828928*100</f>
        <v>0.24887741291836535</v>
      </c>
    </row>
    <row r="27" spans="1:13" ht="23.1" customHeight="1">
      <c r="A27" s="8" t="s">
        <v>36</v>
      </c>
      <c r="B27" s="9">
        <v>486656</v>
      </c>
      <c r="C27" s="9">
        <v>7196396870</v>
      </c>
      <c r="D27" s="9">
        <v>4677963042</v>
      </c>
      <c r="E27" s="9">
        <v>0</v>
      </c>
      <c r="F27" s="9">
        <v>0</v>
      </c>
      <c r="G27" s="9">
        <v>0</v>
      </c>
      <c r="H27" s="9">
        <v>0</v>
      </c>
      <c r="I27" s="9">
        <v>486656</v>
      </c>
      <c r="J27" s="9">
        <v>8350</v>
      </c>
      <c r="K27" s="9">
        <v>7196396870</v>
      </c>
      <c r="L27" s="9">
        <v>4039399317</v>
      </c>
      <c r="M27" s="46">
        <f>Table1[[#This Row],[90811077.0000]]/15916576828928*100</f>
        <v>2.537856827140424E-2</v>
      </c>
    </row>
    <row r="28" spans="1:13" ht="23.1" customHeight="1">
      <c r="A28" s="8" t="s">
        <v>37</v>
      </c>
      <c r="B28" s="9">
        <v>590000000</v>
      </c>
      <c r="C28" s="9">
        <v>704903580634</v>
      </c>
      <c r="D28" s="9">
        <v>662981647500</v>
      </c>
      <c r="E28" s="9">
        <v>155800000</v>
      </c>
      <c r="F28" s="9">
        <v>183765597670</v>
      </c>
      <c r="G28" s="9">
        <v>99833000</v>
      </c>
      <c r="H28" s="9">
        <v>119275659602</v>
      </c>
      <c r="I28" s="9">
        <v>645967000</v>
      </c>
      <c r="J28" s="9">
        <v>1200.164881487754</v>
      </c>
      <c r="K28" s="9">
        <v>769393518702</v>
      </c>
      <c r="L28" s="9">
        <v>770654069899</v>
      </c>
      <c r="M28" s="46">
        <f>Table1[[#This Row],[90811077.0000]]/15916576828928*100</f>
        <v>4.8418330033022841</v>
      </c>
    </row>
    <row r="29" spans="1:13" ht="23.1" customHeight="1">
      <c r="A29" s="8" t="s">
        <v>38</v>
      </c>
      <c r="B29" s="9">
        <v>9070000</v>
      </c>
      <c r="C29" s="9">
        <v>6624932513</v>
      </c>
      <c r="D29" s="9">
        <v>6762025125</v>
      </c>
      <c r="E29" s="9">
        <v>45000</v>
      </c>
      <c r="F29" s="9">
        <v>33916442</v>
      </c>
      <c r="G29" s="9">
        <v>0</v>
      </c>
      <c r="H29" s="9">
        <v>0</v>
      </c>
      <c r="I29" s="9">
        <v>9115000</v>
      </c>
      <c r="J29" s="9">
        <v>762</v>
      </c>
      <c r="K29" s="9">
        <v>6658848955</v>
      </c>
      <c r="L29" s="9">
        <v>6904303506</v>
      </c>
      <c r="M29" s="46">
        <f>Table1[[#This Row],[90811077.0000]]/15916576828928*100</f>
        <v>4.337806791125836E-2</v>
      </c>
    </row>
    <row r="30" spans="1:13" ht="23.1" customHeight="1">
      <c r="A30" s="8" t="s">
        <v>39</v>
      </c>
      <c r="B30" s="9">
        <v>0</v>
      </c>
      <c r="C30" s="9">
        <v>0</v>
      </c>
      <c r="D30" s="9">
        <v>0</v>
      </c>
      <c r="E30" s="9">
        <v>2000</v>
      </c>
      <c r="F30" s="9">
        <v>16805576</v>
      </c>
      <c r="G30" s="9">
        <v>0</v>
      </c>
      <c r="H30" s="9">
        <v>0</v>
      </c>
      <c r="I30" s="9">
        <v>2000</v>
      </c>
      <c r="J30" s="9">
        <v>8200</v>
      </c>
      <c r="K30" s="9">
        <v>16805576</v>
      </c>
      <c r="L30" s="9">
        <v>16302421</v>
      </c>
      <c r="M30" s="46">
        <f>Table1[[#This Row],[90811077.0000]]/15916576828928*100</f>
        <v>1.0242416554274872E-4</v>
      </c>
    </row>
    <row r="31" spans="1:13" ht="23.1" customHeight="1">
      <c r="A31" s="8" t="s">
        <v>40</v>
      </c>
      <c r="B31" s="9">
        <v>679017</v>
      </c>
      <c r="C31" s="9">
        <v>1977187501</v>
      </c>
      <c r="D31" s="9">
        <v>1789363629</v>
      </c>
      <c r="E31" s="9">
        <v>0</v>
      </c>
      <c r="F31" s="9">
        <v>0</v>
      </c>
      <c r="G31" s="9">
        <v>0</v>
      </c>
      <c r="H31" s="9">
        <v>0</v>
      </c>
      <c r="I31" s="9">
        <v>679017</v>
      </c>
      <c r="J31" s="9">
        <v>2830</v>
      </c>
      <c r="K31" s="9">
        <v>1977187501</v>
      </c>
      <c r="L31" s="9">
        <v>1910184486</v>
      </c>
      <c r="M31" s="46">
        <f>Table1[[#This Row],[90811077.0000]]/15916576828928*100</f>
        <v>1.2001226812339982E-2</v>
      </c>
    </row>
    <row r="32" spans="1:13" ht="23.1" customHeight="1">
      <c r="A32" s="8" t="s">
        <v>41</v>
      </c>
      <c r="B32" s="9">
        <v>935888</v>
      </c>
      <c r="C32" s="9">
        <v>4364835011</v>
      </c>
      <c r="D32" s="9">
        <v>4361337662</v>
      </c>
      <c r="E32" s="9">
        <v>132000000</v>
      </c>
      <c r="F32" s="9">
        <v>633918772800</v>
      </c>
      <c r="G32" s="9">
        <v>0</v>
      </c>
      <c r="H32" s="9">
        <v>0</v>
      </c>
      <c r="I32" s="9">
        <v>132935888</v>
      </c>
      <c r="J32" s="9">
        <v>4820</v>
      </c>
      <c r="K32" s="9">
        <v>638283607811</v>
      </c>
      <c r="L32" s="9">
        <v>636938511833</v>
      </c>
      <c r="M32" s="46">
        <f>Table1[[#This Row],[90811077.0000]]/15916576828928*100</f>
        <v>4.0017305145373943</v>
      </c>
    </row>
    <row r="33" spans="1:13" ht="23.1" customHeight="1">
      <c r="A33" s="8" t="s">
        <v>42</v>
      </c>
      <c r="B33" s="9">
        <v>17727850</v>
      </c>
      <c r="C33" s="9">
        <v>7480502236</v>
      </c>
      <c r="D33" s="9">
        <v>7066570088</v>
      </c>
      <c r="E33" s="9">
        <v>49935422</v>
      </c>
      <c r="F33" s="9">
        <v>21257486095</v>
      </c>
      <c r="G33" s="9">
        <v>0</v>
      </c>
      <c r="H33" s="9">
        <v>0</v>
      </c>
      <c r="I33" s="9">
        <v>67663272</v>
      </c>
      <c r="J33" s="9">
        <v>440</v>
      </c>
      <c r="K33" s="9">
        <v>28737988331</v>
      </c>
      <c r="L33" s="9">
        <v>29594697236</v>
      </c>
      <c r="M33" s="46">
        <f>Table1[[#This Row],[90811077.0000]]/15916576828928*100</f>
        <v>0.18593632006482916</v>
      </c>
    </row>
    <row r="34" spans="1:13" ht="23.1" customHeight="1">
      <c r="A34" s="8" t="s">
        <v>43</v>
      </c>
      <c r="B34" s="9">
        <v>33586</v>
      </c>
      <c r="C34" s="9">
        <v>4407304870</v>
      </c>
      <c r="D34" s="9">
        <v>3341954950</v>
      </c>
      <c r="E34" s="9">
        <v>0</v>
      </c>
      <c r="F34" s="9">
        <v>0</v>
      </c>
      <c r="G34" s="9">
        <v>0</v>
      </c>
      <c r="H34" s="9">
        <v>0</v>
      </c>
      <c r="I34" s="9">
        <v>33586</v>
      </c>
      <c r="J34" s="9">
        <v>107150</v>
      </c>
      <c r="K34" s="9">
        <v>4407304870</v>
      </c>
      <c r="L34" s="9">
        <v>3577327400</v>
      </c>
      <c r="M34" s="46">
        <f>Table1[[#This Row],[90811077.0000]]/15916576828928*100</f>
        <v>2.2475482250041933E-2</v>
      </c>
    </row>
    <row r="35" spans="1:13" ht="23.1" customHeight="1">
      <c r="A35" s="8" t="s">
        <v>44</v>
      </c>
      <c r="B35" s="9">
        <v>3214000</v>
      </c>
      <c r="C35" s="9">
        <v>3991052070</v>
      </c>
      <c r="D35" s="9">
        <v>2562291117</v>
      </c>
      <c r="E35" s="9">
        <v>410000</v>
      </c>
      <c r="F35" s="9">
        <v>314071927</v>
      </c>
      <c r="G35" s="9">
        <v>0</v>
      </c>
      <c r="H35" s="9">
        <v>0</v>
      </c>
      <c r="I35" s="9">
        <v>3624000</v>
      </c>
      <c r="J35" s="9">
        <v>769</v>
      </c>
      <c r="K35" s="9">
        <v>4305123997</v>
      </c>
      <c r="L35" s="9">
        <v>2770274210</v>
      </c>
      <c r="M35" s="46">
        <f>Table1[[#This Row],[90811077.0000]]/15916576828928*100</f>
        <v>1.7404962384657312E-2</v>
      </c>
    </row>
    <row r="36" spans="1:13" ht="23.1" customHeight="1">
      <c r="A36" s="8" t="s">
        <v>45</v>
      </c>
      <c r="B36" s="9">
        <v>320783391</v>
      </c>
      <c r="C36" s="9">
        <v>812596619337</v>
      </c>
      <c r="D36" s="9">
        <v>832479654874</v>
      </c>
      <c r="E36" s="9">
        <v>58658609</v>
      </c>
      <c r="F36" s="9">
        <v>144585089934</v>
      </c>
      <c r="G36" s="9">
        <v>113957000</v>
      </c>
      <c r="H36" s="9">
        <v>288055141777</v>
      </c>
      <c r="I36" s="9">
        <v>265485000</v>
      </c>
      <c r="J36" s="9">
        <v>2701.0032958547563</v>
      </c>
      <c r="K36" s="9">
        <v>669126567494</v>
      </c>
      <c r="L36" s="9">
        <v>712809258636</v>
      </c>
      <c r="M36" s="46">
        <f>Table1[[#This Row],[90811077.0000]]/15916576828928*100</f>
        <v>4.4784080540514593</v>
      </c>
    </row>
    <row r="37" spans="1:13" ht="23.1" customHeight="1">
      <c r="A37" s="8" t="s">
        <v>46</v>
      </c>
      <c r="B37" s="9">
        <v>0</v>
      </c>
      <c r="C37" s="9">
        <v>0</v>
      </c>
      <c r="D37" s="9">
        <v>0</v>
      </c>
      <c r="E37" s="9">
        <v>5662250</v>
      </c>
      <c r="F37" s="9">
        <v>47393944461</v>
      </c>
      <c r="G37" s="9">
        <v>0</v>
      </c>
      <c r="H37" s="9">
        <v>0</v>
      </c>
      <c r="I37" s="9">
        <v>5662250</v>
      </c>
      <c r="J37" s="9">
        <v>8250</v>
      </c>
      <c r="K37" s="9">
        <v>47393944461</v>
      </c>
      <c r="L37" s="9">
        <v>46435616807</v>
      </c>
      <c r="M37" s="46">
        <f>Table1[[#This Row],[90811077.0000]]/15916576828928*100</f>
        <v>0.29174374179882928</v>
      </c>
    </row>
    <row r="38" spans="1:13" ht="23.1" customHeight="1">
      <c r="A38" s="8" t="s">
        <v>47</v>
      </c>
      <c r="B38" s="9">
        <v>0</v>
      </c>
      <c r="C38" s="9">
        <v>0</v>
      </c>
      <c r="D38" s="9">
        <v>0</v>
      </c>
      <c r="E38" s="9">
        <v>3125000</v>
      </c>
      <c r="F38" s="9">
        <v>7370749060</v>
      </c>
      <c r="G38" s="9">
        <v>1562000</v>
      </c>
      <c r="H38" s="9">
        <v>3684195210</v>
      </c>
      <c r="I38" s="9">
        <v>1563000</v>
      </c>
      <c r="J38" s="9">
        <v>2743</v>
      </c>
      <c r="K38" s="9">
        <v>3686553850</v>
      </c>
      <c r="L38" s="9">
        <v>4261799515</v>
      </c>
      <c r="M38" s="46">
        <f>Table1[[#This Row],[90811077.0000]]/15916576828928*100</f>
        <v>2.6775854888937432E-2</v>
      </c>
    </row>
    <row r="39" spans="1:13" ht="23.1" customHeight="1">
      <c r="A39" s="8" t="s">
        <v>48</v>
      </c>
      <c r="B39" s="9">
        <v>2855</v>
      </c>
      <c r="C39" s="9">
        <v>5017733</v>
      </c>
      <c r="D39" s="9">
        <v>11317998</v>
      </c>
      <c r="E39" s="9">
        <v>0</v>
      </c>
      <c r="F39" s="9">
        <v>0</v>
      </c>
      <c r="G39" s="9">
        <v>0</v>
      </c>
      <c r="H39" s="9">
        <v>0</v>
      </c>
      <c r="I39" s="9">
        <v>2855</v>
      </c>
      <c r="J39" s="9">
        <v>4080</v>
      </c>
      <c r="K39" s="9">
        <v>5017733</v>
      </c>
      <c r="L39" s="9">
        <v>11579096</v>
      </c>
      <c r="M39" s="46">
        <f>Table1[[#This Row],[90811077.0000]]/15916576828928*100</f>
        <v>7.2748657732454563E-5</v>
      </c>
    </row>
    <row r="40" spans="1:13" ht="23.1" customHeight="1">
      <c r="A40" s="8" t="s">
        <v>49</v>
      </c>
      <c r="B40" s="9">
        <v>0</v>
      </c>
      <c r="C40" s="9">
        <v>0</v>
      </c>
      <c r="D40" s="9">
        <v>0</v>
      </c>
      <c r="E40" s="9">
        <v>45000</v>
      </c>
      <c r="F40" s="9">
        <v>343618580</v>
      </c>
      <c r="G40" s="9">
        <v>0</v>
      </c>
      <c r="H40" s="9">
        <v>0</v>
      </c>
      <c r="I40" s="9">
        <v>45000</v>
      </c>
      <c r="J40" s="9">
        <v>7290</v>
      </c>
      <c r="K40" s="9">
        <v>343618580</v>
      </c>
      <c r="L40" s="9">
        <v>326098104</v>
      </c>
      <c r="M40" s="46">
        <f>Table1[[#This Row],[90811077.0000]]/15916576828928*100</f>
        <v>2.0487954634021833E-3</v>
      </c>
    </row>
    <row r="41" spans="1:13" ht="23.1" customHeight="1">
      <c r="A41" s="8" t="s">
        <v>50</v>
      </c>
      <c r="B41" s="9">
        <v>1347750</v>
      </c>
      <c r="C41" s="9">
        <v>6359108825</v>
      </c>
      <c r="D41" s="9">
        <v>6315491405</v>
      </c>
      <c r="E41" s="9">
        <v>2783000</v>
      </c>
      <c r="F41" s="9">
        <v>14544915035</v>
      </c>
      <c r="G41" s="9">
        <v>0</v>
      </c>
      <c r="H41" s="9">
        <v>0</v>
      </c>
      <c r="I41" s="9">
        <v>4130750</v>
      </c>
      <c r="J41" s="9">
        <v>4790</v>
      </c>
      <c r="K41" s="9">
        <v>20904023860</v>
      </c>
      <c r="L41" s="9">
        <v>19668564064</v>
      </c>
      <c r="M41" s="46">
        <f>Table1[[#This Row],[90811077.0000]]/15916576828928*100</f>
        <v>0.12357282772167978</v>
      </c>
    </row>
    <row r="42" spans="1:13" ht="23.1" customHeight="1">
      <c r="A42" s="8" t="s">
        <v>105</v>
      </c>
      <c r="B42" s="9">
        <v>400000</v>
      </c>
      <c r="C42" s="9">
        <v>1660423300</v>
      </c>
      <c r="D42" s="9">
        <v>1223684820</v>
      </c>
      <c r="E42" s="9">
        <v>1000</v>
      </c>
      <c r="F42" s="9">
        <v>6001530</v>
      </c>
      <c r="G42" s="9">
        <v>1000</v>
      </c>
      <c r="H42" s="9">
        <v>4151058</v>
      </c>
      <c r="I42" s="9">
        <v>400000</v>
      </c>
      <c r="J42" s="9">
        <v>6000</v>
      </c>
      <c r="K42" s="9">
        <v>1662273772</v>
      </c>
      <c r="L42" s="9">
        <v>2399382000</v>
      </c>
      <c r="M42" s="46">
        <f>Table1[[#This Row],[90811077.0000]]/15916576828928*100</f>
        <v>1.5074736394569343E-2</v>
      </c>
    </row>
    <row r="43" spans="1:13" ht="23.1" customHeight="1">
      <c r="A43" s="8" t="s">
        <v>107</v>
      </c>
      <c r="B43" s="9">
        <v>200000</v>
      </c>
      <c r="C43" s="9">
        <v>1170298350</v>
      </c>
      <c r="D43" s="9">
        <v>899768250</v>
      </c>
      <c r="E43" s="9">
        <v>0</v>
      </c>
      <c r="F43" s="9">
        <v>0</v>
      </c>
      <c r="G43" s="9">
        <v>0</v>
      </c>
      <c r="H43" s="9">
        <v>0</v>
      </c>
      <c r="I43" s="9">
        <v>200000</v>
      </c>
      <c r="J43" s="9">
        <v>5900</v>
      </c>
      <c r="K43" s="9">
        <v>1170298350</v>
      </c>
      <c r="L43" s="9">
        <v>1179696150</v>
      </c>
      <c r="M43" s="46">
        <f>Table1[[#This Row],[90811077.0000]]/15916576828928*100</f>
        <v>7.4117453939965931E-3</v>
      </c>
    </row>
    <row r="44" spans="1:13" ht="23.1" customHeight="1">
      <c r="A44" s="8" t="s">
        <v>108</v>
      </c>
      <c r="B44" s="9">
        <v>400000</v>
      </c>
      <c r="C44" s="9">
        <v>1000255000</v>
      </c>
      <c r="D44" s="9">
        <v>399897</v>
      </c>
      <c r="E44" s="9">
        <v>0</v>
      </c>
      <c r="F44" s="9">
        <v>0</v>
      </c>
      <c r="G44" s="9">
        <v>400000</v>
      </c>
      <c r="H44" s="9">
        <v>1000255000</v>
      </c>
      <c r="I44" s="9">
        <v>0</v>
      </c>
      <c r="J44" s="9">
        <v>0</v>
      </c>
      <c r="K44" s="9">
        <v>0</v>
      </c>
      <c r="L44" s="9">
        <v>0</v>
      </c>
      <c r="M44" s="46">
        <f>Table1[[#This Row],[90811077.0000]]/15916576828928*100</f>
        <v>0</v>
      </c>
    </row>
    <row r="45" spans="1:13" ht="23.1" customHeight="1">
      <c r="A45" s="8" t="s">
        <v>109</v>
      </c>
      <c r="B45" s="9">
        <v>0</v>
      </c>
      <c r="C45" s="9">
        <v>0</v>
      </c>
      <c r="D45" s="9">
        <v>0</v>
      </c>
      <c r="E45" s="9">
        <v>2585000</v>
      </c>
      <c r="F45" s="9">
        <v>272417983</v>
      </c>
      <c r="G45" s="9">
        <v>2585000</v>
      </c>
      <c r="H45" s="9">
        <v>272417983</v>
      </c>
      <c r="I45" s="9">
        <v>0</v>
      </c>
      <c r="J45" s="9">
        <v>0</v>
      </c>
      <c r="K45" s="9">
        <v>0</v>
      </c>
      <c r="L45" s="9">
        <v>0</v>
      </c>
      <c r="M45" s="46">
        <f>Table1[[#This Row],[90811077.0000]]/15916576828928*100</f>
        <v>0</v>
      </c>
    </row>
    <row r="46" spans="1:13" ht="23.1" customHeight="1">
      <c r="A46" s="8" t="s">
        <v>110</v>
      </c>
      <c r="B46" s="9">
        <v>0</v>
      </c>
      <c r="C46" s="9">
        <v>0</v>
      </c>
      <c r="D46" s="9">
        <v>0</v>
      </c>
      <c r="E46" s="9">
        <v>1000000</v>
      </c>
      <c r="F46" s="9">
        <v>9982565</v>
      </c>
      <c r="G46" s="9">
        <v>1000000</v>
      </c>
      <c r="H46" s="9">
        <v>9982565</v>
      </c>
      <c r="I46" s="9">
        <v>0</v>
      </c>
      <c r="J46" s="9">
        <v>0</v>
      </c>
      <c r="K46" s="9">
        <v>0</v>
      </c>
      <c r="L46" s="9">
        <v>0</v>
      </c>
      <c r="M46" s="46">
        <f>Table1[[#This Row],[90811077.0000]]/15916576828928*100</f>
        <v>0</v>
      </c>
    </row>
    <row r="47" spans="1:13" ht="23.1" customHeight="1">
      <c r="A47" s="8" t="s">
        <v>111</v>
      </c>
      <c r="B47" s="9">
        <v>99000</v>
      </c>
      <c r="C47" s="9">
        <v>445614716</v>
      </c>
      <c r="D47" s="9">
        <v>107783240</v>
      </c>
      <c r="E47" s="9">
        <v>0</v>
      </c>
      <c r="F47" s="9">
        <v>0</v>
      </c>
      <c r="G47" s="9">
        <v>99000</v>
      </c>
      <c r="H47" s="9">
        <v>445614716</v>
      </c>
      <c r="I47" s="9">
        <v>0</v>
      </c>
      <c r="J47" s="9">
        <v>0</v>
      </c>
      <c r="K47" s="9">
        <v>0</v>
      </c>
      <c r="L47" s="9">
        <v>0</v>
      </c>
      <c r="M47" s="46">
        <f>Table1[[#This Row],[90811077.0000]]/15916576828928*100</f>
        <v>0</v>
      </c>
    </row>
    <row r="48" spans="1:13" ht="23.1" customHeight="1">
      <c r="A48" s="8" t="s">
        <v>112</v>
      </c>
      <c r="B48" s="9">
        <v>9810000</v>
      </c>
      <c r="C48" s="9">
        <v>18475402048</v>
      </c>
      <c r="D48" s="9">
        <v>1441698669</v>
      </c>
      <c r="E48" s="9">
        <v>0</v>
      </c>
      <c r="F48" s="9">
        <v>0</v>
      </c>
      <c r="G48" s="9">
        <v>9810000</v>
      </c>
      <c r="H48" s="9">
        <v>18475402048</v>
      </c>
      <c r="I48" s="9">
        <v>0</v>
      </c>
      <c r="J48" s="9">
        <v>0</v>
      </c>
      <c r="K48" s="9">
        <v>0</v>
      </c>
      <c r="L48" s="9">
        <v>0</v>
      </c>
      <c r="M48" s="46">
        <f>Table1[[#This Row],[90811077.0000]]/15916576828928*100</f>
        <v>0</v>
      </c>
    </row>
    <row r="49" spans="1:13" ht="23.1" customHeight="1">
      <c r="A49" s="8" t="s">
        <v>113</v>
      </c>
      <c r="B49" s="9">
        <v>8687000</v>
      </c>
      <c r="C49" s="9">
        <v>11232395576</v>
      </c>
      <c r="D49" s="9">
        <v>521085787</v>
      </c>
      <c r="E49" s="9">
        <v>0</v>
      </c>
      <c r="F49" s="9">
        <v>0</v>
      </c>
      <c r="G49" s="9">
        <v>8687000</v>
      </c>
      <c r="H49" s="9">
        <v>11232395576</v>
      </c>
      <c r="I49" s="9">
        <v>0</v>
      </c>
      <c r="J49" s="9">
        <v>0</v>
      </c>
      <c r="K49" s="9">
        <v>0</v>
      </c>
      <c r="L49" s="9">
        <v>0</v>
      </c>
      <c r="M49" s="46">
        <f>Table1[[#This Row],[90811077.0000]]/15916576828928*100</f>
        <v>0</v>
      </c>
    </row>
    <row r="50" spans="1:13" ht="23.1" customHeight="1">
      <c r="A50" s="8" t="s">
        <v>114</v>
      </c>
      <c r="B50" s="9">
        <v>3513000</v>
      </c>
      <c r="C50" s="9">
        <v>998078783</v>
      </c>
      <c r="D50" s="9">
        <v>1018507669</v>
      </c>
      <c r="E50" s="9">
        <v>0</v>
      </c>
      <c r="F50" s="9">
        <v>0</v>
      </c>
      <c r="G50" s="9">
        <v>3513000</v>
      </c>
      <c r="H50" s="9">
        <v>998078783</v>
      </c>
      <c r="I50" s="9">
        <v>0</v>
      </c>
      <c r="J50" s="9">
        <v>0</v>
      </c>
      <c r="K50" s="9">
        <v>0</v>
      </c>
      <c r="L50" s="9">
        <v>0</v>
      </c>
      <c r="M50" s="46">
        <f>Table1[[#This Row],[90811077.0000]]/15916576828928*100</f>
        <v>0</v>
      </c>
    </row>
    <row r="51" spans="1:13" ht="23.1" customHeight="1">
      <c r="A51" s="8" t="s">
        <v>115</v>
      </c>
      <c r="B51" s="9">
        <v>6000</v>
      </c>
      <c r="C51" s="9">
        <v>9038319</v>
      </c>
      <c r="D51" s="9">
        <v>7738009</v>
      </c>
      <c r="E51" s="9">
        <v>0</v>
      </c>
      <c r="F51" s="9">
        <v>0</v>
      </c>
      <c r="G51" s="9">
        <v>6000</v>
      </c>
      <c r="H51" s="9">
        <v>9038319</v>
      </c>
      <c r="I51" s="9">
        <v>0</v>
      </c>
      <c r="J51" s="9">
        <v>0</v>
      </c>
      <c r="K51" s="9">
        <v>0</v>
      </c>
      <c r="L51" s="9">
        <v>0</v>
      </c>
      <c r="M51" s="46">
        <f>Table1[[#This Row],[90811077.0000]]/15916576828928*100</f>
        <v>0</v>
      </c>
    </row>
    <row r="52" spans="1:13" ht="23.1" customHeight="1">
      <c r="A52" s="8" t="s">
        <v>116</v>
      </c>
      <c r="B52" s="9">
        <v>2000</v>
      </c>
      <c r="C52" s="9">
        <v>1298330</v>
      </c>
      <c r="D52" s="9">
        <v>1017740</v>
      </c>
      <c r="E52" s="9">
        <v>0</v>
      </c>
      <c r="F52" s="9">
        <v>0</v>
      </c>
      <c r="G52" s="9">
        <v>2000</v>
      </c>
      <c r="H52" s="9">
        <v>1298330</v>
      </c>
      <c r="I52" s="9">
        <v>0</v>
      </c>
      <c r="J52" s="9">
        <v>0</v>
      </c>
      <c r="K52" s="9">
        <v>0</v>
      </c>
      <c r="L52" s="9">
        <v>0</v>
      </c>
      <c r="M52" s="46">
        <f>Table1[[#This Row],[90811077.0000]]/15916576828928*100</f>
        <v>0</v>
      </c>
    </row>
    <row r="53" spans="1:13" ht="23.1" customHeight="1">
      <c r="A53" s="8" t="s">
        <v>117</v>
      </c>
      <c r="B53" s="9">
        <v>999000</v>
      </c>
      <c r="C53" s="9">
        <v>206845728</v>
      </c>
      <c r="D53" s="9">
        <v>206739755</v>
      </c>
      <c r="E53" s="9">
        <v>0</v>
      </c>
      <c r="F53" s="9">
        <v>0</v>
      </c>
      <c r="G53" s="9">
        <v>999000</v>
      </c>
      <c r="H53" s="9">
        <v>206845728</v>
      </c>
      <c r="I53" s="9">
        <v>0</v>
      </c>
      <c r="J53" s="9">
        <v>0</v>
      </c>
      <c r="K53" s="9">
        <v>0</v>
      </c>
      <c r="L53" s="9">
        <v>0</v>
      </c>
      <c r="M53" s="46">
        <f>Table1[[#This Row],[90811077.0000]]/15916576828928*100</f>
        <v>0</v>
      </c>
    </row>
    <row r="54" spans="1:13" ht="23.1" customHeight="1">
      <c r="A54" s="8" t="s">
        <v>118</v>
      </c>
      <c r="B54" s="9">
        <v>0</v>
      </c>
      <c r="C54" s="9">
        <v>0</v>
      </c>
      <c r="D54" s="9">
        <v>0</v>
      </c>
      <c r="E54" s="9">
        <v>27654000</v>
      </c>
      <c r="F54" s="9">
        <v>1352370377</v>
      </c>
      <c r="G54" s="9">
        <v>0</v>
      </c>
      <c r="H54" s="9">
        <v>0</v>
      </c>
      <c r="I54" s="9">
        <v>27654000</v>
      </c>
      <c r="J54" s="9">
        <v>20</v>
      </c>
      <c r="K54" s="9">
        <v>1352370377</v>
      </c>
      <c r="L54" s="9">
        <v>552937584</v>
      </c>
      <c r="M54" s="46">
        <f>Table1[[#This Row],[90811077.0000]]/15916576828928*100</f>
        <v>3.4739730153222964E-3</v>
      </c>
    </row>
    <row r="55" spans="1:13" ht="23.1" customHeight="1">
      <c r="A55" s="8" t="s">
        <v>119</v>
      </c>
      <c r="B55" s="9">
        <v>237000</v>
      </c>
      <c r="C55" s="9">
        <v>104780972</v>
      </c>
      <c r="D55" s="9">
        <v>125577656</v>
      </c>
      <c r="E55" s="9">
        <v>0</v>
      </c>
      <c r="F55" s="9">
        <v>0</v>
      </c>
      <c r="G55" s="9">
        <v>0</v>
      </c>
      <c r="H55" s="9">
        <v>0</v>
      </c>
      <c r="I55" s="9">
        <v>237000</v>
      </c>
      <c r="J55" s="9">
        <v>405</v>
      </c>
      <c r="K55" s="9">
        <v>104780972</v>
      </c>
      <c r="L55" s="9">
        <v>95960287</v>
      </c>
      <c r="M55" s="46">
        <f>Table1[[#This Row],[90811077.0000]]/15916576828928*100</f>
        <v>6.0289525839246074E-4</v>
      </c>
    </row>
    <row r="56" spans="1:13" ht="23.1" customHeight="1">
      <c r="A56" s="8" t="s">
        <v>120</v>
      </c>
      <c r="B56" s="9">
        <v>1000</v>
      </c>
      <c r="C56" s="9">
        <v>2750707</v>
      </c>
      <c r="D56" s="9">
        <v>1949499</v>
      </c>
      <c r="E56" s="9">
        <v>1000</v>
      </c>
      <c r="F56" s="9">
        <v>2000515</v>
      </c>
      <c r="G56" s="9">
        <v>0</v>
      </c>
      <c r="H56" s="9">
        <v>0</v>
      </c>
      <c r="I56" s="9">
        <v>2000</v>
      </c>
      <c r="J56" s="9">
        <v>1730</v>
      </c>
      <c r="K56" s="9">
        <v>4751222</v>
      </c>
      <c r="L56" s="9">
        <v>3459111</v>
      </c>
      <c r="M56" s="46">
        <f>Table1[[#This Row],[90811077.0000]]/15916576828928*100</f>
        <v>2.1732757220215517E-5</v>
      </c>
    </row>
    <row r="57" spans="1:13" ht="23.1" customHeight="1">
      <c r="A57" s="8" t="s">
        <v>121</v>
      </c>
      <c r="B57" s="9">
        <v>1500000</v>
      </c>
      <c r="C57" s="9">
        <v>1515390111</v>
      </c>
      <c r="D57" s="9">
        <v>2397882387</v>
      </c>
      <c r="E57" s="9">
        <v>2401000</v>
      </c>
      <c r="F57" s="9">
        <v>3856742838</v>
      </c>
      <c r="G57" s="9">
        <v>1500000</v>
      </c>
      <c r="H57" s="9">
        <v>2102459794</v>
      </c>
      <c r="I57" s="9">
        <v>2401000</v>
      </c>
      <c r="J57" s="9">
        <v>1260</v>
      </c>
      <c r="K57" s="9">
        <v>3269673155</v>
      </c>
      <c r="L57" s="9">
        <v>3024480997</v>
      </c>
      <c r="M57" s="46">
        <f>Table1[[#This Row],[90811077.0000]]/15916576828928*100</f>
        <v>1.9002082102874518E-2</v>
      </c>
    </row>
    <row r="58" spans="1:13" ht="23.1" customHeight="1">
      <c r="A58" s="8" t="s">
        <v>122</v>
      </c>
      <c r="B58" s="9">
        <v>1200000</v>
      </c>
      <c r="C58" s="9">
        <v>3110477164</v>
      </c>
      <c r="D58" s="9">
        <v>479876400</v>
      </c>
      <c r="E58" s="9">
        <v>11000</v>
      </c>
      <c r="F58" s="9">
        <v>5501415</v>
      </c>
      <c r="G58" s="9">
        <v>0</v>
      </c>
      <c r="H58" s="9">
        <v>0</v>
      </c>
      <c r="I58" s="9">
        <v>1211000</v>
      </c>
      <c r="J58" s="9">
        <v>250</v>
      </c>
      <c r="K58" s="9">
        <v>3115978579</v>
      </c>
      <c r="L58" s="9">
        <v>302672043</v>
      </c>
      <c r="M58" s="46">
        <f>Table1[[#This Row],[90811077.0000]]/15916576828928*100</f>
        <v>1.9016151918413811E-3</v>
      </c>
    </row>
    <row r="59" spans="1:13" ht="23.1" customHeight="1">
      <c r="A59" s="8" t="s">
        <v>123</v>
      </c>
      <c r="B59" s="9">
        <v>1000</v>
      </c>
      <c r="C59" s="9">
        <v>500128</v>
      </c>
      <c r="D59" s="9">
        <v>176957</v>
      </c>
      <c r="E59" s="9">
        <v>0</v>
      </c>
      <c r="F59" s="9">
        <v>0</v>
      </c>
      <c r="G59" s="9">
        <v>0</v>
      </c>
      <c r="H59" s="9">
        <v>0</v>
      </c>
      <c r="I59" s="9">
        <v>1000</v>
      </c>
      <c r="J59" s="9">
        <v>78</v>
      </c>
      <c r="K59" s="9">
        <v>500128</v>
      </c>
      <c r="L59" s="9">
        <v>77983</v>
      </c>
      <c r="M59" s="46">
        <f>Table1[[#This Row],[90811077.0000]]/15916576828928*100</f>
        <v>4.8994831513185518E-7</v>
      </c>
    </row>
    <row r="60" spans="1:13" ht="23.1" customHeight="1">
      <c r="A60" s="8" t="s">
        <v>124</v>
      </c>
      <c r="B60" s="9">
        <v>0</v>
      </c>
      <c r="C60" s="9">
        <v>0</v>
      </c>
      <c r="D60" s="9">
        <v>0</v>
      </c>
      <c r="E60" s="9">
        <v>5000000</v>
      </c>
      <c r="F60" s="9">
        <v>3500892500</v>
      </c>
      <c r="G60" s="9">
        <v>0</v>
      </c>
      <c r="H60" s="9">
        <v>0</v>
      </c>
      <c r="I60" s="9">
        <v>5000000</v>
      </c>
      <c r="J60" s="9">
        <v>700</v>
      </c>
      <c r="K60" s="9">
        <v>3500892500</v>
      </c>
      <c r="L60" s="9">
        <v>3499098750</v>
      </c>
      <c r="M60" s="46">
        <f>Table1[[#This Row],[90811077.0000]]/15916576828928*100</f>
        <v>2.1983990575413625E-2</v>
      </c>
    </row>
    <row r="61" spans="1:13" ht="23.1" customHeight="1">
      <c r="A61" s="8" t="s">
        <v>125</v>
      </c>
      <c r="B61" s="9">
        <v>0</v>
      </c>
      <c r="C61" s="9">
        <v>0</v>
      </c>
      <c r="D61" s="9">
        <v>0</v>
      </c>
      <c r="E61" s="9">
        <v>3001000</v>
      </c>
      <c r="F61" s="9">
        <v>1801009139</v>
      </c>
      <c r="G61" s="9">
        <v>0</v>
      </c>
      <c r="H61" s="9">
        <v>0</v>
      </c>
      <c r="I61" s="9">
        <v>3001000</v>
      </c>
      <c r="J61" s="9">
        <v>690</v>
      </c>
      <c r="K61" s="9">
        <v>1801009139</v>
      </c>
      <c r="L61" s="9">
        <v>2070156800</v>
      </c>
      <c r="M61" s="46">
        <f>Table1[[#This Row],[90811077.0000]]/15916576828928*100</f>
        <v>1.3006294143835874E-2</v>
      </c>
    </row>
    <row r="62" spans="1:13" ht="23.1" customHeight="1">
      <c r="A62" s="8" t="s">
        <v>126</v>
      </c>
      <c r="B62" s="9">
        <v>2000000</v>
      </c>
      <c r="C62" s="9">
        <v>625159375</v>
      </c>
      <c r="D62" s="9">
        <v>599845500</v>
      </c>
      <c r="E62" s="9">
        <v>1000</v>
      </c>
      <c r="F62" s="9">
        <v>450114</v>
      </c>
      <c r="G62" s="9">
        <v>0</v>
      </c>
      <c r="H62" s="9">
        <v>0</v>
      </c>
      <c r="I62" s="9">
        <v>2001000</v>
      </c>
      <c r="J62" s="9">
        <v>950</v>
      </c>
      <c r="K62" s="9">
        <v>625609489</v>
      </c>
      <c r="L62" s="9">
        <v>1900460506</v>
      </c>
      <c r="M62" s="46">
        <f>Table1[[#This Row],[90811077.0000]]/15916576828928*100</f>
        <v>1.1940133399450303E-2</v>
      </c>
    </row>
    <row r="63" spans="1:13" ht="23.1" customHeight="1">
      <c r="A63" s="8" t="s">
        <v>127</v>
      </c>
      <c r="B63" s="9">
        <v>1000</v>
      </c>
      <c r="C63" s="9">
        <v>5501416</v>
      </c>
      <c r="D63" s="9">
        <v>4048958</v>
      </c>
      <c r="E63" s="9">
        <v>0</v>
      </c>
      <c r="F63" s="9">
        <v>0</v>
      </c>
      <c r="G63" s="9">
        <v>0</v>
      </c>
      <c r="H63" s="9">
        <v>0</v>
      </c>
      <c r="I63" s="9">
        <v>1000</v>
      </c>
      <c r="J63" s="9">
        <v>2799</v>
      </c>
      <c r="K63" s="9">
        <v>5501416</v>
      </c>
      <c r="L63" s="9">
        <v>2798284</v>
      </c>
      <c r="M63" s="46">
        <f>Table1[[#This Row],[90811077.0000]]/15916576828928*100</f>
        <v>1.758094111614619E-5</v>
      </c>
    </row>
    <row r="64" spans="1:13" ht="23.1" customHeight="1">
      <c r="A64" s="8" t="s">
        <v>128</v>
      </c>
      <c r="B64" s="9">
        <v>0</v>
      </c>
      <c r="C64" s="9">
        <v>0</v>
      </c>
      <c r="D64" s="9">
        <v>0</v>
      </c>
      <c r="E64" s="9">
        <v>1002000</v>
      </c>
      <c r="F64" s="9">
        <v>4715202070</v>
      </c>
      <c r="G64" s="9">
        <v>0</v>
      </c>
      <c r="H64" s="9">
        <v>0</v>
      </c>
      <c r="I64" s="9">
        <v>1002000</v>
      </c>
      <c r="J64" s="9">
        <v>5802</v>
      </c>
      <c r="K64" s="9">
        <v>4715202070</v>
      </c>
      <c r="L64" s="9">
        <v>5812106998</v>
      </c>
      <c r="M64" s="46">
        <f>Table1[[#This Row],[90811077.0000]]/15916576828928*100</f>
        <v>3.6516061590810368E-2</v>
      </c>
    </row>
    <row r="65" spans="1:13" ht="23.1" customHeight="1">
      <c r="A65" s="8" t="s">
        <v>129</v>
      </c>
      <c r="B65" s="9">
        <v>1000000</v>
      </c>
      <c r="C65" s="9">
        <v>2496636480</v>
      </c>
      <c r="D65" s="9">
        <v>2599330500</v>
      </c>
      <c r="E65" s="9">
        <v>1004000</v>
      </c>
      <c r="F65" s="9">
        <v>3089437604</v>
      </c>
      <c r="G65" s="9">
        <v>0</v>
      </c>
      <c r="H65" s="9">
        <v>0</v>
      </c>
      <c r="I65" s="9">
        <v>2004000</v>
      </c>
      <c r="J65" s="9">
        <v>4917</v>
      </c>
      <c r="K65" s="9">
        <v>5586074084</v>
      </c>
      <c r="L65" s="9">
        <v>9851130683</v>
      </c>
      <c r="M65" s="46">
        <f>Table1[[#This Row],[90811077.0000]]/15916576828928*100</f>
        <v>6.1892269857271087E-2</v>
      </c>
    </row>
    <row r="66" spans="1:13" ht="23.1" customHeight="1">
      <c r="A66" s="8" t="s">
        <v>130</v>
      </c>
      <c r="B66" s="9">
        <v>0</v>
      </c>
      <c r="C66" s="9">
        <v>0</v>
      </c>
      <c r="D66" s="9">
        <v>0</v>
      </c>
      <c r="E66" s="9">
        <v>1150000</v>
      </c>
      <c r="F66" s="9">
        <v>1920489598</v>
      </c>
      <c r="G66" s="9">
        <v>1000</v>
      </c>
      <c r="H66" s="9">
        <v>1669991</v>
      </c>
      <c r="I66" s="9">
        <v>1149000</v>
      </c>
      <c r="J66" s="9">
        <v>2000</v>
      </c>
      <c r="K66" s="9">
        <v>1918819607</v>
      </c>
      <c r="L66" s="9">
        <v>2297408265</v>
      </c>
      <c r="M66" s="46">
        <f>Table1[[#This Row],[90811077.0000]]/15916576828928*100</f>
        <v>1.4434060097800143E-2</v>
      </c>
    </row>
    <row r="67" spans="1:13" ht="23.1" customHeight="1">
      <c r="A67" s="8" t="s">
        <v>131</v>
      </c>
      <c r="B67" s="9">
        <v>0</v>
      </c>
      <c r="C67" s="9">
        <v>0</v>
      </c>
      <c r="D67" s="9">
        <v>0</v>
      </c>
      <c r="E67" s="9">
        <v>510000</v>
      </c>
      <c r="F67" s="9">
        <v>471120105</v>
      </c>
      <c r="G67" s="9">
        <v>0</v>
      </c>
      <c r="H67" s="9">
        <v>0</v>
      </c>
      <c r="I67" s="9">
        <v>510000</v>
      </c>
      <c r="J67" s="9">
        <v>2000</v>
      </c>
      <c r="K67" s="9">
        <v>471120105</v>
      </c>
      <c r="L67" s="9">
        <v>1019737350</v>
      </c>
      <c r="M67" s="46">
        <f>Table1[[#This Row],[90811077.0000]]/15916576828928*100</f>
        <v>6.4067629676919707E-3</v>
      </c>
    </row>
    <row r="68" spans="1:13" ht="23.1" customHeight="1">
      <c r="A68" s="8" t="s">
        <v>51</v>
      </c>
      <c r="B68" s="9"/>
      <c r="C68" s="9">
        <f>SUBTOTAL(109,C10:C41)</f>
        <v>2773089785732</v>
      </c>
      <c r="D68" s="9">
        <f>SUBTOTAL(109,D10:D41)</f>
        <v>2842093133901</v>
      </c>
      <c r="E68" s="9"/>
      <c r="F68" s="9">
        <f>SUBTOTAL(109,F10:F41)</f>
        <v>1438545233343</v>
      </c>
      <c r="G68" s="9"/>
      <c r="H68" s="9">
        <f>SUBTOTAL(109,H10:H41)</f>
        <v>707221969616</v>
      </c>
      <c r="I68" s="9"/>
      <c r="J68" s="9">
        <f>SUBTOTAL(109,J10:J41)</f>
        <v>270080.77612791362</v>
      </c>
      <c r="K68" s="9">
        <f>SUBTOTAL(109,K10:K41)</f>
        <v>3504413049459</v>
      </c>
      <c r="L68" s="9">
        <f>SUBTOTAL(109,L10:L41)</f>
        <v>3652054875784</v>
      </c>
      <c r="M68" s="46">
        <f>SUBTOTAL(109,M10:M67)</f>
        <v>23.158663318080194</v>
      </c>
    </row>
    <row r="69" spans="1:13" ht="23.1" customHeight="1">
      <c r="A69" s="8" t="s">
        <v>52</v>
      </c>
      <c r="B69" s="9"/>
      <c r="C69" s="10"/>
      <c r="D69" s="10"/>
      <c r="E69" s="9"/>
      <c r="F69" s="10"/>
      <c r="G69" s="9"/>
      <c r="H69" s="10"/>
      <c r="I69" s="9"/>
      <c r="J69" s="10"/>
      <c r="K69" s="10"/>
      <c r="L69" s="10"/>
      <c r="M69" s="10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48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I18"/>
  <sheetViews>
    <sheetView rightToLeft="1" view="pageBreakPreview" zoomScaleNormal="100" zoomScaleSheetLayoutView="100" workbookViewId="0">
      <selection activeCell="D24" sqref="D24"/>
    </sheetView>
  </sheetViews>
  <sheetFormatPr defaultColWidth="13" defaultRowHeight="18.75"/>
  <cols>
    <col min="1" max="1" width="34.75" style="7" customWidth="1"/>
    <col min="2" max="10" width="13" style="7" customWidth="1"/>
    <col min="11" max="16384" width="13" style="7"/>
  </cols>
  <sheetData>
    <row r="1" spans="1:9" ht="21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ht="21">
      <c r="A2" s="59" t="s">
        <v>2</v>
      </c>
      <c r="B2" s="59"/>
      <c r="C2" s="59"/>
      <c r="D2" s="59"/>
      <c r="E2" s="59"/>
      <c r="F2" s="59"/>
      <c r="G2" s="59"/>
      <c r="H2" s="59"/>
      <c r="I2" s="59"/>
    </row>
    <row r="3" spans="1:9" ht="21">
      <c r="A3" s="59" t="s">
        <v>3</v>
      </c>
      <c r="B3" s="59"/>
      <c r="C3" s="59"/>
      <c r="D3" s="59"/>
      <c r="E3" s="59"/>
      <c r="F3" s="59"/>
      <c r="G3" s="59"/>
      <c r="H3" s="59"/>
      <c r="I3" s="59"/>
    </row>
    <row r="4" spans="1:9" s="3" customFormat="1" ht="16.149999999999999" customHeight="1">
      <c r="A4" s="65" t="s">
        <v>53</v>
      </c>
      <c r="B4" s="65"/>
      <c r="C4" s="65"/>
      <c r="D4" s="65"/>
      <c r="E4" s="65"/>
    </row>
    <row r="5" spans="1:9" ht="21">
      <c r="A5" s="1"/>
      <c r="B5" s="45"/>
      <c r="C5" s="45"/>
      <c r="D5" s="45"/>
      <c r="E5" s="45"/>
    </row>
    <row r="6" spans="1:9" ht="21">
      <c r="A6" s="1"/>
      <c r="B6" s="67" t="s">
        <v>6</v>
      </c>
      <c r="C6" s="67"/>
      <c r="D6" s="67"/>
      <c r="E6" s="67"/>
      <c r="F6" s="67" t="s">
        <v>8</v>
      </c>
      <c r="G6" s="67"/>
      <c r="H6" s="67"/>
      <c r="I6" s="67"/>
    </row>
    <row r="7" spans="1:9">
      <c r="A7" s="17" t="s">
        <v>54</v>
      </c>
      <c r="B7" s="17" t="s">
        <v>55</v>
      </c>
      <c r="C7" s="17" t="s">
        <v>56</v>
      </c>
      <c r="D7" s="17" t="s">
        <v>57</v>
      </c>
      <c r="E7" s="17" t="s">
        <v>58</v>
      </c>
      <c r="F7" s="17" t="s">
        <v>55</v>
      </c>
      <c r="G7" s="17" t="s">
        <v>56</v>
      </c>
      <c r="H7" s="17" t="s">
        <v>57</v>
      </c>
      <c r="I7" s="17" t="s">
        <v>58</v>
      </c>
    </row>
    <row r="8" spans="1:9" ht="23.1" customHeight="1">
      <c r="A8" s="8" t="s">
        <v>59</v>
      </c>
      <c r="B8" s="9">
        <v>0</v>
      </c>
      <c r="C8" s="10">
        <v>5625</v>
      </c>
      <c r="D8" s="7" t="s">
        <v>60</v>
      </c>
      <c r="E8" s="10">
        <v>0</v>
      </c>
      <c r="F8" s="9">
        <v>0</v>
      </c>
      <c r="G8" s="10">
        <v>5625</v>
      </c>
      <c r="H8" s="7" t="s">
        <v>60</v>
      </c>
      <c r="I8" s="10">
        <v>0</v>
      </c>
    </row>
    <row r="9" spans="1:9" ht="23.1" customHeight="1">
      <c r="A9" s="8" t="s">
        <v>61</v>
      </c>
      <c r="B9" s="9">
        <v>65000000</v>
      </c>
      <c r="C9" s="10">
        <v>3407</v>
      </c>
      <c r="D9" s="7" t="s">
        <v>62</v>
      </c>
      <c r="E9" s="10">
        <v>0</v>
      </c>
      <c r="F9" s="9">
        <v>65000000</v>
      </c>
      <c r="G9" s="10">
        <v>3407</v>
      </c>
      <c r="H9" s="7" t="s">
        <v>62</v>
      </c>
      <c r="I9" s="10">
        <v>0</v>
      </c>
    </row>
    <row r="10" spans="1:9" ht="23.1" customHeight="1">
      <c r="A10" s="8" t="s">
        <v>63</v>
      </c>
      <c r="B10" s="9">
        <v>0</v>
      </c>
      <c r="C10" s="10">
        <v>16823</v>
      </c>
      <c r="D10" s="7" t="s">
        <v>64</v>
      </c>
      <c r="E10" s="10">
        <v>0</v>
      </c>
      <c r="F10" s="9">
        <v>0</v>
      </c>
      <c r="G10" s="10">
        <v>16823</v>
      </c>
      <c r="H10" s="7" t="s">
        <v>64</v>
      </c>
      <c r="I10" s="10">
        <v>0</v>
      </c>
    </row>
    <row r="11" spans="1:9" ht="23.1" customHeight="1">
      <c r="A11" s="8" t="s">
        <v>65</v>
      </c>
      <c r="B11" s="9">
        <v>70000000</v>
      </c>
      <c r="C11" s="10">
        <v>3660</v>
      </c>
      <c r="D11" s="7" t="s">
        <v>8</v>
      </c>
      <c r="E11" s="10">
        <v>0</v>
      </c>
      <c r="F11" s="9">
        <v>0</v>
      </c>
      <c r="G11" s="10">
        <v>3660</v>
      </c>
      <c r="H11" s="7" t="s">
        <v>8</v>
      </c>
      <c r="I11" s="10">
        <v>0</v>
      </c>
    </row>
    <row r="12" spans="1:9" ht="23.1" customHeight="1">
      <c r="A12" s="8" t="s">
        <v>66</v>
      </c>
      <c r="B12" s="9">
        <v>0</v>
      </c>
      <c r="C12" s="10">
        <v>10080</v>
      </c>
      <c r="D12" s="7" t="s">
        <v>67</v>
      </c>
      <c r="E12" s="10">
        <v>0</v>
      </c>
      <c r="F12" s="9">
        <v>0</v>
      </c>
      <c r="G12" s="10">
        <v>10080</v>
      </c>
      <c r="H12" s="7" t="s">
        <v>67</v>
      </c>
      <c r="I12" s="10">
        <v>0</v>
      </c>
    </row>
    <row r="13" spans="1:9" ht="23.1" customHeight="1">
      <c r="A13" s="8" t="s">
        <v>68</v>
      </c>
      <c r="B13" s="9">
        <v>70000000</v>
      </c>
      <c r="C13" s="10">
        <v>2592</v>
      </c>
      <c r="D13" s="7" t="s">
        <v>69</v>
      </c>
      <c r="E13" s="10">
        <v>0</v>
      </c>
      <c r="F13" s="9">
        <v>70000000</v>
      </c>
      <c r="G13" s="10">
        <v>2592</v>
      </c>
      <c r="H13" s="7" t="s">
        <v>69</v>
      </c>
      <c r="I13" s="10">
        <v>0</v>
      </c>
    </row>
    <row r="14" spans="1:9" ht="23.1" customHeight="1">
      <c r="A14" s="8" t="s">
        <v>70</v>
      </c>
      <c r="B14" s="9">
        <v>65000000</v>
      </c>
      <c r="C14" s="10">
        <v>2922</v>
      </c>
      <c r="D14" s="7" t="s">
        <v>71</v>
      </c>
      <c r="E14" s="10">
        <v>0</v>
      </c>
      <c r="F14" s="9">
        <v>65000000</v>
      </c>
      <c r="G14" s="10">
        <v>2922</v>
      </c>
      <c r="H14" s="7" t="s">
        <v>71</v>
      </c>
      <c r="I14" s="10">
        <v>0</v>
      </c>
    </row>
    <row r="15" spans="1:9" ht="23.1" customHeight="1">
      <c r="A15" s="8" t="s">
        <v>72</v>
      </c>
      <c r="B15" s="9">
        <v>150000000</v>
      </c>
      <c r="C15" s="10">
        <v>1506</v>
      </c>
      <c r="D15" s="7" t="s">
        <v>73</v>
      </c>
      <c r="E15" s="10">
        <v>0</v>
      </c>
      <c r="F15" s="9">
        <v>150000000</v>
      </c>
      <c r="G15" s="10">
        <v>1506</v>
      </c>
      <c r="H15" s="7" t="s">
        <v>73</v>
      </c>
      <c r="I15" s="10">
        <v>0</v>
      </c>
    </row>
    <row r="16" spans="1:9" ht="23.1" customHeight="1">
      <c r="A16" s="8" t="s">
        <v>51</v>
      </c>
      <c r="B16" s="9"/>
      <c r="C16" s="10"/>
      <c r="E16" s="10">
        <v>0</v>
      </c>
      <c r="F16" s="9"/>
      <c r="G16" s="10"/>
      <c r="I16" s="10">
        <v>0</v>
      </c>
    </row>
    <row r="17" spans="1:9" ht="23.1" customHeight="1">
      <c r="A17" s="8" t="s">
        <v>52</v>
      </c>
      <c r="B17" s="38"/>
      <c r="C17" s="29"/>
      <c r="D17" s="37"/>
      <c r="E17" s="29"/>
      <c r="F17" s="38"/>
      <c r="G17" s="29"/>
      <c r="H17" s="37"/>
      <c r="I17" s="29"/>
    </row>
    <row r="18" spans="1:9">
      <c r="A18" s="37"/>
      <c r="B18" s="5"/>
      <c r="C18" s="5"/>
      <c r="D18" s="5"/>
      <c r="E18" s="5"/>
      <c r="F18" s="5"/>
      <c r="G18" s="5"/>
      <c r="H18" s="5"/>
      <c r="I18" s="5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paperSize="9" scale="58" orientation="portrait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"/>
  <sheetViews>
    <sheetView rightToLeft="1" view="pageBreakPreview" topLeftCell="M5" zoomScale="106" zoomScaleNormal="100" zoomScaleSheetLayoutView="106" workbookViewId="0">
      <selection activeCell="P23" sqref="P23"/>
    </sheetView>
  </sheetViews>
  <sheetFormatPr defaultColWidth="9" defaultRowHeight="18.75"/>
  <cols>
    <col min="1" max="1" width="37.5" style="7" customWidth="1"/>
    <col min="2" max="2" width="13" style="7" customWidth="1"/>
    <col min="3" max="3" width="22" style="7" bestFit="1" customWidth="1"/>
    <col min="4" max="8" width="13" style="7" customWidth="1"/>
    <col min="9" max="10" width="16.5" style="7" customWidth="1"/>
    <col min="11" max="11" width="13" style="7" customWidth="1"/>
    <col min="12" max="12" width="16.5" style="7" customWidth="1"/>
    <col min="13" max="13" width="13" style="7" customWidth="1"/>
    <col min="14" max="14" width="16.5" style="7" customWidth="1"/>
    <col min="15" max="16" width="13" style="7" customWidth="1"/>
    <col min="17" max="17" width="19" style="7" customWidth="1"/>
    <col min="18" max="18" width="17.375" style="7" customWidth="1"/>
    <col min="19" max="19" width="14.375" style="7" customWidth="1"/>
    <col min="20" max="20" width="9" style="44" customWidth="1"/>
    <col min="21" max="16384" width="9" style="44"/>
  </cols>
  <sheetData>
    <row r="1" spans="1:19" ht="2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21">
      <c r="A2" s="59" t="s">
        <v>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1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>
      <c r="A4" s="65" t="s">
        <v>74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6" spans="1:19" ht="18" customHeight="1">
      <c r="A6" s="61" t="s">
        <v>75</v>
      </c>
      <c r="B6" s="61"/>
      <c r="C6" s="61"/>
      <c r="D6" s="61"/>
      <c r="E6" s="61"/>
      <c r="F6" s="61"/>
      <c r="G6" s="61"/>
      <c r="H6" s="61" t="s">
        <v>6</v>
      </c>
      <c r="I6" s="61"/>
      <c r="J6" s="61"/>
      <c r="K6" s="66" t="s">
        <v>7</v>
      </c>
      <c r="L6" s="66"/>
      <c r="M6" s="66"/>
      <c r="N6" s="66"/>
      <c r="O6" s="61" t="s">
        <v>8</v>
      </c>
      <c r="P6" s="61"/>
      <c r="Q6" s="61"/>
      <c r="R6" s="61"/>
      <c r="S6" s="61"/>
    </row>
    <row r="7" spans="1:19" ht="26.25" customHeight="1">
      <c r="A7" s="60" t="s">
        <v>76</v>
      </c>
      <c r="B7" s="62" t="s">
        <v>77</v>
      </c>
      <c r="C7" s="63" t="s">
        <v>78</v>
      </c>
      <c r="D7" s="64" t="s">
        <v>79</v>
      </c>
      <c r="E7" s="62" t="s">
        <v>80</v>
      </c>
      <c r="F7" s="63" t="s">
        <v>81</v>
      </c>
      <c r="G7" s="63" t="s">
        <v>82</v>
      </c>
      <c r="H7" s="64" t="s">
        <v>10</v>
      </c>
      <c r="I7" s="64" t="s">
        <v>11</v>
      </c>
      <c r="J7" s="64" t="s">
        <v>12</v>
      </c>
      <c r="K7" s="63" t="s">
        <v>13</v>
      </c>
      <c r="L7" s="63"/>
      <c r="M7" s="63" t="s">
        <v>14</v>
      </c>
      <c r="N7" s="63"/>
      <c r="O7" s="64" t="s">
        <v>10</v>
      </c>
      <c r="P7" s="64" t="s">
        <v>83</v>
      </c>
      <c r="Q7" s="64" t="s">
        <v>11</v>
      </c>
      <c r="R7" s="64" t="s">
        <v>12</v>
      </c>
      <c r="S7" s="64" t="s">
        <v>84</v>
      </c>
    </row>
    <row r="8" spans="1:19" s="7" customFormat="1" ht="40.5" customHeight="1">
      <c r="A8" s="61"/>
      <c r="B8" s="66"/>
      <c r="C8" s="66"/>
      <c r="D8" s="61"/>
      <c r="E8" s="66"/>
      <c r="F8" s="66"/>
      <c r="G8" s="66"/>
      <c r="H8" s="61"/>
      <c r="I8" s="61"/>
      <c r="J8" s="61"/>
      <c r="K8" s="6" t="s">
        <v>10</v>
      </c>
      <c r="L8" s="6" t="s">
        <v>17</v>
      </c>
      <c r="M8" s="6" t="s">
        <v>10</v>
      </c>
      <c r="N8" s="6" t="s">
        <v>18</v>
      </c>
      <c r="O8" s="61"/>
      <c r="P8" s="61"/>
      <c r="Q8" s="61"/>
      <c r="R8" s="61"/>
      <c r="S8" s="61"/>
    </row>
    <row r="9" spans="1:19" ht="23.1" customHeight="1">
      <c r="A9" s="8" t="s">
        <v>85</v>
      </c>
      <c r="B9" s="8" t="s">
        <v>86</v>
      </c>
      <c r="C9" s="8" t="s">
        <v>86</v>
      </c>
      <c r="D9" s="7" t="s">
        <v>87</v>
      </c>
      <c r="E9" s="7" t="s">
        <v>88</v>
      </c>
      <c r="F9" s="9">
        <v>1000000</v>
      </c>
      <c r="G9" s="9">
        <v>0.23</v>
      </c>
      <c r="H9" s="9">
        <v>370000</v>
      </c>
      <c r="I9" s="9">
        <v>370048937500</v>
      </c>
      <c r="J9" s="9">
        <v>369932937500</v>
      </c>
      <c r="K9" s="9">
        <v>0</v>
      </c>
      <c r="L9" s="9">
        <v>0</v>
      </c>
      <c r="M9" s="9">
        <v>0</v>
      </c>
      <c r="N9" s="9">
        <v>0</v>
      </c>
      <c r="O9" s="9">
        <v>370000</v>
      </c>
      <c r="P9" s="9">
        <v>1000000</v>
      </c>
      <c r="Q9" s="9">
        <v>370048937500</v>
      </c>
      <c r="R9" s="9">
        <v>369932937500</v>
      </c>
      <c r="S9" s="10">
        <f>Table3[[#This Row],[Column18]]/15916576828928*100</f>
        <v>2.324199113138798</v>
      </c>
    </row>
    <row r="10" spans="1:19" ht="23.1" customHeight="1">
      <c r="A10" s="8" t="s">
        <v>89</v>
      </c>
      <c r="B10" s="8" t="s">
        <v>86</v>
      </c>
      <c r="C10" s="8" t="s">
        <v>86</v>
      </c>
      <c r="D10" s="7" t="s">
        <v>90</v>
      </c>
      <c r="E10" s="7" t="s">
        <v>91</v>
      </c>
      <c r="F10" s="9">
        <v>1000000</v>
      </c>
      <c r="G10" s="9">
        <v>0.23</v>
      </c>
      <c r="H10" s="9">
        <v>100000</v>
      </c>
      <c r="I10" s="9">
        <v>100015625000</v>
      </c>
      <c r="J10" s="9">
        <v>99981875000</v>
      </c>
      <c r="K10" s="9">
        <v>0</v>
      </c>
      <c r="L10" s="9">
        <v>0</v>
      </c>
      <c r="M10" s="9">
        <v>0</v>
      </c>
      <c r="N10" s="9">
        <v>0</v>
      </c>
      <c r="O10" s="9">
        <v>100000</v>
      </c>
      <c r="P10" s="9">
        <v>1000000</v>
      </c>
      <c r="Q10" s="9">
        <v>100015625000</v>
      </c>
      <c r="R10" s="9">
        <v>99981875000</v>
      </c>
      <c r="S10" s="10">
        <f>Table3[[#This Row],[Column18]]/15916576828928*100</f>
        <v>0.6281619224699454</v>
      </c>
    </row>
    <row r="11" spans="1:19" ht="23.1" customHeight="1">
      <c r="A11" s="8" t="s">
        <v>92</v>
      </c>
      <c r="B11" s="8" t="s">
        <v>86</v>
      </c>
      <c r="C11" s="8" t="s">
        <v>86</v>
      </c>
      <c r="D11" s="7" t="s">
        <v>93</v>
      </c>
      <c r="E11" s="7" t="s">
        <v>94</v>
      </c>
      <c r="F11" s="9">
        <v>1000000</v>
      </c>
      <c r="G11" s="9">
        <v>0.23</v>
      </c>
      <c r="H11" s="9">
        <v>1214000</v>
      </c>
      <c r="I11" s="9">
        <v>1214041154984</v>
      </c>
      <c r="J11" s="9">
        <v>1213779962500</v>
      </c>
      <c r="K11" s="9">
        <v>0</v>
      </c>
      <c r="L11" s="9">
        <v>0</v>
      </c>
      <c r="M11" s="9">
        <v>0</v>
      </c>
      <c r="N11" s="9">
        <v>0</v>
      </c>
      <c r="O11" s="9">
        <v>1214000</v>
      </c>
      <c r="P11" s="9">
        <v>1000000</v>
      </c>
      <c r="Q11" s="9">
        <v>1214041154984</v>
      </c>
      <c r="R11" s="9">
        <v>1213779962500</v>
      </c>
      <c r="S11" s="10">
        <f>Table3[[#This Row],[Column18]]/15916576828928*100</f>
        <v>7.6258857387851373</v>
      </c>
    </row>
    <row r="12" spans="1:19" ht="23.1" customHeight="1">
      <c r="A12" s="8" t="s">
        <v>95</v>
      </c>
      <c r="B12" s="8" t="s">
        <v>86</v>
      </c>
      <c r="C12" s="8" t="s">
        <v>86</v>
      </c>
      <c r="D12" s="7" t="s">
        <v>96</v>
      </c>
      <c r="E12" s="7" t="s">
        <v>97</v>
      </c>
      <c r="F12" s="9">
        <v>1000000</v>
      </c>
      <c r="G12" s="9">
        <v>0.23</v>
      </c>
      <c r="H12" s="9">
        <v>4130000</v>
      </c>
      <c r="I12" s="9">
        <v>4130567937500</v>
      </c>
      <c r="J12" s="9">
        <v>4127005750000</v>
      </c>
      <c r="K12" s="9">
        <v>1863300</v>
      </c>
      <c r="L12" s="9">
        <v>1863615723125</v>
      </c>
      <c r="M12" s="9">
        <v>2180000</v>
      </c>
      <c r="N12" s="9">
        <v>2180321422282</v>
      </c>
      <c r="O12" s="9">
        <v>3813300</v>
      </c>
      <c r="P12" s="9">
        <v>1000000</v>
      </c>
      <c r="Q12" s="9">
        <v>3813862238343</v>
      </c>
      <c r="R12" s="9">
        <v>3812608839375</v>
      </c>
      <c r="S12" s="10">
        <f>Table3[[#This Row],[Column18]]/15916576828928*100</f>
        <v>23.95369858954643</v>
      </c>
    </row>
    <row r="13" spans="1:19" ht="23.1" customHeight="1">
      <c r="A13" s="8" t="s">
        <v>98</v>
      </c>
      <c r="B13" s="8" t="s">
        <v>86</v>
      </c>
      <c r="C13" s="8" t="s">
        <v>86</v>
      </c>
      <c r="D13" s="7" t="s">
        <v>99</v>
      </c>
      <c r="E13" s="7" t="s">
        <v>100</v>
      </c>
      <c r="F13" s="9">
        <v>1000000</v>
      </c>
      <c r="G13" s="9">
        <v>0.23</v>
      </c>
      <c r="H13" s="9">
        <v>650000</v>
      </c>
      <c r="I13" s="9">
        <v>650020000000</v>
      </c>
      <c r="J13" s="9">
        <v>649882187500</v>
      </c>
      <c r="K13" s="9">
        <v>0</v>
      </c>
      <c r="L13" s="9">
        <v>0</v>
      </c>
      <c r="M13" s="9">
        <v>0</v>
      </c>
      <c r="N13" s="9">
        <v>0</v>
      </c>
      <c r="O13" s="9">
        <v>650000</v>
      </c>
      <c r="P13" s="9">
        <v>1000000</v>
      </c>
      <c r="Q13" s="9">
        <v>650020000000</v>
      </c>
      <c r="R13" s="9">
        <v>649882187500</v>
      </c>
      <c r="S13" s="10">
        <f>Table3[[#This Row],[Column18]]/15916576828928*100</f>
        <v>4.0830524960546457</v>
      </c>
    </row>
    <row r="14" spans="1:19" ht="23.1" customHeight="1">
      <c r="A14" s="8" t="s">
        <v>101</v>
      </c>
      <c r="B14" s="8" t="s">
        <v>86</v>
      </c>
      <c r="C14" s="8" t="s">
        <v>86</v>
      </c>
      <c r="D14" s="7" t="s">
        <v>102</v>
      </c>
      <c r="E14" s="7" t="s">
        <v>103</v>
      </c>
      <c r="F14" s="9">
        <v>1000000</v>
      </c>
      <c r="G14" s="9">
        <v>0.23</v>
      </c>
      <c r="H14" s="9">
        <v>0</v>
      </c>
      <c r="I14" s="9">
        <v>0</v>
      </c>
      <c r="J14" s="9">
        <v>0</v>
      </c>
      <c r="K14" s="9">
        <v>500000</v>
      </c>
      <c r="L14" s="9">
        <v>500000000000</v>
      </c>
      <c r="M14" s="9">
        <v>0</v>
      </c>
      <c r="N14" s="9">
        <v>0</v>
      </c>
      <c r="O14" s="9">
        <v>500000</v>
      </c>
      <c r="P14" s="9">
        <v>1000000</v>
      </c>
      <c r="Q14" s="9">
        <v>500000000000</v>
      </c>
      <c r="R14" s="9">
        <v>499909375000</v>
      </c>
      <c r="S14" s="10">
        <f>Table3[[#This Row],[Column18]]/15916576828928*100</f>
        <v>3.1408096123497273</v>
      </c>
    </row>
    <row r="15" spans="1:19" ht="23.1" customHeight="1">
      <c r="A15" s="8" t="s">
        <v>104</v>
      </c>
      <c r="B15" s="8" t="s">
        <v>86</v>
      </c>
      <c r="C15" s="8" t="s">
        <v>86</v>
      </c>
      <c r="D15" s="7" t="s">
        <v>102</v>
      </c>
      <c r="E15" s="7" t="s">
        <v>103</v>
      </c>
      <c r="F15" s="9">
        <v>1000000</v>
      </c>
      <c r="G15" s="9">
        <v>0.23</v>
      </c>
      <c r="H15" s="9">
        <v>0</v>
      </c>
      <c r="I15" s="9">
        <v>0</v>
      </c>
      <c r="J15" s="9">
        <v>0</v>
      </c>
      <c r="K15" s="9">
        <v>4500000</v>
      </c>
      <c r="L15" s="9">
        <v>4500000000000</v>
      </c>
      <c r="M15" s="9">
        <v>0</v>
      </c>
      <c r="N15" s="9">
        <v>0</v>
      </c>
      <c r="O15" s="9">
        <v>4500000</v>
      </c>
      <c r="P15" s="9">
        <v>1000000</v>
      </c>
      <c r="Q15" s="9">
        <v>4500000000000</v>
      </c>
      <c r="R15" s="9">
        <v>4499184375000</v>
      </c>
      <c r="S15" s="10">
        <f>Table3[[#This Row],[Column18]]/15916576828928*100</f>
        <v>28.267286511147542</v>
      </c>
    </row>
    <row r="16" spans="1:19" ht="23.1" customHeight="1">
      <c r="A16" s="8" t="s">
        <v>693</v>
      </c>
      <c r="B16" s="8" t="s">
        <v>694</v>
      </c>
      <c r="C16" s="8" t="s">
        <v>694</v>
      </c>
      <c r="D16" s="7" t="s">
        <v>695</v>
      </c>
      <c r="F16" s="9">
        <v>0</v>
      </c>
      <c r="G16" s="9">
        <v>0</v>
      </c>
      <c r="H16" s="9">
        <v>48213</v>
      </c>
      <c r="I16" s="9">
        <v>217104401223</v>
      </c>
      <c r="J16" s="9">
        <v>217104401223</v>
      </c>
      <c r="K16" s="9"/>
      <c r="L16" s="9"/>
      <c r="M16" s="9"/>
      <c r="N16" s="9"/>
      <c r="O16" s="9">
        <v>48213</v>
      </c>
      <c r="P16" s="9"/>
      <c r="Q16" s="9">
        <v>217104401223</v>
      </c>
      <c r="R16" s="9">
        <v>214279665189</v>
      </c>
      <c r="S16" s="10">
        <f>Table3[[#This Row],[Column18]]/15916576828928*100</f>
        <v>1.3462672752570251</v>
      </c>
    </row>
    <row r="17" spans="1:19" ht="23.1" customHeight="1">
      <c r="A17" s="8" t="s">
        <v>51</v>
      </c>
      <c r="B17" s="8"/>
      <c r="C17" s="8"/>
      <c r="F17" s="9"/>
      <c r="G17" s="9"/>
      <c r="H17" s="9"/>
      <c r="I17" s="9">
        <f>SUBTOTAL(109,I9:I16)</f>
        <v>6681798056207</v>
      </c>
      <c r="J17" s="9">
        <f>SUBTOTAL(109,J9:J16)</f>
        <v>6677687113723</v>
      </c>
      <c r="K17" s="9"/>
      <c r="L17" s="9">
        <f>SUBTOTAL(109,L9:L16)</f>
        <v>6863615723125</v>
      </c>
      <c r="M17" s="9"/>
      <c r="N17" s="9">
        <f>SUBTOTAL(109,N9:N16)</f>
        <v>2180321422282</v>
      </c>
      <c r="O17" s="9"/>
      <c r="P17" s="9">
        <f>SUBTOTAL(109,P9:P16)</f>
        <v>7000000</v>
      </c>
      <c r="Q17" s="9">
        <f>SUBTOTAL(109,Q9:Q16)</f>
        <v>11365092357050</v>
      </c>
      <c r="R17" s="9">
        <f>SUBTOTAL(109,R9:R16)</f>
        <v>11359559217064</v>
      </c>
      <c r="S17" s="10">
        <f>SUBTOTAL(109,S9:S16)</f>
        <v>71.369361258749251</v>
      </c>
    </row>
    <row r="18" spans="1:19" ht="23.1" customHeight="1">
      <c r="A18" s="23" t="s">
        <v>52</v>
      </c>
      <c r="B18" s="36"/>
      <c r="C18" s="36"/>
      <c r="D18" s="5"/>
      <c r="E18" s="5"/>
      <c r="F18" s="29"/>
      <c r="G18" s="29"/>
      <c r="H18" s="38"/>
      <c r="I18" s="29"/>
      <c r="J18" s="29"/>
      <c r="K18" s="38"/>
      <c r="L18" s="29"/>
      <c r="M18" s="38"/>
      <c r="N18" s="29"/>
      <c r="O18" s="38"/>
      <c r="P18" s="29"/>
      <c r="Q18" s="29"/>
      <c r="R18" s="29"/>
      <c r="S18" s="29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38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J18"/>
  <sheetViews>
    <sheetView rightToLeft="1" view="pageBreakPreview" zoomScale="90" zoomScaleNormal="100" zoomScaleSheetLayoutView="90" workbookViewId="0">
      <selection activeCell="Q10" sqref="Q10"/>
    </sheetView>
  </sheetViews>
  <sheetFormatPr defaultRowHeight="18.75"/>
  <cols>
    <col min="1" max="1" width="26" style="11" customWidth="1"/>
    <col min="2" max="2" width="13.125" style="11" customWidth="1"/>
    <col min="3" max="4" width="12" style="11" bestFit="1" customWidth="1"/>
    <col min="5" max="5" width="9.125" style="11" customWidth="1"/>
    <col min="6" max="6" width="20.5" style="11" bestFit="1" customWidth="1"/>
    <col min="7" max="7" width="9.125" style="11" customWidth="1"/>
    <col min="8" max="10" width="9.125" style="4" customWidth="1"/>
    <col min="11" max="16384" width="9" style="4"/>
  </cols>
  <sheetData>
    <row r="1" spans="1:10" ht="21">
      <c r="A1" s="59" t="s">
        <v>0</v>
      </c>
      <c r="B1" s="59"/>
      <c r="C1" s="59"/>
      <c r="D1" s="59"/>
      <c r="E1" s="59"/>
      <c r="F1" s="59"/>
      <c r="G1" s="59"/>
      <c r="H1" s="68"/>
      <c r="I1" s="68"/>
      <c r="J1" s="68"/>
    </row>
    <row r="2" spans="1:10" ht="21">
      <c r="A2" s="59" t="s">
        <v>2</v>
      </c>
      <c r="B2" s="59"/>
      <c r="C2" s="59"/>
      <c r="D2" s="59"/>
      <c r="E2" s="59"/>
      <c r="F2" s="59"/>
      <c r="G2" s="59"/>
      <c r="H2" s="68"/>
      <c r="I2" s="68"/>
      <c r="J2" s="68"/>
    </row>
    <row r="3" spans="1:10" ht="21">
      <c r="A3" s="59" t="s">
        <v>3</v>
      </c>
      <c r="B3" s="59"/>
      <c r="C3" s="59"/>
      <c r="D3" s="59"/>
      <c r="E3" s="59"/>
      <c r="F3" s="59"/>
      <c r="G3" s="59"/>
      <c r="H3" s="68"/>
      <c r="I3" s="68"/>
      <c r="J3" s="68"/>
    </row>
    <row r="4" spans="1:10" ht="21">
      <c r="A4" s="69" t="s">
        <v>132</v>
      </c>
      <c r="B4" s="69"/>
      <c r="C4" s="69"/>
      <c r="D4" s="69"/>
      <c r="E4" s="69"/>
      <c r="F4" s="69"/>
      <c r="G4" s="69"/>
    </row>
    <row r="5" spans="1:10" ht="21">
      <c r="A5" s="69" t="s">
        <v>133</v>
      </c>
      <c r="B5" s="69"/>
      <c r="C5" s="69"/>
      <c r="D5" s="69"/>
      <c r="E5" s="69"/>
      <c r="F5" s="69"/>
      <c r="G5" s="69"/>
    </row>
    <row r="6" spans="1:10" ht="21.75" thickBot="1">
      <c r="B6" s="70" t="s">
        <v>134</v>
      </c>
      <c r="C6" s="70"/>
      <c r="D6" s="70"/>
      <c r="E6" s="70"/>
      <c r="F6" s="70"/>
      <c r="G6" s="70"/>
      <c r="H6" s="71"/>
      <c r="I6" s="71"/>
      <c r="J6" s="71"/>
    </row>
    <row r="7" spans="1:10" ht="14.45" customHeight="1">
      <c r="A7" s="60" t="s">
        <v>135</v>
      </c>
      <c r="B7" s="63" t="s">
        <v>10</v>
      </c>
      <c r="C7" s="72" t="s">
        <v>136</v>
      </c>
      <c r="D7" s="72" t="s">
        <v>137</v>
      </c>
      <c r="E7" s="72" t="s">
        <v>138</v>
      </c>
      <c r="F7" s="75" t="s">
        <v>139</v>
      </c>
      <c r="G7" s="75" t="s">
        <v>140</v>
      </c>
      <c r="H7" s="39"/>
      <c r="I7" s="39"/>
      <c r="J7" s="39"/>
    </row>
    <row r="8" spans="1:10" ht="27" customHeight="1" thickBot="1">
      <c r="A8" s="61"/>
      <c r="B8" s="66"/>
      <c r="C8" s="73"/>
      <c r="D8" s="73"/>
      <c r="E8" s="73"/>
      <c r="F8" s="73"/>
      <c r="G8" s="73"/>
      <c r="H8" s="39"/>
      <c r="I8" s="39"/>
      <c r="J8" s="39"/>
    </row>
    <row r="9" spans="1:10" ht="23.1" customHeight="1">
      <c r="A9" s="8" t="s">
        <v>141</v>
      </c>
      <c r="B9" s="9">
        <v>4500000</v>
      </c>
      <c r="C9" s="10">
        <v>1000000</v>
      </c>
      <c r="D9" s="10">
        <v>1000000</v>
      </c>
      <c r="E9" s="10">
        <v>0</v>
      </c>
      <c r="F9" s="10">
        <v>4499184375000</v>
      </c>
      <c r="G9" s="8"/>
    </row>
    <row r="10" spans="1:10" ht="23.1" customHeight="1">
      <c r="A10" s="8" t="s">
        <v>142</v>
      </c>
      <c r="B10" s="9">
        <v>500000</v>
      </c>
      <c r="C10" s="10">
        <v>1000000</v>
      </c>
      <c r="D10" s="10">
        <v>1000000</v>
      </c>
      <c r="E10" s="10">
        <v>0</v>
      </c>
      <c r="F10" s="10">
        <v>499909375000</v>
      </c>
      <c r="G10" s="8"/>
    </row>
    <row r="11" spans="1:10" ht="23.1" customHeight="1">
      <c r="A11" s="8" t="s">
        <v>143</v>
      </c>
      <c r="B11" s="9">
        <v>370000</v>
      </c>
      <c r="C11" s="10">
        <v>1000000</v>
      </c>
      <c r="D11" s="10">
        <v>1000000</v>
      </c>
      <c r="E11" s="10">
        <v>0</v>
      </c>
      <c r="F11" s="10">
        <v>369932937500</v>
      </c>
      <c r="G11" s="8"/>
    </row>
    <row r="12" spans="1:10" ht="23.1" customHeight="1">
      <c r="A12" s="8" t="s">
        <v>144</v>
      </c>
      <c r="B12" s="9">
        <v>100000</v>
      </c>
      <c r="C12" s="10">
        <v>1000000</v>
      </c>
      <c r="D12" s="10">
        <v>1000000</v>
      </c>
      <c r="E12" s="10">
        <v>0</v>
      </c>
      <c r="F12" s="10">
        <v>99981875000</v>
      </c>
      <c r="G12" s="8"/>
    </row>
    <row r="13" spans="1:10" ht="23.1" customHeight="1">
      <c r="A13" s="8" t="s">
        <v>145</v>
      </c>
      <c r="B13" s="9">
        <v>1214000</v>
      </c>
      <c r="C13" s="10">
        <v>1000000</v>
      </c>
      <c r="D13" s="10">
        <v>1000000</v>
      </c>
      <c r="E13" s="10">
        <v>0</v>
      </c>
      <c r="F13" s="10">
        <v>1213779962500</v>
      </c>
      <c r="G13" s="8"/>
    </row>
    <row r="14" spans="1:10" ht="23.1" customHeight="1">
      <c r="A14" s="8" t="s">
        <v>146</v>
      </c>
      <c r="B14" s="9">
        <v>3813300</v>
      </c>
      <c r="C14" s="10">
        <v>1000000</v>
      </c>
      <c r="D14" s="10">
        <v>1000000</v>
      </c>
      <c r="E14" s="10">
        <v>0</v>
      </c>
      <c r="F14" s="10">
        <v>3812608839375</v>
      </c>
      <c r="G14" s="8"/>
    </row>
    <row r="15" spans="1:10" ht="23.1" customHeight="1">
      <c r="A15" s="8" t="s">
        <v>147</v>
      </c>
      <c r="B15" s="9">
        <v>650000</v>
      </c>
      <c r="C15" s="10">
        <v>1000000</v>
      </c>
      <c r="D15" s="10">
        <v>1000000</v>
      </c>
      <c r="E15" s="10">
        <v>0</v>
      </c>
      <c r="F15" s="10">
        <v>649882187500</v>
      </c>
      <c r="G15" s="8"/>
    </row>
    <row r="16" spans="1:10" ht="23.1" customHeight="1">
      <c r="A16" s="8" t="s">
        <v>51</v>
      </c>
      <c r="B16" s="9">
        <v>11147300</v>
      </c>
      <c r="C16" s="10"/>
      <c r="D16" s="10"/>
      <c r="E16" s="10"/>
      <c r="F16" s="10">
        <v>11145279551875</v>
      </c>
      <c r="G16" s="8"/>
    </row>
    <row r="17" spans="1:10" ht="23.1" customHeight="1">
      <c r="A17" s="36" t="s">
        <v>52</v>
      </c>
      <c r="B17" s="9"/>
      <c r="C17" s="40"/>
      <c r="D17" s="40"/>
      <c r="E17" s="41"/>
      <c r="F17" s="40"/>
      <c r="G17" s="76"/>
      <c r="H17" s="74"/>
      <c r="I17" s="74"/>
      <c r="J17" s="74"/>
    </row>
    <row r="18" spans="1:10">
      <c r="C18" s="37"/>
      <c r="E18" s="43"/>
      <c r="F18" s="42"/>
      <c r="G18" s="74"/>
      <c r="H18" s="74"/>
      <c r="I18" s="74"/>
      <c r="J18" s="74"/>
    </row>
  </sheetData>
  <mergeCells count="15">
    <mergeCell ref="G18:J18"/>
    <mergeCell ref="E7:E8"/>
    <mergeCell ref="F7:F8"/>
    <mergeCell ref="G17:J17"/>
    <mergeCell ref="G7:G8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 scale="60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rightToLeft="1" view="pageBreakPreview" zoomScale="106" zoomScaleNormal="100" zoomScaleSheetLayoutView="106" workbookViewId="0">
      <selection activeCell="C24" sqref="C24"/>
    </sheetView>
  </sheetViews>
  <sheetFormatPr defaultColWidth="9" defaultRowHeight="18.75"/>
  <cols>
    <col min="1" max="1" width="36.875" style="11" customWidth="1"/>
    <col min="2" max="2" width="16.5" style="11" customWidth="1"/>
    <col min="3" max="3" width="13" style="11" customWidth="1"/>
    <col min="4" max="4" width="13.5" style="11" customWidth="1"/>
    <col min="5" max="5" width="15.75" style="11" customWidth="1"/>
    <col min="6" max="6" width="16.125" style="11" customWidth="1"/>
    <col min="7" max="8" width="16.5" style="11" customWidth="1"/>
    <col min="9" max="9" width="16.625" style="11" customWidth="1"/>
    <col min="10" max="10" width="13" style="11" customWidth="1"/>
    <col min="11" max="11" width="9" style="4" customWidth="1"/>
    <col min="12" max="16384" width="9" style="4"/>
  </cols>
  <sheetData>
    <row r="1" spans="1:10" ht="21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10" ht="21">
      <c r="A2" s="59" t="s">
        <v>2</v>
      </c>
      <c r="B2" s="59"/>
      <c r="C2" s="59"/>
      <c r="D2" s="59"/>
      <c r="E2" s="59"/>
      <c r="F2" s="59"/>
      <c r="G2" s="59"/>
      <c r="H2" s="59"/>
      <c r="I2" s="59"/>
    </row>
    <row r="3" spans="1:10" ht="21">
      <c r="A3" s="59" t="s">
        <v>3</v>
      </c>
      <c r="B3" s="59"/>
      <c r="C3" s="59"/>
      <c r="D3" s="59"/>
      <c r="E3" s="59"/>
      <c r="F3" s="59"/>
      <c r="G3" s="59"/>
      <c r="H3" s="59"/>
      <c r="I3" s="59"/>
    </row>
    <row r="4" spans="1:10">
      <c r="A4" s="65" t="s">
        <v>150</v>
      </c>
      <c r="B4" s="65"/>
      <c r="C4" s="65"/>
      <c r="D4" s="65"/>
      <c r="E4" s="65"/>
      <c r="F4" s="65"/>
      <c r="G4" s="65"/>
      <c r="H4" s="65"/>
      <c r="I4" s="65"/>
    </row>
    <row r="5" spans="1:10">
      <c r="B5" s="15"/>
      <c r="C5" s="15"/>
      <c r="D5" s="15"/>
      <c r="E5" s="15"/>
      <c r="F5" s="15"/>
      <c r="G5" s="15"/>
      <c r="H5" s="15"/>
    </row>
    <row r="6" spans="1:10" ht="18.75" customHeight="1">
      <c r="A6" s="5"/>
      <c r="B6" s="61" t="s">
        <v>151</v>
      </c>
      <c r="C6" s="61"/>
      <c r="D6" s="61"/>
      <c r="E6" s="61"/>
      <c r="F6" s="31" t="s">
        <v>6</v>
      </c>
      <c r="G6" s="66" t="s">
        <v>7</v>
      </c>
      <c r="H6" s="66"/>
      <c r="I6" s="78" t="s">
        <v>8</v>
      </c>
      <c r="J6" s="78"/>
    </row>
    <row r="7" spans="1:10" ht="31.9" customHeight="1">
      <c r="A7" s="33" t="s">
        <v>152</v>
      </c>
      <c r="B7" s="34" t="s">
        <v>153</v>
      </c>
      <c r="C7" s="34" t="s">
        <v>154</v>
      </c>
      <c r="D7" s="34" t="s">
        <v>155</v>
      </c>
      <c r="E7" s="34" t="s">
        <v>148</v>
      </c>
      <c r="F7" s="35" t="s">
        <v>156</v>
      </c>
      <c r="G7" s="34" t="s">
        <v>157</v>
      </c>
      <c r="H7" s="34" t="s">
        <v>158</v>
      </c>
      <c r="I7" s="32" t="s">
        <v>156</v>
      </c>
      <c r="J7" s="32" t="s">
        <v>149</v>
      </c>
    </row>
    <row r="8" spans="1:10" ht="23.1" customHeight="1">
      <c r="A8" s="8" t="s">
        <v>159</v>
      </c>
      <c r="B8" s="8" t="s">
        <v>160</v>
      </c>
      <c r="C8" s="8" t="s">
        <v>161</v>
      </c>
      <c r="D8" s="8" t="s">
        <v>106</v>
      </c>
      <c r="E8" s="8" t="s">
        <v>106</v>
      </c>
      <c r="F8" s="9">
        <v>250000000000</v>
      </c>
      <c r="G8" s="9">
        <v>0</v>
      </c>
      <c r="H8" s="9">
        <v>250000000000</v>
      </c>
      <c r="I8" s="9">
        <v>0</v>
      </c>
      <c r="J8" s="10">
        <f>Table6[[#This Row],[Column9]]/15916576828928*100</f>
        <v>0</v>
      </c>
    </row>
    <row r="9" spans="1:10" ht="23.1" customHeight="1">
      <c r="A9" s="8" t="s">
        <v>162</v>
      </c>
      <c r="B9" s="8" t="s">
        <v>163</v>
      </c>
      <c r="C9" s="8" t="s">
        <v>164</v>
      </c>
      <c r="D9" s="8" t="s">
        <v>106</v>
      </c>
      <c r="E9" s="8">
        <v>10</v>
      </c>
      <c r="F9" s="9">
        <v>4322604560</v>
      </c>
      <c r="G9" s="9">
        <v>6474932148615</v>
      </c>
      <c r="H9" s="9">
        <v>6474253586731</v>
      </c>
      <c r="I9" s="9">
        <v>5001166444</v>
      </c>
      <c r="J9" s="10">
        <f>Table6[[#This Row],[Column9]]/15916576828928*100</f>
        <v>3.1421118358254639E-2</v>
      </c>
    </row>
    <row r="10" spans="1:10" ht="23.1" customHeight="1">
      <c r="A10" s="8" t="s">
        <v>165</v>
      </c>
      <c r="B10" s="8" t="s">
        <v>166</v>
      </c>
      <c r="C10" s="8" t="s">
        <v>161</v>
      </c>
      <c r="D10" s="8" t="s">
        <v>106</v>
      </c>
      <c r="E10" s="8" t="s">
        <v>106</v>
      </c>
      <c r="F10" s="9">
        <v>0</v>
      </c>
      <c r="G10" s="9">
        <v>0</v>
      </c>
      <c r="H10" s="9">
        <v>0</v>
      </c>
      <c r="I10" s="9">
        <v>0</v>
      </c>
      <c r="J10" s="10">
        <f>Table6[[#This Row],[Column9]]/15916576828928*100</f>
        <v>0</v>
      </c>
    </row>
    <row r="11" spans="1:10" ht="23.1" customHeight="1">
      <c r="A11" s="8" t="s">
        <v>167</v>
      </c>
      <c r="B11" s="8" t="s">
        <v>168</v>
      </c>
      <c r="C11" s="8" t="s">
        <v>161</v>
      </c>
      <c r="D11" s="8" t="s">
        <v>106</v>
      </c>
      <c r="E11" s="8" t="s">
        <v>106</v>
      </c>
      <c r="F11" s="9">
        <v>400000000000</v>
      </c>
      <c r="G11" s="9">
        <v>0</v>
      </c>
      <c r="H11" s="9">
        <v>400000000000</v>
      </c>
      <c r="I11" s="9">
        <v>0</v>
      </c>
      <c r="J11" s="10">
        <f>Table6[[#This Row],[Column9]]/15916576828928*100</f>
        <v>0</v>
      </c>
    </row>
    <row r="12" spans="1:10" ht="23.1" customHeight="1">
      <c r="A12" s="8" t="s">
        <v>169</v>
      </c>
      <c r="B12" s="8" t="s">
        <v>170</v>
      </c>
      <c r="C12" s="8" t="s">
        <v>161</v>
      </c>
      <c r="D12" s="8" t="s">
        <v>106</v>
      </c>
      <c r="E12" s="8" t="s">
        <v>106</v>
      </c>
      <c r="F12" s="9">
        <v>0</v>
      </c>
      <c r="G12" s="9">
        <v>0</v>
      </c>
      <c r="H12" s="9">
        <v>0</v>
      </c>
      <c r="I12" s="9">
        <v>0</v>
      </c>
      <c r="J12" s="10">
        <f>Table6[[#This Row],[Column9]]/15916576828928*100</f>
        <v>0</v>
      </c>
    </row>
    <row r="13" spans="1:10" ht="23.1" customHeight="1">
      <c r="A13" s="8" t="s">
        <v>171</v>
      </c>
      <c r="B13" s="8" t="s">
        <v>172</v>
      </c>
      <c r="C13" s="8" t="s">
        <v>164</v>
      </c>
      <c r="D13" s="8" t="s">
        <v>106</v>
      </c>
      <c r="E13" s="8">
        <v>10</v>
      </c>
      <c r="F13" s="9">
        <v>1326144424</v>
      </c>
      <c r="G13" s="9">
        <v>6857881073</v>
      </c>
      <c r="H13" s="9">
        <v>8109571800</v>
      </c>
      <c r="I13" s="9">
        <v>74453697</v>
      </c>
      <c r="J13" s="10">
        <f>Table6[[#This Row],[Column9]]/15916576828928*100</f>
        <v>4.6777455856388775E-4</v>
      </c>
    </row>
    <row r="14" spans="1:10" ht="23.1" customHeight="1">
      <c r="A14" s="8" t="s">
        <v>173</v>
      </c>
      <c r="B14" s="8" t="s">
        <v>174</v>
      </c>
      <c r="C14" s="8" t="s">
        <v>161</v>
      </c>
      <c r="D14" s="8" t="s">
        <v>106</v>
      </c>
      <c r="E14" s="8" t="s">
        <v>106</v>
      </c>
      <c r="F14" s="9">
        <v>0</v>
      </c>
      <c r="G14" s="9">
        <v>0</v>
      </c>
      <c r="H14" s="9">
        <v>0</v>
      </c>
      <c r="I14" s="9">
        <v>0</v>
      </c>
      <c r="J14" s="10">
        <f>Table6[[#This Row],[Column9]]/15916576828928*100</f>
        <v>0</v>
      </c>
    </row>
    <row r="15" spans="1:10" ht="23.1" customHeight="1">
      <c r="A15" s="8" t="s">
        <v>175</v>
      </c>
      <c r="B15" s="8" t="s">
        <v>176</v>
      </c>
      <c r="C15" s="8" t="s">
        <v>161</v>
      </c>
      <c r="D15" s="47" t="s">
        <v>696</v>
      </c>
      <c r="E15" s="8">
        <v>22.5</v>
      </c>
      <c r="F15" s="9">
        <v>0</v>
      </c>
      <c r="G15" s="9">
        <v>390000000000</v>
      </c>
      <c r="H15" s="9">
        <v>0</v>
      </c>
      <c r="I15" s="9">
        <v>390000000000</v>
      </c>
      <c r="J15" s="10">
        <f>Table6[[#This Row],[Column9]]/15916576828928*100</f>
        <v>2.4502756100871155</v>
      </c>
    </row>
    <row r="16" spans="1:10" ht="23.1" customHeight="1">
      <c r="A16" s="8" t="s">
        <v>177</v>
      </c>
      <c r="B16" s="8" t="s">
        <v>178</v>
      </c>
      <c r="C16" s="8" t="s">
        <v>179</v>
      </c>
      <c r="F16" s="9">
        <v>0</v>
      </c>
      <c r="G16" s="9">
        <v>390000000000</v>
      </c>
      <c r="H16" s="9">
        <v>390000000000</v>
      </c>
      <c r="I16" s="9">
        <v>0</v>
      </c>
      <c r="J16" s="10">
        <f>Table6[[#This Row],[Column9]]/15916576828928*100</f>
        <v>0</v>
      </c>
    </row>
    <row r="17" spans="1:10" ht="23.1" customHeight="1">
      <c r="A17" s="8" t="s">
        <v>51</v>
      </c>
      <c r="B17" s="8"/>
      <c r="C17" s="8"/>
      <c r="D17" s="8"/>
      <c r="E17" s="8"/>
      <c r="F17" s="9">
        <f>SUBTOTAL(109,F8:F16)</f>
        <v>655648748984</v>
      </c>
      <c r="G17" s="9">
        <f>SUBTOTAL(109,G8:G16)</f>
        <v>7261790029688</v>
      </c>
      <c r="H17" s="9">
        <f>SUBTOTAL(109,H8:H16)</f>
        <v>7522363158531</v>
      </c>
      <c r="I17" s="9">
        <f>SUBTOTAL(109,I8:I16)</f>
        <v>395075620141</v>
      </c>
      <c r="J17" s="10">
        <f>SUBTOTAL(109,J8:J16)</f>
        <v>2.4821645030039341</v>
      </c>
    </row>
    <row r="18" spans="1:10" ht="23.1" customHeight="1">
      <c r="A18" s="36" t="s">
        <v>52</v>
      </c>
      <c r="B18" s="36"/>
      <c r="C18" s="36"/>
      <c r="D18" s="36"/>
      <c r="E18" s="36"/>
      <c r="F18" s="29"/>
      <c r="G18" s="77"/>
      <c r="H18" s="77"/>
      <c r="I18" s="29"/>
      <c r="J18" s="10"/>
    </row>
    <row r="22" spans="1:10">
      <c r="C22" s="11" t="s">
        <v>180</v>
      </c>
    </row>
  </sheetData>
  <mergeCells count="8">
    <mergeCell ref="G18:H18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69" orientation="landscape" horizontalDpi="4294967295" verticalDpi="4294967295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"/>
  <sheetViews>
    <sheetView rightToLeft="1" view="pageBreakPreview" zoomScale="60" zoomScaleNormal="106" workbookViewId="0">
      <selection activeCell="I38" sqref="I38"/>
    </sheetView>
  </sheetViews>
  <sheetFormatPr defaultColWidth="13" defaultRowHeight="18.75"/>
  <cols>
    <col min="1" max="1" width="44.5" style="8" customWidth="1"/>
    <col min="2" max="2" width="13" style="11" customWidth="1"/>
    <col min="3" max="3" width="23.375" style="11" customWidth="1"/>
    <col min="4" max="4" width="16.25" style="11" customWidth="1"/>
    <col min="5" max="5" width="17.625" style="11" customWidth="1"/>
    <col min="6" max="20" width="13" style="4" customWidth="1"/>
    <col min="21" max="16384" width="13" style="4"/>
  </cols>
  <sheetData>
    <row r="1" spans="1:19" ht="21">
      <c r="A1" s="59" t="s">
        <v>0</v>
      </c>
      <c r="B1" s="59"/>
      <c r="C1" s="59"/>
      <c r="D1" s="59"/>
    </row>
    <row r="2" spans="1:19" ht="21">
      <c r="A2" s="59" t="s">
        <v>181</v>
      </c>
      <c r="B2" s="59"/>
      <c r="C2" s="59"/>
      <c r="D2" s="59"/>
      <c r="E2" s="51"/>
    </row>
    <row r="3" spans="1:19" ht="21">
      <c r="A3" s="59" t="s">
        <v>182</v>
      </c>
      <c r="B3" s="59"/>
      <c r="C3" s="59"/>
      <c r="D3" s="59"/>
    </row>
    <row r="4" spans="1:19">
      <c r="A4" s="65" t="s">
        <v>183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>
      <c r="A5" s="6" t="s">
        <v>184</v>
      </c>
      <c r="B5" s="6" t="s">
        <v>185</v>
      </c>
      <c r="C5" s="6" t="s">
        <v>156</v>
      </c>
      <c r="D5" s="6" t="s">
        <v>186</v>
      </c>
      <c r="E5" s="6" t="s">
        <v>187</v>
      </c>
    </row>
    <row r="6" spans="1:19" ht="23.1" customHeight="1">
      <c r="A6" s="8" t="s">
        <v>188</v>
      </c>
      <c r="B6" s="7" t="s">
        <v>189</v>
      </c>
      <c r="C6" s="9">
        <f>'درآمد سرمایه گذاری در سهام و ص '!J496</f>
        <v>789635717738</v>
      </c>
      <c r="D6" s="10">
        <f>Table7[[#This Row],[789635717738.0000]]/$C$10*100</f>
        <v>52.015080319196613</v>
      </c>
      <c r="E6" s="10">
        <f>Table7[[#This Row],[789635717738.0000]]/15916576828928*100</f>
        <v>4.9610901026334746</v>
      </c>
    </row>
    <row r="7" spans="1:19" ht="23.1" customHeight="1">
      <c r="A7" s="8" t="s">
        <v>190</v>
      </c>
      <c r="B7" s="7" t="s">
        <v>191</v>
      </c>
      <c r="C7" s="9">
        <f>'درآمد سرمایه گذاری در اوراق بها'!I20</f>
        <v>587464266550</v>
      </c>
      <c r="D7" s="10">
        <f>Table7[[#This Row],[789635717738.0000]]/$C$10*100</f>
        <v>38.697592222385957</v>
      </c>
      <c r="E7" s="10">
        <f>Table7[[#This Row],[789635717738.0000]]/15916576828928*100</f>
        <v>3.6908958054491818</v>
      </c>
    </row>
    <row r="8" spans="1:19" ht="23.1" customHeight="1">
      <c r="A8" s="8" t="s">
        <v>192</v>
      </c>
      <c r="B8" s="7" t="s">
        <v>193</v>
      </c>
      <c r="C8" s="9">
        <f>'درآمد سپرده بانکی'!D17</f>
        <v>126710718105</v>
      </c>
      <c r="D8" s="10">
        <f>Table7[[#This Row],[789635717738.0000]]/$C$10*100</f>
        <v>8.3467199260121312</v>
      </c>
      <c r="E8" s="10">
        <f>Table7[[#This Row],[789635717738.0000]]/15916576828928*100</f>
        <v>0.79609277463924455</v>
      </c>
    </row>
    <row r="9" spans="1:19" ht="23.1" customHeight="1">
      <c r="A9" s="8" t="s">
        <v>194</v>
      </c>
      <c r="B9" s="7" t="s">
        <v>195</v>
      </c>
      <c r="C9" s="9">
        <v>27818651546</v>
      </c>
      <c r="D9" s="10">
        <f>Table7[[#This Row],[789635717738.0000]]/$C$10*100</f>
        <v>1.8324771309509613</v>
      </c>
      <c r="E9" s="10">
        <f>Table7[[#This Row],[789635717738.0000]]/15916576828928*100</f>
        <v>0.17477785484275904</v>
      </c>
    </row>
    <row r="10" spans="1:19" ht="23.1" customHeight="1">
      <c r="A10" s="8" t="s">
        <v>51</v>
      </c>
      <c r="B10" s="7"/>
      <c r="C10" s="9">
        <v>1518089971009</v>
      </c>
      <c r="D10" s="10">
        <f>SUBTOTAL(109,D6:D9)</f>
        <v>100.89186959854567</v>
      </c>
      <c r="E10" s="10">
        <f>SUBTOTAL(109,E6:E9)</f>
        <v>9.62285653756466</v>
      </c>
    </row>
    <row r="11" spans="1:19" ht="23.1" customHeight="1">
      <c r="A11" s="27" t="s">
        <v>52</v>
      </c>
      <c r="B11" s="28"/>
      <c r="C11" s="29"/>
      <c r="D11" s="29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8"/>
  <sheetViews>
    <sheetView rightToLeft="1" view="pageBreakPreview" topLeftCell="C2" zoomScale="80" zoomScaleNormal="106" zoomScaleSheetLayoutView="80" workbookViewId="0">
      <selection activeCell="I30" sqref="I30"/>
    </sheetView>
  </sheetViews>
  <sheetFormatPr defaultColWidth="13" defaultRowHeight="18.75"/>
  <cols>
    <col min="1" max="1" width="23.75" style="11" customWidth="1"/>
    <col min="2" max="2" width="13.25" style="11" customWidth="1"/>
    <col min="3" max="3" width="22.125" style="11" customWidth="1"/>
    <col min="4" max="4" width="15.375" style="11" customWidth="1"/>
    <col min="5" max="5" width="15.75" style="11" bestFit="1" customWidth="1"/>
    <col min="6" max="6" width="15.5" style="11" bestFit="1" customWidth="1"/>
    <col min="7" max="7" width="16.25" style="11" customWidth="1"/>
    <col min="8" max="8" width="16.375" style="11" bestFit="1" customWidth="1"/>
    <col min="9" max="9" width="15.5" style="11" bestFit="1" customWidth="1"/>
    <col min="10" max="10" width="16.25" style="11" customWidth="1"/>
    <col min="11" max="14" width="13" style="11" customWidth="1"/>
    <col min="15" max="16384" width="13" style="11"/>
  </cols>
  <sheetData>
    <row r="1" spans="1:13" ht="2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3" ht="21">
      <c r="A2" s="59" t="s">
        <v>181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ht="21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</row>
    <row r="4" spans="1:13">
      <c r="A4" s="65" t="s">
        <v>196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16.5" customHeight="1">
      <c r="B5" s="66" t="s">
        <v>197</v>
      </c>
      <c r="C5" s="66"/>
      <c r="D5" s="66"/>
      <c r="E5" s="79" t="s">
        <v>198</v>
      </c>
      <c r="F5" s="79"/>
      <c r="G5" s="79"/>
      <c r="H5" s="79" t="s">
        <v>199</v>
      </c>
      <c r="I5" s="79"/>
      <c r="J5" s="79"/>
      <c r="K5" s="18"/>
      <c r="L5" s="18"/>
      <c r="M5" s="18"/>
    </row>
    <row r="6" spans="1:13" s="7" customFormat="1" ht="47.25" customHeight="1">
      <c r="A6" s="6" t="s">
        <v>54</v>
      </c>
      <c r="B6" s="6" t="s">
        <v>200</v>
      </c>
      <c r="C6" s="6" t="s">
        <v>201</v>
      </c>
      <c r="D6" s="6" t="s">
        <v>202</v>
      </c>
      <c r="E6" s="6" t="s">
        <v>203</v>
      </c>
      <c r="F6" s="6" t="s">
        <v>204</v>
      </c>
      <c r="G6" s="6" t="s">
        <v>205</v>
      </c>
      <c r="H6" s="6" t="s">
        <v>203</v>
      </c>
      <c r="I6" s="6" t="s">
        <v>204</v>
      </c>
      <c r="J6" s="6" t="s">
        <v>205</v>
      </c>
    </row>
    <row r="7" spans="1:13" ht="23.1" customHeight="1">
      <c r="A7" s="8" t="s">
        <v>41</v>
      </c>
      <c r="B7" s="7" t="s">
        <v>206</v>
      </c>
      <c r="C7" s="10">
        <v>1400000</v>
      </c>
      <c r="D7" s="10">
        <v>774</v>
      </c>
      <c r="E7" s="10">
        <v>0</v>
      </c>
      <c r="F7" s="10">
        <v>0</v>
      </c>
      <c r="G7" s="10">
        <v>0</v>
      </c>
      <c r="H7" s="10">
        <v>1083600000</v>
      </c>
      <c r="I7" s="10">
        <v>0</v>
      </c>
      <c r="J7" s="10">
        <v>1083600000</v>
      </c>
    </row>
    <row r="8" spans="1:13" ht="23.1" customHeight="1">
      <c r="A8" s="8" t="s">
        <v>24</v>
      </c>
      <c r="B8" s="7" t="s">
        <v>207</v>
      </c>
      <c r="C8" s="10">
        <v>5657000</v>
      </c>
      <c r="D8" s="10">
        <v>2</v>
      </c>
      <c r="E8" s="10">
        <v>0</v>
      </c>
      <c r="F8" s="10">
        <v>0</v>
      </c>
      <c r="G8" s="10">
        <v>0</v>
      </c>
      <c r="H8" s="10">
        <v>11314000</v>
      </c>
      <c r="I8" s="10">
        <v>0</v>
      </c>
      <c r="J8" s="10">
        <v>11314000</v>
      </c>
    </row>
    <row r="9" spans="1:13" ht="23.1" customHeight="1">
      <c r="A9" s="8" t="s">
        <v>35</v>
      </c>
      <c r="B9" s="7" t="s">
        <v>208</v>
      </c>
      <c r="C9" s="10">
        <v>9101000</v>
      </c>
      <c r="D9" s="10">
        <v>700</v>
      </c>
      <c r="E9" s="10">
        <v>0</v>
      </c>
      <c r="F9" s="10">
        <v>0</v>
      </c>
      <c r="G9" s="10">
        <v>0</v>
      </c>
      <c r="H9" s="10">
        <v>6370700000</v>
      </c>
      <c r="I9" s="10">
        <v>0</v>
      </c>
      <c r="J9" s="10">
        <v>6370700000</v>
      </c>
    </row>
    <row r="10" spans="1:13" ht="23.1" customHeight="1">
      <c r="A10" s="8" t="s">
        <v>27</v>
      </c>
      <c r="B10" s="7" t="s">
        <v>209</v>
      </c>
      <c r="C10" s="10">
        <v>64432</v>
      </c>
      <c r="D10" s="10">
        <v>1920</v>
      </c>
      <c r="E10" s="10">
        <v>0</v>
      </c>
      <c r="F10" s="10">
        <v>2276097</v>
      </c>
      <c r="G10" s="10">
        <v>2276097</v>
      </c>
      <c r="H10" s="10">
        <v>123709440</v>
      </c>
      <c r="I10" s="10">
        <v>-7408228</v>
      </c>
      <c r="J10" s="10">
        <v>116301212</v>
      </c>
    </row>
    <row r="11" spans="1:13" ht="23.1" customHeight="1">
      <c r="A11" s="8" t="s">
        <v>33</v>
      </c>
      <c r="B11" s="7" t="s">
        <v>210</v>
      </c>
      <c r="C11" s="10">
        <v>14634155</v>
      </c>
      <c r="D11" s="10">
        <v>82</v>
      </c>
      <c r="E11" s="10">
        <v>0</v>
      </c>
      <c r="F11" s="10">
        <v>171227347</v>
      </c>
      <c r="G11" s="10">
        <v>171227347</v>
      </c>
      <c r="H11" s="10">
        <v>1200000710</v>
      </c>
      <c r="I11" s="10">
        <v>0</v>
      </c>
      <c r="J11" s="10">
        <v>1200000710</v>
      </c>
    </row>
    <row r="12" spans="1:13" ht="23.1" customHeight="1">
      <c r="A12" s="8" t="s">
        <v>32</v>
      </c>
      <c r="B12" s="7" t="s">
        <v>210</v>
      </c>
      <c r="C12" s="10">
        <v>77611598</v>
      </c>
      <c r="D12" s="10">
        <v>17</v>
      </c>
      <c r="E12" s="10">
        <v>0</v>
      </c>
      <c r="F12" s="10">
        <v>187360875</v>
      </c>
      <c r="G12" s="10">
        <v>187360875</v>
      </c>
      <c r="H12" s="10">
        <v>1319397166</v>
      </c>
      <c r="I12" s="10">
        <v>-903078</v>
      </c>
      <c r="J12" s="10">
        <v>1318494088</v>
      </c>
    </row>
    <row r="13" spans="1:13" ht="23.1" customHeight="1">
      <c r="A13" s="8" t="s">
        <v>22</v>
      </c>
      <c r="B13" s="7" t="s">
        <v>211</v>
      </c>
      <c r="C13" s="10">
        <v>150340503</v>
      </c>
      <c r="D13" s="10">
        <v>66</v>
      </c>
      <c r="E13" s="10">
        <v>0</v>
      </c>
      <c r="F13" s="10">
        <v>1420823627</v>
      </c>
      <c r="G13" s="10">
        <v>1420823627</v>
      </c>
      <c r="H13" s="10">
        <v>9922473198</v>
      </c>
      <c r="I13" s="10">
        <v>0</v>
      </c>
      <c r="J13" s="10">
        <v>9922473198</v>
      </c>
    </row>
    <row r="14" spans="1:13" ht="23.1" customHeight="1">
      <c r="A14" s="8" t="s">
        <v>19</v>
      </c>
      <c r="B14" s="7" t="s">
        <v>212</v>
      </c>
      <c r="C14" s="10">
        <v>22579</v>
      </c>
      <c r="D14" s="10">
        <v>105</v>
      </c>
      <c r="E14" s="10">
        <v>2370795</v>
      </c>
      <c r="F14" s="10">
        <v>-308006</v>
      </c>
      <c r="G14" s="10">
        <v>2062789</v>
      </c>
      <c r="H14" s="10">
        <v>2370795</v>
      </c>
      <c r="I14" s="10">
        <v>-308006</v>
      </c>
      <c r="J14" s="10">
        <v>2062789</v>
      </c>
    </row>
    <row r="15" spans="1:13" ht="23.1" customHeight="1">
      <c r="A15" s="8" t="s">
        <v>43</v>
      </c>
      <c r="B15" s="7" t="s">
        <v>213</v>
      </c>
      <c r="C15" s="10">
        <v>33586</v>
      </c>
      <c r="D15" s="10">
        <v>4200</v>
      </c>
      <c r="E15" s="10">
        <v>141061200</v>
      </c>
      <c r="F15" s="10">
        <v>-9042385</v>
      </c>
      <c r="G15" s="10">
        <v>132018815</v>
      </c>
      <c r="H15" s="10">
        <v>141061200</v>
      </c>
      <c r="I15" s="10">
        <v>-9042385</v>
      </c>
      <c r="J15" s="10">
        <v>132018815</v>
      </c>
    </row>
    <row r="16" spans="1:13" ht="23.1" customHeight="1">
      <c r="A16" s="8" t="s">
        <v>47</v>
      </c>
      <c r="B16" s="7" t="s">
        <v>214</v>
      </c>
      <c r="C16" s="10">
        <v>1563000</v>
      </c>
      <c r="D16" s="10">
        <v>320</v>
      </c>
      <c r="E16" s="10">
        <v>500160000</v>
      </c>
      <c r="F16" s="10">
        <v>-7757033</v>
      </c>
      <c r="G16" s="10">
        <v>492402967</v>
      </c>
      <c r="H16" s="10">
        <v>500160000</v>
      </c>
      <c r="I16" s="10">
        <v>-7757033</v>
      </c>
      <c r="J16" s="10">
        <v>492402967</v>
      </c>
    </row>
    <row r="17" spans="1:10" ht="23.1" customHeight="1">
      <c r="A17" s="8" t="s">
        <v>48</v>
      </c>
      <c r="B17" s="7" t="s">
        <v>214</v>
      </c>
      <c r="C17" s="10">
        <v>2855</v>
      </c>
      <c r="D17" s="10">
        <v>103</v>
      </c>
      <c r="E17" s="10">
        <v>294065</v>
      </c>
      <c r="F17" s="10">
        <v>-3188</v>
      </c>
      <c r="G17" s="10">
        <v>290877</v>
      </c>
      <c r="H17" s="10">
        <v>294065</v>
      </c>
      <c r="I17" s="10">
        <v>-3188</v>
      </c>
      <c r="J17" s="10">
        <v>290877</v>
      </c>
    </row>
    <row r="18" spans="1:10" ht="23.1" customHeight="1">
      <c r="A18" s="8" t="s">
        <v>36</v>
      </c>
      <c r="B18" s="7" t="s">
        <v>215</v>
      </c>
      <c r="C18" s="10">
        <v>486656</v>
      </c>
      <c r="D18" s="10">
        <v>1500</v>
      </c>
      <c r="E18" s="10">
        <v>729984000</v>
      </c>
      <c r="F18" s="10">
        <v>-52009038</v>
      </c>
      <c r="G18" s="10">
        <v>677974962</v>
      </c>
      <c r="H18" s="10">
        <v>729984000</v>
      </c>
      <c r="I18" s="10">
        <v>-52009038</v>
      </c>
      <c r="J18" s="10">
        <v>677974962</v>
      </c>
    </row>
    <row r="19" spans="1:10" ht="23.1" customHeight="1">
      <c r="A19" s="8" t="s">
        <v>30</v>
      </c>
      <c r="B19" s="7" t="s">
        <v>216</v>
      </c>
      <c r="C19" s="10">
        <v>530429</v>
      </c>
      <c r="D19" s="10">
        <v>630</v>
      </c>
      <c r="E19" s="10">
        <v>334170270</v>
      </c>
      <c r="F19" s="10">
        <v>-25380021</v>
      </c>
      <c r="G19" s="10">
        <v>308790249</v>
      </c>
      <c r="H19" s="10">
        <v>334170270</v>
      </c>
      <c r="I19" s="10">
        <v>-25380021</v>
      </c>
      <c r="J19" s="10">
        <v>308790249</v>
      </c>
    </row>
    <row r="20" spans="1:10" ht="23.1" customHeight="1">
      <c r="A20" s="8" t="s">
        <v>21</v>
      </c>
      <c r="B20" s="7" t="s">
        <v>217</v>
      </c>
      <c r="C20" s="10">
        <v>603872</v>
      </c>
      <c r="D20" s="10">
        <v>610</v>
      </c>
      <c r="E20" s="10">
        <v>368361920</v>
      </c>
      <c r="F20" s="10">
        <v>-12433129</v>
      </c>
      <c r="G20" s="10">
        <v>355928791</v>
      </c>
      <c r="H20" s="10">
        <v>368361920</v>
      </c>
      <c r="I20" s="10">
        <v>-12433129</v>
      </c>
      <c r="J20" s="10">
        <v>355928791</v>
      </c>
    </row>
    <row r="21" spans="1:10" ht="23.1" customHeight="1">
      <c r="A21" s="8" t="s">
        <v>50</v>
      </c>
      <c r="B21" s="7" t="s">
        <v>216</v>
      </c>
      <c r="C21" s="10">
        <v>4130750</v>
      </c>
      <c r="D21" s="10">
        <v>400</v>
      </c>
      <c r="E21" s="10">
        <v>1652300000</v>
      </c>
      <c r="F21" s="10">
        <v>-77653786</v>
      </c>
      <c r="G21" s="10">
        <v>1574646214</v>
      </c>
      <c r="H21" s="10">
        <v>1652300000</v>
      </c>
      <c r="I21" s="10">
        <v>-77653786</v>
      </c>
      <c r="J21" s="10">
        <v>1574646214</v>
      </c>
    </row>
    <row r="22" spans="1:10" ht="23.1" customHeight="1">
      <c r="A22" s="8" t="s">
        <v>29</v>
      </c>
      <c r="B22" s="7" t="s">
        <v>216</v>
      </c>
      <c r="C22" s="10">
        <v>8000000</v>
      </c>
      <c r="D22" s="10">
        <v>255</v>
      </c>
      <c r="E22" s="10">
        <v>2040000000</v>
      </c>
      <c r="F22" s="10">
        <v>-113479948</v>
      </c>
      <c r="G22" s="10">
        <v>1926520052</v>
      </c>
      <c r="H22" s="10">
        <v>2040000000</v>
      </c>
      <c r="I22" s="10">
        <v>-113479948</v>
      </c>
      <c r="J22" s="10">
        <v>1926520052</v>
      </c>
    </row>
    <row r="23" spans="1:10" ht="23.1" customHeight="1">
      <c r="A23" s="8" t="s">
        <v>25</v>
      </c>
      <c r="B23" s="7" t="s">
        <v>8</v>
      </c>
      <c r="C23" s="10">
        <v>1115597</v>
      </c>
      <c r="D23" s="10">
        <v>388</v>
      </c>
      <c r="E23" s="10">
        <v>432851636</v>
      </c>
      <c r="F23" s="10">
        <v>-4401881</v>
      </c>
      <c r="G23" s="10">
        <v>428449755</v>
      </c>
      <c r="H23" s="10">
        <v>432851636</v>
      </c>
      <c r="I23" s="10">
        <v>-4401881</v>
      </c>
      <c r="J23" s="10">
        <v>428449755</v>
      </c>
    </row>
    <row r="24" spans="1:10" ht="23.1" customHeight="1">
      <c r="A24" s="8" t="s">
        <v>38</v>
      </c>
      <c r="B24" s="7" t="s">
        <v>8</v>
      </c>
      <c r="C24" s="10">
        <v>9115000</v>
      </c>
      <c r="D24" s="10">
        <v>22</v>
      </c>
      <c r="E24" s="10">
        <v>200530000</v>
      </c>
      <c r="F24" s="10">
        <v>-28613500</v>
      </c>
      <c r="G24" s="10">
        <v>171916500</v>
      </c>
      <c r="H24" s="10">
        <v>200530000</v>
      </c>
      <c r="I24" s="10">
        <v>-28613500</v>
      </c>
      <c r="J24" s="10">
        <v>171916500</v>
      </c>
    </row>
    <row r="25" spans="1:10" ht="23.1" customHeight="1">
      <c r="A25" s="8" t="s">
        <v>34</v>
      </c>
      <c r="B25" s="7" t="s">
        <v>8</v>
      </c>
      <c r="C25" s="10">
        <v>200000</v>
      </c>
      <c r="D25" s="10">
        <v>1000</v>
      </c>
      <c r="E25" s="10">
        <v>200000000</v>
      </c>
      <c r="F25" s="10">
        <v>-28537874</v>
      </c>
      <c r="G25" s="10">
        <v>171462126</v>
      </c>
      <c r="H25" s="10">
        <v>200000000</v>
      </c>
      <c r="I25" s="10">
        <v>-28537874</v>
      </c>
      <c r="J25" s="10">
        <v>171462126</v>
      </c>
    </row>
    <row r="26" spans="1:10" ht="23.1" customHeight="1">
      <c r="A26" s="8" t="s">
        <v>49</v>
      </c>
      <c r="B26" s="7" t="s">
        <v>8</v>
      </c>
      <c r="C26" s="10">
        <v>45000</v>
      </c>
      <c r="D26" s="10">
        <v>370</v>
      </c>
      <c r="E26" s="10">
        <v>16650000</v>
      </c>
      <c r="F26" s="10">
        <v>-2375778</v>
      </c>
      <c r="G26" s="10">
        <v>14274222</v>
      </c>
      <c r="H26" s="10">
        <v>16650000</v>
      </c>
      <c r="I26" s="10">
        <v>-2375778</v>
      </c>
      <c r="J26" s="10">
        <v>14274222</v>
      </c>
    </row>
    <row r="27" spans="1:10" ht="23.1" customHeight="1">
      <c r="A27" s="8" t="s">
        <v>51</v>
      </c>
      <c r="B27" s="7"/>
      <c r="C27" s="10"/>
      <c r="D27" s="10"/>
      <c r="E27" s="10">
        <f t="shared" ref="E27:J27" si="0">SUBTOTAL(109,E7:E26)</f>
        <v>6618733886</v>
      </c>
      <c r="F27" s="10">
        <f t="shared" si="0"/>
        <v>1419692379</v>
      </c>
      <c r="G27" s="10">
        <f t="shared" si="0"/>
        <v>8038426265</v>
      </c>
      <c r="H27" s="10">
        <f t="shared" si="0"/>
        <v>26649928400</v>
      </c>
      <c r="I27" s="10">
        <f t="shared" si="0"/>
        <v>-370306873</v>
      </c>
      <c r="J27" s="10">
        <f t="shared" si="0"/>
        <v>26279621527</v>
      </c>
    </row>
    <row r="28" spans="1:10" ht="23.1" customHeight="1">
      <c r="A28" s="8" t="s">
        <v>52</v>
      </c>
      <c r="B28" s="19"/>
      <c r="C28" s="22"/>
      <c r="D28" s="22"/>
      <c r="E28" s="22"/>
      <c r="F28" s="22"/>
      <c r="G28" s="22"/>
      <c r="H28" s="22"/>
      <c r="I28" s="22"/>
      <c r="J28" s="22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67" orientation="landscape" horizontalDpi="4294967295" verticalDpi="4294967295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rightToLeft="1" view="pageBreakPreview" zoomScale="60" zoomScaleNormal="106" workbookViewId="0">
      <selection activeCell="H24" sqref="H24:I24"/>
    </sheetView>
  </sheetViews>
  <sheetFormatPr defaultColWidth="9" defaultRowHeight="18.75"/>
  <cols>
    <col min="1" max="1" width="30.25" style="11" customWidth="1"/>
    <col min="2" max="2" width="14.25" style="11" customWidth="1"/>
    <col min="3" max="3" width="13" style="11" customWidth="1"/>
    <col min="4" max="4" width="17.25" style="11" customWidth="1"/>
    <col min="5" max="5" width="17.875" style="11" bestFit="1" customWidth="1"/>
    <col min="6" max="6" width="14.25" style="11" bestFit="1" customWidth="1"/>
    <col min="7" max="8" width="17.875" style="11" bestFit="1" customWidth="1"/>
    <col min="9" max="9" width="14.25" style="11" bestFit="1" customWidth="1"/>
    <col min="10" max="10" width="17.625" style="11" bestFit="1" customWidth="1"/>
    <col min="11" max="11" width="9" style="4" customWidth="1"/>
    <col min="12" max="16384" width="9" style="4"/>
  </cols>
  <sheetData>
    <row r="1" spans="1:10" ht="2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1">
      <c r="A2" s="59" t="s">
        <v>181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21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</row>
    <row r="4" spans="1:10">
      <c r="A4" s="65" t="s">
        <v>218</v>
      </c>
      <c r="B4" s="65"/>
      <c r="C4" s="65"/>
      <c r="D4" s="65"/>
      <c r="E4" s="65"/>
    </row>
    <row r="5" spans="1:10" ht="16.5" customHeight="1">
      <c r="A5" s="7"/>
      <c r="B5" s="66"/>
      <c r="C5" s="66"/>
      <c r="D5" s="66"/>
      <c r="E5" s="79" t="s">
        <v>198</v>
      </c>
      <c r="F5" s="79"/>
      <c r="G5" s="79"/>
      <c r="H5" s="79" t="s">
        <v>199</v>
      </c>
      <c r="I5" s="79"/>
      <c r="J5" s="79"/>
    </row>
    <row r="6" spans="1:10" ht="38.25" customHeight="1">
      <c r="A6" s="7" t="s">
        <v>184</v>
      </c>
      <c r="B6" s="17" t="s">
        <v>219</v>
      </c>
      <c r="C6" s="17" t="s">
        <v>80</v>
      </c>
      <c r="D6" s="17" t="s">
        <v>148</v>
      </c>
      <c r="E6" s="17" t="s">
        <v>220</v>
      </c>
      <c r="F6" s="17" t="s">
        <v>204</v>
      </c>
      <c r="G6" s="17" t="s">
        <v>221</v>
      </c>
      <c r="H6" s="17" t="s">
        <v>220</v>
      </c>
      <c r="I6" s="17" t="s">
        <v>204</v>
      </c>
      <c r="J6" s="17" t="s">
        <v>221</v>
      </c>
    </row>
    <row r="7" spans="1:10" ht="23.1" customHeight="1">
      <c r="A7" s="8" t="s">
        <v>101</v>
      </c>
      <c r="B7" s="8" t="s">
        <v>222</v>
      </c>
      <c r="C7" s="8" t="s">
        <v>103</v>
      </c>
      <c r="D7" s="8" t="s">
        <v>223</v>
      </c>
      <c r="E7" s="10">
        <v>3880464481</v>
      </c>
      <c r="F7" s="10">
        <v>0</v>
      </c>
      <c r="G7" s="10">
        <v>3880464481</v>
      </c>
      <c r="H7" s="10">
        <v>3880464481</v>
      </c>
      <c r="I7" s="10">
        <v>0</v>
      </c>
      <c r="J7" s="10">
        <v>3880464481</v>
      </c>
    </row>
    <row r="8" spans="1:10" ht="23.1" customHeight="1">
      <c r="A8" s="8" t="s">
        <v>98</v>
      </c>
      <c r="B8" s="8" t="s">
        <v>224</v>
      </c>
      <c r="C8" s="8" t="s">
        <v>100</v>
      </c>
      <c r="D8" s="8" t="s">
        <v>223</v>
      </c>
      <c r="E8" s="10">
        <v>17251184139</v>
      </c>
      <c r="F8" s="10">
        <v>0</v>
      </c>
      <c r="G8" s="10">
        <v>17251184139</v>
      </c>
      <c r="H8" s="10">
        <v>34929400214</v>
      </c>
      <c r="I8" s="10">
        <v>0</v>
      </c>
      <c r="J8" s="10">
        <v>34929400214</v>
      </c>
    </row>
    <row r="9" spans="1:10" ht="23.1" customHeight="1">
      <c r="A9" s="8" t="s">
        <v>225</v>
      </c>
      <c r="B9" s="8" t="s">
        <v>226</v>
      </c>
      <c r="C9" s="8" t="s">
        <v>227</v>
      </c>
      <c r="D9" s="8" t="s">
        <v>223</v>
      </c>
      <c r="E9" s="10">
        <v>1</v>
      </c>
      <c r="F9" s="10">
        <v>0</v>
      </c>
      <c r="G9" s="10">
        <v>1</v>
      </c>
      <c r="H9" s="10">
        <v>50319580078</v>
      </c>
      <c r="I9" s="10">
        <v>0</v>
      </c>
      <c r="J9" s="10">
        <v>50319580078</v>
      </c>
    </row>
    <row r="10" spans="1:10" ht="23.1" customHeight="1">
      <c r="A10" s="8" t="s">
        <v>92</v>
      </c>
      <c r="B10" s="8" t="s">
        <v>228</v>
      </c>
      <c r="C10" s="8" t="s">
        <v>94</v>
      </c>
      <c r="D10" s="8" t="s">
        <v>223</v>
      </c>
      <c r="E10" s="10">
        <v>30228290701</v>
      </c>
      <c r="F10" s="10">
        <v>0</v>
      </c>
      <c r="G10" s="10">
        <v>30228290701</v>
      </c>
      <c r="H10" s="10">
        <v>159463902515</v>
      </c>
      <c r="I10" s="10">
        <v>0</v>
      </c>
      <c r="J10" s="10">
        <v>159463902515</v>
      </c>
    </row>
    <row r="11" spans="1:10" ht="23.1" customHeight="1">
      <c r="A11" s="8" t="s">
        <v>104</v>
      </c>
      <c r="B11" s="8" t="s">
        <v>222</v>
      </c>
      <c r="C11" s="8" t="s">
        <v>103</v>
      </c>
      <c r="D11" s="8" t="s">
        <v>223</v>
      </c>
      <c r="E11" s="10">
        <v>34924180329</v>
      </c>
      <c r="F11" s="10">
        <v>0</v>
      </c>
      <c r="G11" s="10">
        <v>34924180329</v>
      </c>
      <c r="H11" s="10">
        <v>34924180329</v>
      </c>
      <c r="I11" s="10">
        <v>0</v>
      </c>
      <c r="J11" s="10">
        <v>34924180329</v>
      </c>
    </row>
    <row r="12" spans="1:10" ht="23.1" customHeight="1">
      <c r="A12" s="8" t="s">
        <v>89</v>
      </c>
      <c r="B12" s="8" t="s">
        <v>229</v>
      </c>
      <c r="C12" s="8" t="s">
        <v>91</v>
      </c>
      <c r="D12" s="8" t="s">
        <v>223</v>
      </c>
      <c r="E12" s="10">
        <v>2841951121</v>
      </c>
      <c r="F12" s="10">
        <v>0</v>
      </c>
      <c r="G12" s="10">
        <v>2841951121</v>
      </c>
      <c r="H12" s="10">
        <v>5794662267</v>
      </c>
      <c r="I12" s="10">
        <v>0</v>
      </c>
      <c r="J12" s="10">
        <v>5794662267</v>
      </c>
    </row>
    <row r="13" spans="1:10" ht="23.1" customHeight="1">
      <c r="A13" s="8" t="s">
        <v>230</v>
      </c>
      <c r="B13" s="8" t="s">
        <v>231</v>
      </c>
      <c r="C13" s="8" t="s">
        <v>232</v>
      </c>
      <c r="D13" s="8" t="s">
        <v>223</v>
      </c>
      <c r="E13" s="10">
        <v>0</v>
      </c>
      <c r="F13" s="10">
        <v>0</v>
      </c>
      <c r="G13" s="10">
        <v>0</v>
      </c>
      <c r="H13" s="10">
        <v>2089759063</v>
      </c>
      <c r="I13" s="10">
        <v>0</v>
      </c>
      <c r="J13" s="10">
        <v>2089759063</v>
      </c>
    </row>
    <row r="14" spans="1:10" ht="23.1" customHeight="1">
      <c r="A14" s="8" t="s">
        <v>95</v>
      </c>
      <c r="B14" s="8" t="s">
        <v>233</v>
      </c>
      <c r="C14" s="8" t="s">
        <v>97</v>
      </c>
      <c r="D14" s="8" t="s">
        <v>223</v>
      </c>
      <c r="E14" s="10">
        <v>127320482410</v>
      </c>
      <c r="F14" s="10">
        <v>0</v>
      </c>
      <c r="G14" s="10">
        <v>127320482410</v>
      </c>
      <c r="H14" s="10">
        <v>256543637227</v>
      </c>
      <c r="I14" s="10">
        <v>0</v>
      </c>
      <c r="J14" s="10">
        <v>256543637227</v>
      </c>
    </row>
    <row r="15" spans="1:10" ht="23.1" customHeight="1">
      <c r="A15" s="8" t="s">
        <v>85</v>
      </c>
      <c r="B15" s="8" t="s">
        <v>234</v>
      </c>
      <c r="C15" s="8" t="s">
        <v>88</v>
      </c>
      <c r="D15" s="8" t="s">
        <v>223</v>
      </c>
      <c r="E15" s="10">
        <v>9236252220</v>
      </c>
      <c r="F15" s="10">
        <v>0</v>
      </c>
      <c r="G15" s="10">
        <v>9236252220</v>
      </c>
      <c r="H15" s="10">
        <v>29509381196</v>
      </c>
      <c r="I15" s="10">
        <v>0</v>
      </c>
      <c r="J15" s="10">
        <v>29509381196</v>
      </c>
    </row>
    <row r="16" spans="1:10" ht="23.1" customHeight="1">
      <c r="A16" s="8" t="s">
        <v>173</v>
      </c>
      <c r="B16" s="8" t="s">
        <v>235</v>
      </c>
      <c r="C16" s="8" t="s">
        <v>106</v>
      </c>
      <c r="D16" s="8" t="s">
        <v>106</v>
      </c>
      <c r="E16" s="10">
        <v>0</v>
      </c>
      <c r="F16" s="10">
        <v>0</v>
      </c>
      <c r="G16" s="10">
        <v>0</v>
      </c>
      <c r="H16" s="10">
        <v>979452054</v>
      </c>
      <c r="I16" s="10">
        <v>0</v>
      </c>
      <c r="J16" s="10">
        <v>979452054</v>
      </c>
    </row>
    <row r="17" spans="1:10" ht="23.1" customHeight="1">
      <c r="A17" s="8" t="s">
        <v>171</v>
      </c>
      <c r="B17" s="8" t="s">
        <v>236</v>
      </c>
      <c r="C17" s="8" t="s">
        <v>106</v>
      </c>
      <c r="D17" s="8" t="s">
        <v>106</v>
      </c>
      <c r="E17" s="10">
        <v>1217073</v>
      </c>
      <c r="F17" s="10">
        <v>0</v>
      </c>
      <c r="G17" s="10">
        <v>1217073</v>
      </c>
      <c r="H17" s="10">
        <v>1243286</v>
      </c>
      <c r="I17" s="10">
        <v>0</v>
      </c>
      <c r="J17" s="10">
        <v>1243286</v>
      </c>
    </row>
    <row r="18" spans="1:10" ht="23.1" customHeight="1">
      <c r="A18" s="8" t="s">
        <v>169</v>
      </c>
      <c r="B18" s="8" t="s">
        <v>235</v>
      </c>
      <c r="C18" s="8" t="s">
        <v>106</v>
      </c>
      <c r="D18" s="8" t="s">
        <v>106</v>
      </c>
      <c r="E18" s="10">
        <v>0</v>
      </c>
      <c r="F18" s="10">
        <v>0</v>
      </c>
      <c r="G18" s="10">
        <v>0</v>
      </c>
      <c r="H18" s="10">
        <v>1749041096</v>
      </c>
      <c r="I18" s="10">
        <v>0</v>
      </c>
      <c r="J18" s="10">
        <v>1749041096</v>
      </c>
    </row>
    <row r="19" spans="1:10" ht="23.1" customHeight="1">
      <c r="A19" s="8" t="s">
        <v>167</v>
      </c>
      <c r="B19" s="8" t="s">
        <v>237</v>
      </c>
      <c r="C19" s="8" t="s">
        <v>106</v>
      </c>
      <c r="D19" s="8" t="s">
        <v>106</v>
      </c>
      <c r="E19" s="10">
        <v>6246575345</v>
      </c>
      <c r="F19" s="10">
        <v>52553195</v>
      </c>
      <c r="G19" s="10">
        <v>6299128540</v>
      </c>
      <c r="H19" s="10">
        <v>19397260273</v>
      </c>
      <c r="I19" s="10">
        <v>0</v>
      </c>
      <c r="J19" s="10">
        <v>19397260273</v>
      </c>
    </row>
    <row r="20" spans="1:10" ht="23.1" customHeight="1">
      <c r="A20" s="8" t="s">
        <v>165</v>
      </c>
      <c r="B20" s="8" t="s">
        <v>235</v>
      </c>
      <c r="C20" s="8" t="s">
        <v>106</v>
      </c>
      <c r="D20" s="8" t="s">
        <v>106</v>
      </c>
      <c r="E20" s="10">
        <v>0</v>
      </c>
      <c r="F20" s="10">
        <v>0</v>
      </c>
      <c r="G20" s="10">
        <v>0</v>
      </c>
      <c r="H20" s="10">
        <v>86419726049</v>
      </c>
      <c r="I20" s="10">
        <v>135022348</v>
      </c>
      <c r="J20" s="10">
        <v>86554748397</v>
      </c>
    </row>
    <row r="21" spans="1:10" ht="23.1" customHeight="1">
      <c r="A21" s="8" t="s">
        <v>162</v>
      </c>
      <c r="B21" s="8" t="s">
        <v>238</v>
      </c>
      <c r="C21" s="8" t="s">
        <v>106</v>
      </c>
      <c r="D21" s="8" t="s">
        <v>106</v>
      </c>
      <c r="E21" s="10">
        <v>1483170</v>
      </c>
      <c r="F21" s="10">
        <v>0</v>
      </c>
      <c r="G21" s="10">
        <v>1483170</v>
      </c>
      <c r="H21" s="10">
        <v>50972705</v>
      </c>
      <c r="I21" s="10">
        <v>0</v>
      </c>
      <c r="J21" s="10">
        <v>50972705</v>
      </c>
    </row>
    <row r="22" spans="1:10" ht="23.1" customHeight="1">
      <c r="A22" s="8" t="s">
        <v>175</v>
      </c>
      <c r="B22" s="8" t="s">
        <v>106</v>
      </c>
      <c r="C22" s="8" t="s">
        <v>106</v>
      </c>
      <c r="D22" s="8" t="s">
        <v>106</v>
      </c>
      <c r="E22" s="10">
        <v>6731506845</v>
      </c>
      <c r="F22" s="10">
        <v>-54876414</v>
      </c>
      <c r="G22" s="10">
        <v>6676630431</v>
      </c>
      <c r="H22" s="10">
        <v>6731506845</v>
      </c>
      <c r="I22" s="10">
        <v>-54876414</v>
      </c>
      <c r="J22" s="10">
        <v>6676630431</v>
      </c>
    </row>
    <row r="23" spans="1:10" ht="23.1" customHeight="1">
      <c r="A23" s="8" t="s">
        <v>159</v>
      </c>
      <c r="B23" s="8" t="s">
        <v>237</v>
      </c>
      <c r="C23" s="8" t="s">
        <v>106</v>
      </c>
      <c r="D23" s="8" t="s">
        <v>106</v>
      </c>
      <c r="E23" s="10">
        <v>3698630139</v>
      </c>
      <c r="F23" s="10">
        <v>25795167</v>
      </c>
      <c r="G23" s="10">
        <v>3724425306</v>
      </c>
      <c r="H23" s="10">
        <v>11301369863</v>
      </c>
      <c r="I23" s="10">
        <v>0</v>
      </c>
      <c r="J23" s="10">
        <v>11301369863</v>
      </c>
    </row>
    <row r="24" spans="1:10" ht="23.1" customHeight="1">
      <c r="A24" s="8" t="s">
        <v>51</v>
      </c>
      <c r="B24" s="8"/>
      <c r="C24" s="8"/>
      <c r="D24" s="8"/>
      <c r="E24" s="10">
        <f t="shared" ref="E24:J24" si="0">SUBTOTAL(109,E7:E23)</f>
        <v>242362217974</v>
      </c>
      <c r="F24" s="10">
        <f t="shared" si="0"/>
        <v>23471948</v>
      </c>
      <c r="G24" s="10">
        <f t="shared" si="0"/>
        <v>242385689922</v>
      </c>
      <c r="H24" s="10">
        <f t="shared" si="0"/>
        <v>704085539541</v>
      </c>
      <c r="I24" s="10">
        <f t="shared" si="0"/>
        <v>80145934</v>
      </c>
      <c r="J24" s="10">
        <f t="shared" si="0"/>
        <v>704165685475</v>
      </c>
    </row>
    <row r="25" spans="1:10" ht="23.1" customHeight="1">
      <c r="A25" s="8" t="s">
        <v>52</v>
      </c>
      <c r="B25" s="8"/>
      <c r="C25" s="8"/>
      <c r="D25" s="8"/>
      <c r="E25" s="10"/>
      <c r="F25" s="10"/>
      <c r="G25" s="10"/>
      <c r="H25" s="10"/>
      <c r="I25" s="10"/>
      <c r="J25" s="10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66" orientation="landscape" horizontalDpi="4294967295" verticalDpi="4294967295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0</vt:lpstr>
      <vt:lpstr> سهام و صندوق‌های سرمایه‌گذاری</vt:lpstr>
      <vt:lpstr>اوراق تبعی</vt:lpstr>
      <vt:lpstr>اوراق</vt:lpstr>
      <vt:lpstr>تعدیل قیمت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'0'!Print_Area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Mohammad Nikomaram</cp:lastModifiedBy>
  <cp:lastPrinted>2024-07-30T10:09:40Z</cp:lastPrinted>
  <dcterms:created xsi:type="dcterms:W3CDTF">2017-11-22T14:26:20Z</dcterms:created>
  <dcterms:modified xsi:type="dcterms:W3CDTF">2024-07-30T14:55:53Z</dcterms:modified>
</cp:coreProperties>
</file>