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olgi\Desktop\"/>
    </mc:Choice>
  </mc:AlternateContent>
  <xr:revisionPtr revIDLastSave="0" documentId="13_ncr:20001_{DC1FC3C4-D261-4899-8B0A-C86BC3109410}" xr6:coauthVersionLast="47" xr6:coauthVersionMax="47" xr10:uidLastSave="{00000000-0000-0000-0000-000000000000}"/>
  <bookViews>
    <workbookView xWindow="11355" yWindow="645" windowWidth="14160" windowHeight="15465" tabRatio="688" xr2:uid="{00000000-000D-0000-FFFF-FFFF00000000}"/>
  </bookViews>
  <sheets>
    <sheet name="0" sheetId="21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سپرده" sheetId="2" r:id="rId6"/>
    <sheet name="درآمدها" sheetId="11" r:id="rId7"/>
    <sheet name="درآمد سود سهام" sheetId="12" r:id="rId8"/>
    <sheet name="سود اوراق بهادار و سپرده بانکی" sheetId="13" r:id="rId9"/>
    <sheet name="درآمد ناشی ازفروش" sheetId="15" r:id="rId10"/>
    <sheet name="درآمد ناشی از تغییر قیمت اوراق " sheetId="14" r:id="rId11"/>
    <sheet name="درآمد سرمایه گذاری در اوراق بها" sheetId="6" r:id="rId12"/>
    <sheet name="درآمد سرمایه گذاری در سهام و ص " sheetId="5" r:id="rId13"/>
    <sheet name="درآمد سپرده بانکی" sheetId="7" r:id="rId14"/>
    <sheet name="سایر درآمدها" sheetId="8" r:id="rId15"/>
  </sheets>
  <definedNames>
    <definedName name="_xlnm._FilterDatabase" localSheetId="9" hidden="1">'درآمد ناشی ازفروش'!$A$6:$I$6</definedName>
    <definedName name="_xlnm.Print_Area" localSheetId="1">' سهام و صندوق‌های سرمایه‌گذاری'!$A$1:$M$57</definedName>
    <definedName name="_xlnm.Print_Area" localSheetId="0">'0'!$A$1:$H$40</definedName>
    <definedName name="_xlnm.Print_Area" localSheetId="3">اوراق!$A$1:$S$17</definedName>
    <definedName name="_xlnm.Print_Area" localSheetId="2">'اوراق تبعی'!$A$1:$I$15</definedName>
    <definedName name="_xlnm.Print_Area" localSheetId="4">'تعدیل قیمت'!$A$1:$J$16</definedName>
    <definedName name="_xlnm.Print_Area" localSheetId="13">'درآمد سپرده بانکی'!$A$1:$F$17</definedName>
    <definedName name="_xlnm.Print_Area" localSheetId="11">'درآمد سرمایه گذاری در اوراق بها'!$A$1:$I$19</definedName>
    <definedName name="_xlnm.Print_Area" localSheetId="12">'درآمد سرمایه گذاری در سهام و ص '!$A$1:$K$450</definedName>
    <definedName name="_xlnm.Print_Area" localSheetId="7">'درآمد سود سهام'!$A$1:$J$15</definedName>
    <definedName name="_xlnm.Print_Area" localSheetId="10">'درآمد ناشی از تغییر قیمت اوراق '!$A$1:$I$162</definedName>
    <definedName name="_xlnm.Print_Area" localSheetId="9">'درآمد ناشی ازفروش'!$A$1:$I$434</definedName>
    <definedName name="_xlnm.Print_Area" localSheetId="6">درآمدها!$A$1:$E$11</definedName>
    <definedName name="_xlnm.Print_Area" localSheetId="14">'سایر درآمدها'!$A$1:$C$12</definedName>
    <definedName name="_xlnm.Print_Area" localSheetId="5">سپرده!$A$1:$J$13</definedName>
    <definedName name="_xlnm.Print_Area" localSheetId="8">'سود اوراق بهادار و سپرده بانکی'!$A$1:$J$22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1" i="15" l="1"/>
  <c r="C9" i="11"/>
  <c r="C8" i="11"/>
  <c r="C6" i="11"/>
  <c r="J449" i="5"/>
  <c r="B11" i="8"/>
  <c r="C11" i="8"/>
  <c r="C16" i="7" l="1"/>
  <c r="E16" i="7"/>
  <c r="F10" i="7" s="1"/>
  <c r="F9" i="7"/>
  <c r="D10" i="7"/>
  <c r="D11" i="7"/>
  <c r="D12" i="7"/>
  <c r="D13" i="7"/>
  <c r="D14" i="7"/>
  <c r="D15" i="7"/>
  <c r="D9" i="7"/>
  <c r="D16" i="7" s="1"/>
  <c r="H18" i="6"/>
  <c r="I450" i="5" s="1"/>
  <c r="I452" i="5" s="1"/>
  <c r="G18" i="6"/>
  <c r="F18" i="6"/>
  <c r="D18" i="6"/>
  <c r="C18" i="6"/>
  <c r="B18" i="6"/>
  <c r="I17" i="6"/>
  <c r="I18" i="6" s="1"/>
  <c r="C7" i="11" s="1"/>
  <c r="C10" i="11" s="1"/>
  <c r="F221" i="5" s="1"/>
  <c r="E17" i="6"/>
  <c r="E18" i="6" s="1"/>
  <c r="B449" i="5"/>
  <c r="C449" i="5"/>
  <c r="D449" i="5"/>
  <c r="E449" i="5"/>
  <c r="G449" i="5"/>
  <c r="H449" i="5"/>
  <c r="I449" i="5"/>
  <c r="F208" i="5"/>
  <c r="F229" i="5"/>
  <c r="F240" i="5"/>
  <c r="F253" i="5"/>
  <c r="F268" i="5"/>
  <c r="F277" i="5"/>
  <c r="F292" i="5"/>
  <c r="F301" i="5"/>
  <c r="F313" i="5"/>
  <c r="F324" i="5"/>
  <c r="F335" i="5"/>
  <c r="F346" i="5"/>
  <c r="F356" i="5"/>
  <c r="F365" i="5"/>
  <c r="F376" i="5"/>
  <c r="F385" i="5"/>
  <c r="F396" i="5"/>
  <c r="F407" i="5"/>
  <c r="F418" i="5"/>
  <c r="F428" i="5"/>
  <c r="F437" i="5"/>
  <c r="F448" i="5"/>
  <c r="K19" i="5"/>
  <c r="K30" i="5"/>
  <c r="K41" i="5"/>
  <c r="K52" i="5"/>
  <c r="K62" i="5"/>
  <c r="K71" i="5"/>
  <c r="K82" i="5"/>
  <c r="K91" i="5"/>
  <c r="K102" i="5"/>
  <c r="K113" i="5"/>
  <c r="K124" i="5"/>
  <c r="K134" i="5"/>
  <c r="K143" i="5"/>
  <c r="K154" i="5"/>
  <c r="K163" i="5"/>
  <c r="K174" i="5"/>
  <c r="K185" i="5"/>
  <c r="K196" i="5"/>
  <c r="K206" i="5"/>
  <c r="K215" i="5"/>
  <c r="K226" i="5"/>
  <c r="K235" i="5"/>
  <c r="K242" i="5"/>
  <c r="K246" i="5"/>
  <c r="K257" i="5"/>
  <c r="K262" i="5"/>
  <c r="K268" i="5"/>
  <c r="K278" i="5"/>
  <c r="K282" i="5"/>
  <c r="K287" i="5"/>
  <c r="K298" i="5"/>
  <c r="K304" i="5"/>
  <c r="K307" i="5"/>
  <c r="K318" i="5"/>
  <c r="K323" i="5"/>
  <c r="K329" i="5"/>
  <c r="K340" i="5"/>
  <c r="K342" i="5"/>
  <c r="K343" i="5"/>
  <c r="K350" i="5"/>
  <c r="K359" i="5"/>
  <c r="K364" i="5"/>
  <c r="K365" i="5"/>
  <c r="K370" i="5"/>
  <c r="K379" i="5"/>
  <c r="K383" i="5"/>
  <c r="K386" i="5"/>
  <c r="K390" i="5"/>
  <c r="K401" i="5"/>
  <c r="K403" i="5"/>
  <c r="K406" i="5"/>
  <c r="K412" i="5"/>
  <c r="K419" i="5"/>
  <c r="K422" i="5"/>
  <c r="K425" i="5"/>
  <c r="K426" i="5"/>
  <c r="K431" i="5"/>
  <c r="K442" i="5"/>
  <c r="K446" i="5"/>
  <c r="K448" i="5"/>
  <c r="I158" i="14"/>
  <c r="H158" i="14"/>
  <c r="G158" i="14"/>
  <c r="E158" i="14"/>
  <c r="D158" i="14"/>
  <c r="C158" i="14"/>
  <c r="H431" i="15"/>
  <c r="G431" i="15"/>
  <c r="E431" i="15"/>
  <c r="D431" i="15"/>
  <c r="C431" i="15"/>
  <c r="J21" i="13"/>
  <c r="I21" i="13"/>
  <c r="H21" i="13"/>
  <c r="G21" i="13"/>
  <c r="F21" i="13"/>
  <c r="E21" i="13"/>
  <c r="K378" i="5" l="1"/>
  <c r="K358" i="5"/>
  <c r="K295" i="5"/>
  <c r="K234" i="5"/>
  <c r="K173" i="5"/>
  <c r="K112" i="5"/>
  <c r="K29" i="5"/>
  <c r="F425" i="5"/>
  <c r="F406" i="5"/>
  <c r="F384" i="5"/>
  <c r="F364" i="5"/>
  <c r="F300" i="5"/>
  <c r="F252" i="5"/>
  <c r="F228" i="5"/>
  <c r="K438" i="5"/>
  <c r="K418" i="5"/>
  <c r="K398" i="5"/>
  <c r="K377" i="5"/>
  <c r="K355" i="5"/>
  <c r="K335" i="5"/>
  <c r="K316" i="5"/>
  <c r="K294" i="5"/>
  <c r="K274" i="5"/>
  <c r="K254" i="5"/>
  <c r="K233" i="5"/>
  <c r="K211" i="5"/>
  <c r="K191" i="5"/>
  <c r="K172" i="5"/>
  <c r="K150" i="5"/>
  <c r="K130" i="5"/>
  <c r="K110" i="5"/>
  <c r="K89" i="5"/>
  <c r="K67" i="5"/>
  <c r="K47" i="5"/>
  <c r="K28" i="5"/>
  <c r="F444" i="5"/>
  <c r="F424" i="5"/>
  <c r="F404" i="5"/>
  <c r="F383" i="5"/>
  <c r="F361" i="5"/>
  <c r="F341" i="5"/>
  <c r="F322" i="5"/>
  <c r="F299" i="5"/>
  <c r="F275" i="5"/>
  <c r="F251" i="5"/>
  <c r="F227" i="5"/>
  <c r="K439" i="5"/>
  <c r="K338" i="5"/>
  <c r="K256" i="5"/>
  <c r="K151" i="5"/>
  <c r="K90" i="5"/>
  <c r="F445" i="5"/>
  <c r="F323" i="5"/>
  <c r="K395" i="5"/>
  <c r="K354" i="5"/>
  <c r="K293" i="5"/>
  <c r="K271" i="5"/>
  <c r="K210" i="5"/>
  <c r="K190" i="5"/>
  <c r="K170" i="5"/>
  <c r="K149" i="5"/>
  <c r="K127" i="5"/>
  <c r="K107" i="5"/>
  <c r="K88" i="5"/>
  <c r="K66" i="5"/>
  <c r="K46" i="5"/>
  <c r="K26" i="5"/>
  <c r="F443" i="5"/>
  <c r="F421" i="5"/>
  <c r="F401" i="5"/>
  <c r="F382" i="5"/>
  <c r="F360" i="5"/>
  <c r="F340" i="5"/>
  <c r="F320" i="5"/>
  <c r="F298" i="5"/>
  <c r="F274" i="5"/>
  <c r="F250" i="5"/>
  <c r="F220" i="5"/>
  <c r="K400" i="5"/>
  <c r="K317" i="5"/>
  <c r="K214" i="5"/>
  <c r="K131" i="5"/>
  <c r="K50" i="5"/>
  <c r="F344" i="5"/>
  <c r="K437" i="5"/>
  <c r="K376" i="5"/>
  <c r="K334" i="5"/>
  <c r="K232" i="5"/>
  <c r="K436" i="5"/>
  <c r="K414" i="5"/>
  <c r="K394" i="5"/>
  <c r="K374" i="5"/>
  <c r="K353" i="5"/>
  <c r="K331" i="5"/>
  <c r="K311" i="5"/>
  <c r="K292" i="5"/>
  <c r="K270" i="5"/>
  <c r="K250" i="5"/>
  <c r="K230" i="5"/>
  <c r="K209" i="5"/>
  <c r="K187" i="5"/>
  <c r="K167" i="5"/>
  <c r="K148" i="5"/>
  <c r="K126" i="5"/>
  <c r="K106" i="5"/>
  <c r="K86" i="5"/>
  <c r="K65" i="5"/>
  <c r="K43" i="5"/>
  <c r="K23" i="5"/>
  <c r="F442" i="5"/>
  <c r="F420" i="5"/>
  <c r="F400" i="5"/>
  <c r="F380" i="5"/>
  <c r="F359" i="5"/>
  <c r="F337" i="5"/>
  <c r="F317" i="5"/>
  <c r="F296" i="5"/>
  <c r="F272" i="5"/>
  <c r="F248" i="5"/>
  <c r="F215" i="5"/>
  <c r="K275" i="5"/>
  <c r="K194" i="5"/>
  <c r="K70" i="5"/>
  <c r="F276" i="5"/>
  <c r="K415" i="5"/>
  <c r="K314" i="5"/>
  <c r="K251" i="5"/>
  <c r="K434" i="5"/>
  <c r="K413" i="5"/>
  <c r="K391" i="5"/>
  <c r="K371" i="5"/>
  <c r="K352" i="5"/>
  <c r="K330" i="5"/>
  <c r="K310" i="5"/>
  <c r="K290" i="5"/>
  <c r="K269" i="5"/>
  <c r="K247" i="5"/>
  <c r="K227" i="5"/>
  <c r="K208" i="5"/>
  <c r="K186" i="5"/>
  <c r="K166" i="5"/>
  <c r="K146" i="5"/>
  <c r="K125" i="5"/>
  <c r="K103" i="5"/>
  <c r="K83" i="5"/>
  <c r="K64" i="5"/>
  <c r="K42" i="5"/>
  <c r="K22" i="5"/>
  <c r="F440" i="5"/>
  <c r="F419" i="5"/>
  <c r="F397" i="5"/>
  <c r="F377" i="5"/>
  <c r="F358" i="5"/>
  <c r="F336" i="5"/>
  <c r="F316" i="5"/>
  <c r="F293" i="5"/>
  <c r="F269" i="5"/>
  <c r="F241" i="5"/>
  <c r="F209" i="5"/>
  <c r="K410" i="5"/>
  <c r="K367" i="5"/>
  <c r="K328" i="5"/>
  <c r="K286" i="5"/>
  <c r="K223" i="5"/>
  <c r="K184" i="5"/>
  <c r="K142" i="5"/>
  <c r="K101" i="5"/>
  <c r="K40" i="5"/>
  <c r="F436" i="5"/>
  <c r="F395" i="5"/>
  <c r="F373" i="5"/>
  <c r="F353" i="5"/>
  <c r="F334" i="5"/>
  <c r="F312" i="5"/>
  <c r="F263" i="5"/>
  <c r="F239" i="5"/>
  <c r="F203" i="5"/>
  <c r="K430" i="5"/>
  <c r="K389" i="5"/>
  <c r="K347" i="5"/>
  <c r="K306" i="5"/>
  <c r="K266" i="5"/>
  <c r="K245" i="5"/>
  <c r="K203" i="5"/>
  <c r="K162" i="5"/>
  <c r="K122" i="5"/>
  <c r="K79" i="5"/>
  <c r="K59" i="5"/>
  <c r="K18" i="5"/>
  <c r="F416" i="5"/>
  <c r="F289" i="5"/>
  <c r="K11" i="5"/>
  <c r="K427" i="5"/>
  <c r="K407" i="5"/>
  <c r="K388" i="5"/>
  <c r="K366" i="5"/>
  <c r="K346" i="5"/>
  <c r="K326" i="5"/>
  <c r="K305" i="5"/>
  <c r="K283" i="5"/>
  <c r="K263" i="5"/>
  <c r="K244" i="5"/>
  <c r="K222" i="5"/>
  <c r="K202" i="5"/>
  <c r="K182" i="5"/>
  <c r="K161" i="5"/>
  <c r="K139" i="5"/>
  <c r="K119" i="5"/>
  <c r="K100" i="5"/>
  <c r="K78" i="5"/>
  <c r="K58" i="5"/>
  <c r="K38" i="5"/>
  <c r="K17" i="5"/>
  <c r="F433" i="5"/>
  <c r="F413" i="5"/>
  <c r="F394" i="5"/>
  <c r="F372" i="5"/>
  <c r="F352" i="5"/>
  <c r="F332" i="5"/>
  <c r="F311" i="5"/>
  <c r="F288" i="5"/>
  <c r="F262" i="5"/>
  <c r="F238" i="5"/>
  <c r="F148" i="5"/>
  <c r="K221" i="5"/>
  <c r="K199" i="5"/>
  <c r="K179" i="5"/>
  <c r="K160" i="5"/>
  <c r="K138" i="5"/>
  <c r="K118" i="5"/>
  <c r="K98" i="5"/>
  <c r="K77" i="5"/>
  <c r="K55" i="5"/>
  <c r="K35" i="5"/>
  <c r="K16" i="5"/>
  <c r="F432" i="5"/>
  <c r="F412" i="5"/>
  <c r="F392" i="5"/>
  <c r="F371" i="5"/>
  <c r="F349" i="5"/>
  <c r="F329" i="5"/>
  <c r="F310" i="5"/>
  <c r="F284" i="5"/>
  <c r="F260" i="5"/>
  <c r="F236" i="5"/>
  <c r="F136" i="5"/>
  <c r="K302" i="5"/>
  <c r="K259" i="5"/>
  <c r="K220" i="5"/>
  <c r="K178" i="5"/>
  <c r="K158" i="5"/>
  <c r="K115" i="5"/>
  <c r="K95" i="5"/>
  <c r="K76" i="5"/>
  <c r="K54" i="5"/>
  <c r="K34" i="5"/>
  <c r="K14" i="5"/>
  <c r="F431" i="5"/>
  <c r="F409" i="5"/>
  <c r="F389" i="5"/>
  <c r="F370" i="5"/>
  <c r="F348" i="5"/>
  <c r="F328" i="5"/>
  <c r="F305" i="5"/>
  <c r="F281" i="5"/>
  <c r="F257" i="5"/>
  <c r="F233" i="5"/>
  <c r="K322" i="5"/>
  <c r="K281" i="5"/>
  <c r="K239" i="5"/>
  <c r="K198" i="5"/>
  <c r="K137" i="5"/>
  <c r="K443" i="5"/>
  <c r="K424" i="5"/>
  <c r="K402" i="5"/>
  <c r="K382" i="5"/>
  <c r="K362" i="5"/>
  <c r="K341" i="5"/>
  <c r="K319" i="5"/>
  <c r="K299" i="5"/>
  <c r="K280" i="5"/>
  <c r="K258" i="5"/>
  <c r="K238" i="5"/>
  <c r="K218" i="5"/>
  <c r="K197" i="5"/>
  <c r="K175" i="5"/>
  <c r="K155" i="5"/>
  <c r="K136" i="5"/>
  <c r="K114" i="5"/>
  <c r="K94" i="5"/>
  <c r="K74" i="5"/>
  <c r="K53" i="5"/>
  <c r="K31" i="5"/>
  <c r="F11" i="5"/>
  <c r="F430" i="5"/>
  <c r="F408" i="5"/>
  <c r="F388" i="5"/>
  <c r="F368" i="5"/>
  <c r="F347" i="5"/>
  <c r="F325" i="5"/>
  <c r="F304" i="5"/>
  <c r="F280" i="5"/>
  <c r="F256" i="5"/>
  <c r="F232" i="5"/>
  <c r="F308" i="5"/>
  <c r="F287" i="5"/>
  <c r="F265" i="5"/>
  <c r="F245" i="5"/>
  <c r="F226" i="5"/>
  <c r="F286" i="5"/>
  <c r="F264" i="5"/>
  <c r="F244" i="5"/>
  <c r="F21" i="5"/>
  <c r="F33" i="5"/>
  <c r="F45" i="5"/>
  <c r="F57" i="5"/>
  <c r="F69" i="5"/>
  <c r="F81" i="5"/>
  <c r="F93" i="5"/>
  <c r="F105" i="5"/>
  <c r="F117" i="5"/>
  <c r="F129" i="5"/>
  <c r="F141" i="5"/>
  <c r="F153" i="5"/>
  <c r="F165" i="5"/>
  <c r="F177" i="5"/>
  <c r="F189" i="5"/>
  <c r="F201" i="5"/>
  <c r="F213" i="5"/>
  <c r="F225" i="5"/>
  <c r="F237" i="5"/>
  <c r="F249" i="5"/>
  <c r="F261" i="5"/>
  <c r="F273" i="5"/>
  <c r="F285" i="5"/>
  <c r="F297" i="5"/>
  <c r="F309" i="5"/>
  <c r="F321" i="5"/>
  <c r="F333" i="5"/>
  <c r="F345" i="5"/>
  <c r="F357" i="5"/>
  <c r="F369" i="5"/>
  <c r="F381" i="5"/>
  <c r="F393" i="5"/>
  <c r="F405" i="5"/>
  <c r="F417" i="5"/>
  <c r="F429" i="5"/>
  <c r="F441" i="5"/>
  <c r="K15" i="5"/>
  <c r="K27" i="5"/>
  <c r="K39" i="5"/>
  <c r="K51" i="5"/>
  <c r="K63" i="5"/>
  <c r="K75" i="5"/>
  <c r="K87" i="5"/>
  <c r="K99" i="5"/>
  <c r="K111" i="5"/>
  <c r="K123" i="5"/>
  <c r="K135" i="5"/>
  <c r="K147" i="5"/>
  <c r="K159" i="5"/>
  <c r="K171" i="5"/>
  <c r="K183" i="5"/>
  <c r="K195" i="5"/>
  <c r="K207" i="5"/>
  <c r="K219" i="5"/>
  <c r="K231" i="5"/>
  <c r="K243" i="5"/>
  <c r="K255" i="5"/>
  <c r="K267" i="5"/>
  <c r="K279" i="5"/>
  <c r="K291" i="5"/>
  <c r="K303" i="5"/>
  <c r="K315" i="5"/>
  <c r="K327" i="5"/>
  <c r="K339" i="5"/>
  <c r="K351" i="5"/>
  <c r="K363" i="5"/>
  <c r="K375" i="5"/>
  <c r="K387" i="5"/>
  <c r="K399" i="5"/>
  <c r="K411" i="5"/>
  <c r="K423" i="5"/>
  <c r="K435" i="5"/>
  <c r="K447" i="5"/>
  <c r="F22" i="5"/>
  <c r="F34" i="5"/>
  <c r="F46" i="5"/>
  <c r="F58" i="5"/>
  <c r="F70" i="5"/>
  <c r="F82" i="5"/>
  <c r="F94" i="5"/>
  <c r="F106" i="5"/>
  <c r="F118" i="5"/>
  <c r="F130" i="5"/>
  <c r="F142" i="5"/>
  <c r="F154" i="5"/>
  <c r="F166" i="5"/>
  <c r="F178" i="5"/>
  <c r="F190" i="5"/>
  <c r="F202" i="5"/>
  <c r="F214" i="5"/>
  <c r="F23" i="5"/>
  <c r="F35" i="5"/>
  <c r="F47" i="5"/>
  <c r="F59" i="5"/>
  <c r="F71" i="5"/>
  <c r="F83" i="5"/>
  <c r="F95" i="5"/>
  <c r="F107" i="5"/>
  <c r="F119" i="5"/>
  <c r="F131" i="5"/>
  <c r="F143" i="5"/>
  <c r="F155" i="5"/>
  <c r="F167" i="5"/>
  <c r="F179" i="5"/>
  <c r="F191" i="5"/>
  <c r="F12" i="5"/>
  <c r="F24" i="5"/>
  <c r="F36" i="5"/>
  <c r="F48" i="5"/>
  <c r="F60" i="5"/>
  <c r="F72" i="5"/>
  <c r="F84" i="5"/>
  <c r="F96" i="5"/>
  <c r="F108" i="5"/>
  <c r="F120" i="5"/>
  <c r="F132" i="5"/>
  <c r="F144" i="5"/>
  <c r="F156" i="5"/>
  <c r="F168" i="5"/>
  <c r="F180" i="5"/>
  <c r="F192" i="5"/>
  <c r="F204" i="5"/>
  <c r="F216" i="5"/>
  <c r="F13" i="5"/>
  <c r="F25" i="5"/>
  <c r="F37" i="5"/>
  <c r="F49" i="5"/>
  <c r="F61" i="5"/>
  <c r="F73" i="5"/>
  <c r="F85" i="5"/>
  <c r="F97" i="5"/>
  <c r="F109" i="5"/>
  <c r="F121" i="5"/>
  <c r="F133" i="5"/>
  <c r="F145" i="5"/>
  <c r="F157" i="5"/>
  <c r="F169" i="5"/>
  <c r="F181" i="5"/>
  <c r="F193" i="5"/>
  <c r="F205" i="5"/>
  <c r="F217" i="5"/>
  <c r="F14" i="5"/>
  <c r="F26" i="5"/>
  <c r="F38" i="5"/>
  <c r="F50" i="5"/>
  <c r="F62" i="5"/>
  <c r="F74" i="5"/>
  <c r="F86" i="5"/>
  <c r="F98" i="5"/>
  <c r="F110" i="5"/>
  <c r="F122" i="5"/>
  <c r="F134" i="5"/>
  <c r="F146" i="5"/>
  <c r="F158" i="5"/>
  <c r="F170" i="5"/>
  <c r="F182" i="5"/>
  <c r="F194" i="5"/>
  <c r="F206" i="5"/>
  <c r="F218" i="5"/>
  <c r="F230" i="5"/>
  <c r="F242" i="5"/>
  <c r="F254" i="5"/>
  <c r="F266" i="5"/>
  <c r="F278" i="5"/>
  <c r="F290" i="5"/>
  <c r="F302" i="5"/>
  <c r="F314" i="5"/>
  <c r="F326" i="5"/>
  <c r="F338" i="5"/>
  <c r="F350" i="5"/>
  <c r="F362" i="5"/>
  <c r="F374" i="5"/>
  <c r="F386" i="5"/>
  <c r="F398" i="5"/>
  <c r="F410" i="5"/>
  <c r="F422" i="5"/>
  <c r="F434" i="5"/>
  <c r="F446" i="5"/>
  <c r="K20" i="5"/>
  <c r="K32" i="5"/>
  <c r="K44" i="5"/>
  <c r="K56" i="5"/>
  <c r="K68" i="5"/>
  <c r="K80" i="5"/>
  <c r="K92" i="5"/>
  <c r="K104" i="5"/>
  <c r="K116" i="5"/>
  <c r="K128" i="5"/>
  <c r="K140" i="5"/>
  <c r="K152" i="5"/>
  <c r="K164" i="5"/>
  <c r="K176" i="5"/>
  <c r="K188" i="5"/>
  <c r="K200" i="5"/>
  <c r="K212" i="5"/>
  <c r="K224" i="5"/>
  <c r="K236" i="5"/>
  <c r="K248" i="5"/>
  <c r="K260" i="5"/>
  <c r="K272" i="5"/>
  <c r="K284" i="5"/>
  <c r="K296" i="5"/>
  <c r="K308" i="5"/>
  <c r="K320" i="5"/>
  <c r="K332" i="5"/>
  <c r="K344" i="5"/>
  <c r="K356" i="5"/>
  <c r="K368" i="5"/>
  <c r="K380" i="5"/>
  <c r="K392" i="5"/>
  <c r="K404" i="5"/>
  <c r="K416" i="5"/>
  <c r="K428" i="5"/>
  <c r="K440" i="5"/>
  <c r="K177" i="5"/>
  <c r="K225" i="5"/>
  <c r="K249" i="5"/>
  <c r="K285" i="5"/>
  <c r="K309" i="5"/>
  <c r="K333" i="5"/>
  <c r="K357" i="5"/>
  <c r="K381" i="5"/>
  <c r="K405" i="5"/>
  <c r="K417" i="5"/>
  <c r="K441" i="5"/>
  <c r="F15" i="5"/>
  <c r="F27" i="5"/>
  <c r="F39" i="5"/>
  <c r="F51" i="5"/>
  <c r="F63" i="5"/>
  <c r="F75" i="5"/>
  <c r="F87" i="5"/>
  <c r="F99" i="5"/>
  <c r="F111" i="5"/>
  <c r="F123" i="5"/>
  <c r="F135" i="5"/>
  <c r="F147" i="5"/>
  <c r="F159" i="5"/>
  <c r="F171" i="5"/>
  <c r="F183" i="5"/>
  <c r="F195" i="5"/>
  <c r="F207" i="5"/>
  <c r="F219" i="5"/>
  <c r="F231" i="5"/>
  <c r="F243" i="5"/>
  <c r="F255" i="5"/>
  <c r="F267" i="5"/>
  <c r="F279" i="5"/>
  <c r="F291" i="5"/>
  <c r="F303" i="5"/>
  <c r="F315" i="5"/>
  <c r="F327" i="5"/>
  <c r="F339" i="5"/>
  <c r="F351" i="5"/>
  <c r="F363" i="5"/>
  <c r="F375" i="5"/>
  <c r="F387" i="5"/>
  <c r="F399" i="5"/>
  <c r="F411" i="5"/>
  <c r="F423" i="5"/>
  <c r="F435" i="5"/>
  <c r="F447" i="5"/>
  <c r="K21" i="5"/>
  <c r="K33" i="5"/>
  <c r="K45" i="5"/>
  <c r="K57" i="5"/>
  <c r="K69" i="5"/>
  <c r="K81" i="5"/>
  <c r="K93" i="5"/>
  <c r="K105" i="5"/>
  <c r="K117" i="5"/>
  <c r="K129" i="5"/>
  <c r="K141" i="5"/>
  <c r="K153" i="5"/>
  <c r="K165" i="5"/>
  <c r="K189" i="5"/>
  <c r="K201" i="5"/>
  <c r="K213" i="5"/>
  <c r="K237" i="5"/>
  <c r="K261" i="5"/>
  <c r="K273" i="5"/>
  <c r="K297" i="5"/>
  <c r="K321" i="5"/>
  <c r="K345" i="5"/>
  <c r="K369" i="5"/>
  <c r="K393" i="5"/>
  <c r="K429" i="5"/>
  <c r="F16" i="5"/>
  <c r="F28" i="5"/>
  <c r="F40" i="5"/>
  <c r="F52" i="5"/>
  <c r="F64" i="5"/>
  <c r="F76" i="5"/>
  <c r="F88" i="5"/>
  <c r="F100" i="5"/>
  <c r="F112" i="5"/>
  <c r="F124" i="5"/>
  <c r="F160" i="5"/>
  <c r="F172" i="5"/>
  <c r="F184" i="5"/>
  <c r="F196" i="5"/>
  <c r="F17" i="5"/>
  <c r="F29" i="5"/>
  <c r="F41" i="5"/>
  <c r="F53" i="5"/>
  <c r="F65" i="5"/>
  <c r="F77" i="5"/>
  <c r="F89" i="5"/>
  <c r="F101" i="5"/>
  <c r="F113" i="5"/>
  <c r="F125" i="5"/>
  <c r="F137" i="5"/>
  <c r="F149" i="5"/>
  <c r="F161" i="5"/>
  <c r="F173" i="5"/>
  <c r="F185" i="5"/>
  <c r="F197" i="5"/>
  <c r="F18" i="5"/>
  <c r="F30" i="5"/>
  <c r="F42" i="5"/>
  <c r="F54" i="5"/>
  <c r="F66" i="5"/>
  <c r="F78" i="5"/>
  <c r="F90" i="5"/>
  <c r="F102" i="5"/>
  <c r="F114" i="5"/>
  <c r="F126" i="5"/>
  <c r="F138" i="5"/>
  <c r="F150" i="5"/>
  <c r="F162" i="5"/>
  <c r="F174" i="5"/>
  <c r="F186" i="5"/>
  <c r="F198" i="5"/>
  <c r="F210" i="5"/>
  <c r="F222" i="5"/>
  <c r="F234" i="5"/>
  <c r="F246" i="5"/>
  <c r="F258" i="5"/>
  <c r="F270" i="5"/>
  <c r="F282" i="5"/>
  <c r="F294" i="5"/>
  <c r="F306" i="5"/>
  <c r="F318" i="5"/>
  <c r="F330" i="5"/>
  <c r="F342" i="5"/>
  <c r="F354" i="5"/>
  <c r="F366" i="5"/>
  <c r="F378" i="5"/>
  <c r="F390" i="5"/>
  <c r="F402" i="5"/>
  <c r="F414" i="5"/>
  <c r="F426" i="5"/>
  <c r="F438" i="5"/>
  <c r="K12" i="5"/>
  <c r="K24" i="5"/>
  <c r="K36" i="5"/>
  <c r="K48" i="5"/>
  <c r="K60" i="5"/>
  <c r="K72" i="5"/>
  <c r="K84" i="5"/>
  <c r="K96" i="5"/>
  <c r="K108" i="5"/>
  <c r="K120" i="5"/>
  <c r="K132" i="5"/>
  <c r="K144" i="5"/>
  <c r="K156" i="5"/>
  <c r="K168" i="5"/>
  <c r="K180" i="5"/>
  <c r="K192" i="5"/>
  <c r="K204" i="5"/>
  <c r="K216" i="5"/>
  <c r="K228" i="5"/>
  <c r="K240" i="5"/>
  <c r="K252" i="5"/>
  <c r="K264" i="5"/>
  <c r="K276" i="5"/>
  <c r="K288" i="5"/>
  <c r="K300" i="5"/>
  <c r="K312" i="5"/>
  <c r="K324" i="5"/>
  <c r="K336" i="5"/>
  <c r="K348" i="5"/>
  <c r="K360" i="5"/>
  <c r="K372" i="5"/>
  <c r="K384" i="5"/>
  <c r="K396" i="5"/>
  <c r="K408" i="5"/>
  <c r="K420" i="5"/>
  <c r="K432" i="5"/>
  <c r="K444" i="5"/>
  <c r="F20" i="5"/>
  <c r="F32" i="5"/>
  <c r="F44" i="5"/>
  <c r="F56" i="5"/>
  <c r="F68" i="5"/>
  <c r="F80" i="5"/>
  <c r="F104" i="5"/>
  <c r="F116" i="5"/>
  <c r="F140" i="5"/>
  <c r="F164" i="5"/>
  <c r="F188" i="5"/>
  <c r="F212" i="5"/>
  <c r="F19" i="5"/>
  <c r="F31" i="5"/>
  <c r="F43" i="5"/>
  <c r="F55" i="5"/>
  <c r="F67" i="5"/>
  <c r="F79" i="5"/>
  <c r="F91" i="5"/>
  <c r="F103" i="5"/>
  <c r="F115" i="5"/>
  <c r="F127" i="5"/>
  <c r="F139" i="5"/>
  <c r="F151" i="5"/>
  <c r="F163" i="5"/>
  <c r="F175" i="5"/>
  <c r="F187" i="5"/>
  <c r="F199" i="5"/>
  <c r="F211" i="5"/>
  <c r="F223" i="5"/>
  <c r="F235" i="5"/>
  <c r="F247" i="5"/>
  <c r="F259" i="5"/>
  <c r="F271" i="5"/>
  <c r="F283" i="5"/>
  <c r="F295" i="5"/>
  <c r="F307" i="5"/>
  <c r="F319" i="5"/>
  <c r="F331" i="5"/>
  <c r="F343" i="5"/>
  <c r="F355" i="5"/>
  <c r="F367" i="5"/>
  <c r="F379" i="5"/>
  <c r="F391" i="5"/>
  <c r="F403" i="5"/>
  <c r="F415" i="5"/>
  <c r="F427" i="5"/>
  <c r="F439" i="5"/>
  <c r="K13" i="5"/>
  <c r="K25" i="5"/>
  <c r="K37" i="5"/>
  <c r="K49" i="5"/>
  <c r="K61" i="5"/>
  <c r="K73" i="5"/>
  <c r="K85" i="5"/>
  <c r="K97" i="5"/>
  <c r="K109" i="5"/>
  <c r="K121" i="5"/>
  <c r="K133" i="5"/>
  <c r="K145" i="5"/>
  <c r="K157" i="5"/>
  <c r="K169" i="5"/>
  <c r="K181" i="5"/>
  <c r="K193" i="5"/>
  <c r="K205" i="5"/>
  <c r="K217" i="5"/>
  <c r="K229" i="5"/>
  <c r="K241" i="5"/>
  <c r="K253" i="5"/>
  <c r="K265" i="5"/>
  <c r="K277" i="5"/>
  <c r="K289" i="5"/>
  <c r="K301" i="5"/>
  <c r="K313" i="5"/>
  <c r="K325" i="5"/>
  <c r="K337" i="5"/>
  <c r="K349" i="5"/>
  <c r="K361" i="5"/>
  <c r="K373" i="5"/>
  <c r="K385" i="5"/>
  <c r="K397" i="5"/>
  <c r="K409" i="5"/>
  <c r="K421" i="5"/>
  <c r="K433" i="5"/>
  <c r="K445" i="5"/>
  <c r="F92" i="5"/>
  <c r="F128" i="5"/>
  <c r="F152" i="5"/>
  <c r="F176" i="5"/>
  <c r="F200" i="5"/>
  <c r="F224" i="5"/>
  <c r="F15" i="7"/>
  <c r="F14" i="7"/>
  <c r="F13" i="7"/>
  <c r="F12" i="7"/>
  <c r="F11" i="7"/>
  <c r="F16" i="7"/>
  <c r="J14" i="12"/>
  <c r="I14" i="12"/>
  <c r="H14" i="12"/>
  <c r="G14" i="12"/>
  <c r="F14" i="12"/>
  <c r="E14" i="12"/>
  <c r="F12" i="2"/>
  <c r="G12" i="2"/>
  <c r="H12" i="2"/>
  <c r="I12" i="2"/>
  <c r="J12" i="2"/>
  <c r="J9" i="2"/>
  <c r="J10" i="2"/>
  <c r="J11" i="2"/>
  <c r="J8" i="2"/>
  <c r="R16" i="3"/>
  <c r="Q16" i="3"/>
  <c r="P16" i="3"/>
  <c r="N16" i="3"/>
  <c r="L16" i="3"/>
  <c r="J16" i="3"/>
  <c r="I16" i="3"/>
  <c r="S16" i="3"/>
  <c r="S10" i="3"/>
  <c r="S11" i="3"/>
  <c r="S12" i="3"/>
  <c r="S13" i="3"/>
  <c r="S14" i="3"/>
  <c r="S15" i="3"/>
  <c r="S9" i="3"/>
  <c r="F449" i="5" l="1"/>
  <c r="K449" i="5"/>
  <c r="C56" i="1"/>
  <c r="D56" i="1"/>
  <c r="F56" i="1"/>
  <c r="H56" i="1"/>
  <c r="J56" i="1"/>
  <c r="K56" i="1"/>
  <c r="L56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11" i="1"/>
  <c r="M12" i="1"/>
  <c r="M13" i="1"/>
  <c r="M14" i="1"/>
  <c r="M15" i="1"/>
  <c r="M16" i="1"/>
  <c r="M17" i="1"/>
  <c r="M18" i="1"/>
  <c r="M19" i="1"/>
  <c r="M20" i="1"/>
  <c r="M56" i="1" s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E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<sst xmlns="http://schemas.openxmlformats.org/spreadsheetml/2006/main" count="1502" uniqueCount="638">
  <si>
    <t xml:space="preserve"> صندوق سرمایه گذاری مختلط با تضمین اصل سرمایه گیتی دماوند</t>
  </si>
  <si>
    <t>مدیر صندوق</t>
  </si>
  <si>
    <t xml:space="preserve">  صندوق سرمایه گذاری مختلط با تضمین اصل سرمایه گیتی دماوند</t>
  </si>
  <si>
    <t xml:space="preserve">صورت وضعیت پرتفوی </t>
  </si>
  <si>
    <t>برای ماه منتهی به 1403/03/31</t>
  </si>
  <si>
    <t>1- سرمایه گذاری ها</t>
  </si>
  <si>
    <t>1-1-سرمایه‌گذاری در سهام و حق تقدم سهام وصندوق‌های سرمایه‌گذاری</t>
  </si>
  <si>
    <t>1403/03/01</t>
  </si>
  <si>
    <t>تغییرات طی دوره</t>
  </si>
  <si>
    <t>1403/03/31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</si>
  <si>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</si>
  <si>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</si>
  <si>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</si>
  <si>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</si>
  <si>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</si>
  <si>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</si>
  <si>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</si>
  <si>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</si>
  <si>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</si>
  <si>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</si>
  <si>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دارویی برکت (برکت)</t>
  </si>
  <si>
    <t>تکميلی پتروشیمی خلیج فارس (پترول)</t>
  </si>
  <si>
    <t>پالایش نفت اصفهان (شپنا)</t>
  </si>
  <si>
    <t>بانک تجارت (وتجارت)</t>
  </si>
  <si>
    <t>ایران خودرو (خودرو)</t>
  </si>
  <si>
    <t>سر. توسعه و عمران استان کرمان (کرمان)</t>
  </si>
  <si>
    <t>بین المللی توسعه صنایع و معادن غدیر (وکغدیر)</t>
  </si>
  <si>
    <t>آنتی بیوتیک سازی ایران (بیوتیک)</t>
  </si>
  <si>
    <t>سر. صدر تامین (تاصیکو)</t>
  </si>
  <si>
    <t>فولاد خوزستان (فخوز)</t>
  </si>
  <si>
    <t>آما (فاما)</t>
  </si>
  <si>
    <t>بانک دی (دی)</t>
  </si>
  <si>
    <t>بانک صادرات ایران (وبصادر)</t>
  </si>
  <si>
    <t>بانک ملت (وبملت)</t>
  </si>
  <si>
    <t>صبا فولاد خلیج فارس (فصبا)</t>
  </si>
  <si>
    <t>پالایش نفت بندر عباس (شبندر)</t>
  </si>
  <si>
    <t>سر. تامین اجتماعی (شستا)</t>
  </si>
  <si>
    <t>داده گستر عصر نوین - های وب (های وب)</t>
  </si>
  <si>
    <t>پالایش نفت تهران (شتران)</t>
  </si>
  <si>
    <t>تامین سرمایه دماوند (تماوند)</t>
  </si>
  <si>
    <t>ذوب آهن اصفهان (ذوب)</t>
  </si>
  <si>
    <t>پتروشیمی زاگرس (زاگرس)</t>
  </si>
  <si>
    <t>پارس خودرو (خپارس)</t>
  </si>
  <si>
    <t>سایپا (خساپا)</t>
  </si>
  <si>
    <t>زامیاد (خزامیا)</t>
  </si>
  <si>
    <t>فولاد مبارکه اصفهان (فولاد)</t>
  </si>
  <si>
    <t>اهرمی کاریزما (اهرم)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</si>
  <si>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</si>
  <si>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</si>
  <si>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</si>
  <si>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</si>
  <si>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</si>
  <si>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</si>
  <si>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</si>
  <si>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 xml:space="preserve">نرخ سود مؤثر </t>
  </si>
  <si>
    <t>اختیارف ت خساپا-3407-03/05/03 (هساپا305)</t>
  </si>
  <si>
    <t>1403/05/03</t>
  </si>
  <si>
    <t>اختیارف ت خودرو-3660-03/04/31 (هخود304)</t>
  </si>
  <si>
    <t>1403/04/31</t>
  </si>
  <si>
    <t>اختیارف ت وبصادر-2592-21/06/03 (هصادر306)</t>
  </si>
  <si>
    <t>1403/06/21</t>
  </si>
  <si>
    <t>اختیارف ت وتجارت-2922-25/06/03 (هتجار306)</t>
  </si>
  <si>
    <t>1403/06/25</t>
  </si>
  <si>
    <t>اختیارف ت شستا-1506-03/06/27 (هشستا306)</t>
  </si>
  <si>
    <t>1403/06/27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</si>
  <si>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</si>
  <si>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</si>
  <si>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</si>
  <si>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</si>
  <si>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</si>
  <si>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</si>
  <si>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</si>
  <si>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</si>
  <si>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نرخ سود مؤثر</t>
  </si>
  <si>
    <t>قیمت بازار هر ورقه</t>
  </si>
  <si>
    <t>درصد به کل دارایی‌ها</t>
  </si>
  <si>
    <t>صکوک مرابحه اندیمشک07-6ماهه23% (صزاگرس07)</t>
  </si>
  <si>
    <t>بلی</t>
  </si>
  <si>
    <t>1402/10/06</t>
  </si>
  <si>
    <t>1407/10/06</t>
  </si>
  <si>
    <t>مرابحه اتومبیل سازی فردا061023 (فرداموتور06)</t>
  </si>
  <si>
    <t>1402/10/23</t>
  </si>
  <si>
    <t>1406/10/23</t>
  </si>
  <si>
    <t>صکوک اجاره اخابر61-3ماهه23% (صخابر61)</t>
  </si>
  <si>
    <t>1402/11/14</t>
  </si>
  <si>
    <t>1406/11/14</t>
  </si>
  <si>
    <t>صکوک مرابحه فولاژ612-بدون ضامن (صفولا612)</t>
  </si>
  <si>
    <t>1402/12/22</t>
  </si>
  <si>
    <t>1406/12/22</t>
  </si>
  <si>
    <t>مرابحه ماموت تریلرمانا 080210 (ماناتریل08)</t>
  </si>
  <si>
    <t>1403/02/10</t>
  </si>
  <si>
    <t>1408/02/10</t>
  </si>
  <si>
    <t>اجاره توان آفرین ساز 14070216 (وامین07)</t>
  </si>
  <si>
    <t>1403/02/16</t>
  </si>
  <si>
    <t>1407/02/16</t>
  </si>
  <si>
    <t>اختیارخ هم وزن-12000-14030604 (ضهم وزن603)</t>
  </si>
  <si>
    <t>-</t>
  </si>
  <si>
    <t>اختیارخ هم وزن-10000-14030604 (ضهم وزن602)</t>
  </si>
  <si>
    <t>اختیارخ اهرم-18000-1403/03/23 (ضهرم3005)</t>
  </si>
  <si>
    <t>اختیارخ موج-12500-14030403 (ضموج406)</t>
  </si>
  <si>
    <t>اختیارخ شتاب-8000-1403/04/20 (ضتاب4003)</t>
  </si>
  <si>
    <t>اختیارخ شتاب-10000-1403/04/20 (ضتاب4005)</t>
  </si>
  <si>
    <t>اختیارخ شتاب-11000-1403/04/20 (ضتاب4006)</t>
  </si>
  <si>
    <t>اختیارخ وتجارت-1200-1403/04/13 (ضجار4002)</t>
  </si>
  <si>
    <t>اختیارخ اهرم-20000-1403/04/27 (ضهرم4004)</t>
  </si>
  <si>
    <t>اختیارخ اهرم-22000-1403/04/27 (ضهرم4005)</t>
  </si>
  <si>
    <t>اختیارخ کرمان-950-14030417 (ضکرمان402)</t>
  </si>
  <si>
    <t>اختیارخ وبملت-1800-1403/05/24 (ضملت5001)</t>
  </si>
  <si>
    <t>اختیارخ شتاب-7500-1403/06/07 (ضتاب6000)</t>
  </si>
  <si>
    <t>اختیارخ شتاب-8000-1403/06/07 (ضتاب6001)</t>
  </si>
  <si>
    <t>اختیارخ شتاب-10000-1403/06/07 (ضتاب6003)</t>
  </si>
  <si>
    <t>اختیارخ شتاب-11000-1403/06/07 (ضتاب6004)</t>
  </si>
  <si>
    <t>اختیارخ فصبا-3400-14030521 (ضفصبا502)</t>
  </si>
  <si>
    <t>اختیارخ اهرم-18000-1403/07/25 (ضهرم7026)</t>
  </si>
  <si>
    <t>اختیارخ آساس-36000-14030618 (ضاساس602)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</si>
  <si>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</si>
  <si>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</si>
  <si>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1403/03/01 تا تاریخ 1403/03/31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</si>
  <si>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</si>
  <si>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</si>
  <si>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</si>
  <si>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</si>
  <si>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</si>
  <si>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</si>
  <si>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>صکوک مرابحه اندیمشک07-6ماهه23%</t>
  </si>
  <si>
    <t>صکوک اجاره اخابر61-3ماهه23%</t>
  </si>
  <si>
    <t>صکوک مرابحه فولاژ612-بدون ضامن</t>
  </si>
  <si>
    <t>مرابحه اتومبیل سازی فردا061023</t>
  </si>
  <si>
    <t>اجاره توان آفرین ساز 14070216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</si>
  <si>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</si>
  <si>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</si>
  <si>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</si>
  <si>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</si>
  <si>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</si>
  <si>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</si>
  <si>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</si>
  <si>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</si>
  <si>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</si>
  <si>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</si>
  <si>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</si>
  <si>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پاسارگاد - بلند مدت - 290.307.15703888.6</t>
  </si>
  <si>
    <t>290.307.15703888.6</t>
  </si>
  <si>
    <t>سپرده سرمایه‌گذاری</t>
  </si>
  <si>
    <t xml:space="preserve">پاسارگاد - کوتاه مدت - 290.8100.15703888.1 </t>
  </si>
  <si>
    <t>290.8100.15703888.1</t>
  </si>
  <si>
    <t>کوتاه مدت</t>
  </si>
  <si>
    <t xml:space="preserve">پاسارگاد - بلند مدت - 290.307.15703888.1 </t>
  </si>
  <si>
    <t>290.307.15703888.1</t>
  </si>
  <si>
    <t>پاسارگاد - بلند مدت - 290.307.15703888.5</t>
  </si>
  <si>
    <t>290.307.15703888.5</t>
  </si>
  <si>
    <t>پاسارگاد - بلند مدت - 290.307.15703888.3</t>
  </si>
  <si>
    <t>290.307.15703888.3</t>
  </si>
  <si>
    <t>ملت- کوتاه مدت- (9094326565)</t>
  </si>
  <si>
    <t>9094326565</t>
  </si>
  <si>
    <t>پاسارگاد - بلند مدت - 290.307.15703888.4</t>
  </si>
  <si>
    <t>290.307.15703888.4</t>
  </si>
  <si>
    <t xml:space="preserve"> </t>
  </si>
  <si>
    <t xml:space="preserve">صورت وضعیت درآمدها </t>
  </si>
  <si>
    <t>برای ماه منتهی به  1403/03/31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</si>
  <si>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</si>
  <si>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</si>
  <si>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</si>
  <si>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</si>
  <si>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</si>
  <si>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</si>
  <si>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</si>
  <si>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</si>
  <si>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</si>
  <si>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</si>
  <si>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</si>
  <si>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</si>
  <si>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</si>
  <si>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</si>
  <si>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</si>
  <si>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1403/03/01 تا  1403/03/31</t>
  </si>
  <si>
    <t>از ابتدای سال مالی تا 1403/03/31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</si>
  <si>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</si>
  <si>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</si>
  <si>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</si>
  <si>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</si>
  <si>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</si>
  <si>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</si>
  <si>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1402/09/07</t>
  </si>
  <si>
    <t>1402/09/29</t>
  </si>
  <si>
    <t>1403/01/29</t>
  </si>
  <si>
    <t>1403/02/24</t>
  </si>
  <si>
    <t>1403/03/30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</si>
  <si>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</si>
  <si>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</si>
  <si>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</si>
  <si>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</si>
  <si>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1403/08/16</t>
  </si>
  <si>
    <t>23.00</t>
  </si>
  <si>
    <t>1404/02/10</t>
  </si>
  <si>
    <t>1403/05/14</t>
  </si>
  <si>
    <t>1403/04/23</t>
  </si>
  <si>
    <t>مرابحه سمگا-دماوند060907 (سمگا061)</t>
  </si>
  <si>
    <t>1403/03/07</t>
  </si>
  <si>
    <t>1406/09/07</t>
  </si>
  <si>
    <t>1403/06/22</t>
  </si>
  <si>
    <t>1403/04/06</t>
  </si>
  <si>
    <t>1402/11/18</t>
  </si>
  <si>
    <t>1403/03/08</t>
  </si>
  <si>
    <t>1403/03/22</t>
  </si>
  <si>
    <t>1403/03/26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</si>
  <si>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</si>
  <si>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</si>
  <si>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</si>
  <si>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</si>
  <si>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توسعه معادن کرومیت کاوندگان (کرومیت)</t>
  </si>
  <si>
    <t>ملی صنایع مس ایران (فملی)</t>
  </si>
  <si>
    <t>گسترش سوخت سبز زاگرس (شگستر)</t>
  </si>
  <si>
    <t>گروه مالی داتام (داتام)</t>
  </si>
  <si>
    <t>پرتو بار فرابر خلیج فارس (حپرتو)</t>
  </si>
  <si>
    <t>نخریسی و نساجی خسروی خراسان (نخریس)</t>
  </si>
  <si>
    <t>ایران خودرو دیزل (خاور)</t>
  </si>
  <si>
    <t>اختیارخ خودرو-2400-1402/09/08 (ضخود9014)</t>
  </si>
  <si>
    <t>اختیارخ خودرو-2400-1402/08/03 (ضخود8030)</t>
  </si>
  <si>
    <t>اختیارخ خودرو-2200-1402/08/03 (ضخود8029)</t>
  </si>
  <si>
    <t>اختیارخ خودرو-2800-1402/09/08 (ضخود9016)</t>
  </si>
  <si>
    <t>اختیارخ فولاد-5000-1402/09/29 (ضفلا9004)</t>
  </si>
  <si>
    <t>اختیارخ شستا-1012-1402/12/09 (ضستا1214)</t>
  </si>
  <si>
    <t>اختیارخ خساپا-1900-1402/10/20 (ضسپا1012)</t>
  </si>
  <si>
    <t>اختیارخ شستا-1112-1402/12/09 (ضستا1215)</t>
  </si>
  <si>
    <t>اختیارف خودرو-2600-1402/08/03 (طخود8018)</t>
  </si>
  <si>
    <t>اختیارخ خودرو-2000-1402/12/02 (ضخود1215)</t>
  </si>
  <si>
    <t>اختیارخ شستا-612-1402/12/09 (ضستا1210)</t>
  </si>
  <si>
    <t>اختیارخ وتجارت-1200-1402/12/16 (ضجار1202)</t>
  </si>
  <si>
    <t>اختیارخ خودرو-2600-1402/08/03 (ضخود8018)</t>
  </si>
  <si>
    <t>اختیارخ شستا-1112-1402/08/03 (ضستا8016)</t>
  </si>
  <si>
    <t>اختیارخ شستا-1012-1402/08/03 (ضستا8015)</t>
  </si>
  <si>
    <t>اختیارخ وبملت-1740-1402/11/25 (ضملت1154)</t>
  </si>
  <si>
    <t>اختیارف خودرو-2400-1402/09/08 (طخود9014)</t>
  </si>
  <si>
    <t>اختیارخ خودرو-2200-1402/09/08 (ضخود9013)</t>
  </si>
  <si>
    <t>اختیارخ کرمان-898-14021214 (ضکرمان1200)</t>
  </si>
  <si>
    <t>اختیارخ وبملت-4370-1402/07/26 (ضملت7003)</t>
  </si>
  <si>
    <t>اختیارخ وبملت-4500-1402/09/29 (ضملت9005)</t>
  </si>
  <si>
    <t>اختیارخ خودرو-3000-1402/10/06 (ضخود1076)</t>
  </si>
  <si>
    <t>اختیارخ شستا-812-1402/12/09 (ضستا1212)</t>
  </si>
  <si>
    <t>اختیارخ شستا-1612-1402/12/09 (ضستا1220)</t>
  </si>
  <si>
    <t>اختیارخ خساپا-2600-1402/10/20 (ضسپا1002)</t>
  </si>
  <si>
    <t>اختیارخ خودرو-2600-1402/09/08 (ضخود9015)</t>
  </si>
  <si>
    <t>اختیارخ خساپا-3000-1402/10/20 (ضسپا1004)</t>
  </si>
  <si>
    <t>اختیارخ خودرو-3000-1402/11/11 (ضخود1122)</t>
  </si>
  <si>
    <t>اختیارخ شستا-912-1402/12/09 (ضستا1213)</t>
  </si>
  <si>
    <t>اختیارخ شستا-1212-1402/12/09 (ضستا1216)</t>
  </si>
  <si>
    <t>اختیارخ وبملت-5000-1402/09/29 (ضملت9006)</t>
  </si>
  <si>
    <t>اختیارخ شستا-512-1402/12/09 (ضستا1209)</t>
  </si>
  <si>
    <t>اختیارخ خودرو-2600-1402/10/06 (ضخود1074)</t>
  </si>
  <si>
    <t>اختیارخ خودرو-2000-1402/09/08 (ضخود9012)</t>
  </si>
  <si>
    <t>اختیِارخ شستا-1212-1402/09/15 (ضستا9016)</t>
  </si>
  <si>
    <t>اختیارخ خساپا-2800-1402/10/20 (ضسپا1003)</t>
  </si>
  <si>
    <t>اختیارخ اهرم-24000-1402/12/23 (ضهرم1226)</t>
  </si>
  <si>
    <t>اختیارخ فولاد-6125-1402/07/26 (ضفلا7033)</t>
  </si>
  <si>
    <t>اختیارخ شستا-1700-1402/07/12 (ضستا7018)</t>
  </si>
  <si>
    <t>اختیارخ وبصادر-2597-1402/07/12 (ضصاد7007)</t>
  </si>
  <si>
    <t>اختیارخ اهرم-30000-1402/07/23 (ضهرم7018)</t>
  </si>
  <si>
    <t>اختیارخ خودرو-5500-1402/07/05 (ضخود7101)</t>
  </si>
  <si>
    <t>اختیارخ اهرم-28000-1402/07/23 (ضهرم7017)</t>
  </si>
  <si>
    <t>اختیارخ شستا-1600-1402/07/12 (ضستا7017)</t>
  </si>
  <si>
    <t>اختیارخ وبصادر-2797-1402/07/12 (ضصاد7008)</t>
  </si>
  <si>
    <t>اختیارخ وبصادر-2997-1402/07/12 (ضصاد7009)</t>
  </si>
  <si>
    <t>اختیارخ اهرم-26000-1402/07/23 (ضهرم7016)</t>
  </si>
  <si>
    <t>اختیارخ وبصادر-3247-1402/07/12 (ضصاد7010)</t>
  </si>
  <si>
    <t>اختیارخ خودرو-4000-1402/07/05 (ضخود7098)</t>
  </si>
  <si>
    <t>اختیارخ وبصادر-2397-1402/07/12 (ضصاد7006)</t>
  </si>
  <si>
    <t>اختیارخ اهرم-24000-1402/07/23 (ضهرم7015)</t>
  </si>
  <si>
    <t>اختیارخ شستا-1400-1402/07/12 (ضستا7015)</t>
  </si>
  <si>
    <t>اختیارخ خودرو-3500-1402/07/05 (ضخود7096)</t>
  </si>
  <si>
    <t>اختیارخ شستا-1500-1402/07/12 (ضستا7016)</t>
  </si>
  <si>
    <t>اختیارخ شستا-1300-1402/07/12 (ضستا7014)</t>
  </si>
  <si>
    <t>اختیارخ خودرو-3250-1402/07/05 (ضخود7095)</t>
  </si>
  <si>
    <t>اختیارخ خودرو-3000-1402/07/05 (ضخود7094)</t>
  </si>
  <si>
    <t>اختیارخ خودرو-4500-1402/08/03 (ضخود8025)</t>
  </si>
  <si>
    <t>اختیارخ خودرو-3750-1402/08/03 (ضخود8023)</t>
  </si>
  <si>
    <t>اختیارخ خودرو-6000-1402/08/03 (ضخود8028)</t>
  </si>
  <si>
    <t>اختیارخ خودرو-3250-1402/08/03 (ضخود8021)</t>
  </si>
  <si>
    <t>اختیارخ خودرو-3500-1402/08/03 (ضخود8022)</t>
  </si>
  <si>
    <t>اختیارخ خودرو-2800-1402/08/03 (ضخود8019)</t>
  </si>
  <si>
    <t>اختیارخ خودرو-4000-1402/08/03 (ضخود8024)</t>
  </si>
  <si>
    <t>اختیارخ خساپا-3750-1402/06/14 (ضسپا6013)</t>
  </si>
  <si>
    <t>اختیارخ خساپا-3500-1402/06/14 (ضسپا6012)</t>
  </si>
  <si>
    <t>اختیارخ فولاد-4500-1402/09/29 (ضفلا9003)</t>
  </si>
  <si>
    <t>اختیارخ هم وزن-14000-14030604 (ضهم وزن604)</t>
  </si>
  <si>
    <t>اختیارخ هم وزن-16000-14030604 (ضهم وزن605)</t>
  </si>
  <si>
    <t>اختیِارخ شستا-1112-1402/09/15 (ضستا9015)</t>
  </si>
  <si>
    <t>اختیارخ هم وزن-16000-14021129 (ضهم وزن1105)</t>
  </si>
  <si>
    <t>اختیارف شستا-812-1402/12/09 (طستا1212)</t>
  </si>
  <si>
    <t>اختیارف شستا-1112-1402/12/09 (طستا1215)</t>
  </si>
  <si>
    <t>اختیارف خودرو-2200-1402/09/08 (طخود9013)</t>
  </si>
  <si>
    <t>اختیارخ خودرو-3500-1403/01/08 (ضخود0123)</t>
  </si>
  <si>
    <t>اختیارخ خساپا-2200-1402/10/20 (ضسپا1000)</t>
  </si>
  <si>
    <t>اختیارخ خودرو-4000-1403/01/08 (ضخود0125)</t>
  </si>
  <si>
    <t>اختیارخ شستا-1412-1402/12/09 (ضستا1218)</t>
  </si>
  <si>
    <t>اختیارخ شستا-1512-1402/12/09 (ضستا1219)</t>
  </si>
  <si>
    <t>اختیارخ شستا-1312-1402/12/09 (ضستا1217)</t>
  </si>
  <si>
    <t>اختیارخ ذوب-3750-1402/09/12 (ضذوب9006)</t>
  </si>
  <si>
    <t>اختیارخ دی-1100-14020817 (ضدی805)</t>
  </si>
  <si>
    <t>اختیارخ دی-850-14020817 (ضدی801)</t>
  </si>
  <si>
    <t>اختیارخ دی-800-14020817 (ضدی800)</t>
  </si>
  <si>
    <t>اختیارخ دی-1000-14020817 (ضدی804)</t>
  </si>
  <si>
    <t>اختیارخ خودرو-4500-1402/11/11 (ضخود1127)</t>
  </si>
  <si>
    <t>اختیارخ خودرو-4500-1402/12/02 (ضخود1225)</t>
  </si>
  <si>
    <t>اختیارخ خساپا-4000-1402/12/23 (ضسپا1227)</t>
  </si>
  <si>
    <t>اختیارخ وبصادر-3617-1402/11/11 (ضصاد1145)</t>
  </si>
  <si>
    <t>اختیارخ خودرو-4000-1402/10/06 (ضخود1080)</t>
  </si>
  <si>
    <t>اختیارخ وبصادر-3165-1402/11/11 (ضصاد1143)</t>
  </si>
  <si>
    <t>اختیارخ خودرو-4000-1402/11/11 (ضخود1126)</t>
  </si>
  <si>
    <t>اختیارخ خودرو-3750-1402/11/11 (ضخود1125)</t>
  </si>
  <si>
    <t>اختیارخ خساپا-3250-1402/12/23 (ضسپا1224)</t>
  </si>
  <si>
    <t>اختیارخ خساپا-3500-1402/10/20 (ضسپا1006)</t>
  </si>
  <si>
    <t>اختیارخ خودرو-3750-1403/01/08 (ضخود0124)</t>
  </si>
  <si>
    <t>اختیارخ شستا-712-1402/12/09 (ضستا1211)</t>
  </si>
  <si>
    <t>اختیارخ خودرو-3250-1403/01/08 (ضخود0122)</t>
  </si>
  <si>
    <t>اختیارخ خودرو-3000-1403/01/08 (ضخود0121)</t>
  </si>
  <si>
    <t>اختیارخ خودرو-3000-1402/12/02 (ضخود1220)</t>
  </si>
  <si>
    <t>اختیارخ خودرو-2800-1402/10/06 (ضخود1075)</t>
  </si>
  <si>
    <t>اختیارخ خساپا-3000-1402/12/23 (ضسپا1223)</t>
  </si>
  <si>
    <t>اختیارخ های وب-2200-1402/09/19 (ضهای9004)</t>
  </si>
  <si>
    <t>اختیارخ شستا-1212-1402/10/13 (ضستا1025)</t>
  </si>
  <si>
    <t>اختیارخ خودرو-1900-1402/10/06 (ضخود1070)</t>
  </si>
  <si>
    <t>اختیارف خودرو-2000-1402/09/08 (طخود9012)</t>
  </si>
  <si>
    <t>اختیارخ خودرو-1800-1402/10/06 (ضخود1069)</t>
  </si>
  <si>
    <t>اختیارخ خودرو-2400-1402/12/02 (ضخود1217)</t>
  </si>
  <si>
    <t>اختیارخ خودرو-2400-1402/10/06 (ضخود1073)</t>
  </si>
  <si>
    <t>اختیارخ شپنا-13000-1402/08/07 (ضشنا8029)</t>
  </si>
  <si>
    <t>اختیارخ شپنا-10000-1402/08/07 (ضشنا8026)</t>
  </si>
  <si>
    <t>اختیارخ خودرو-3500-1402/11/11 (ضخود1124)</t>
  </si>
  <si>
    <t>اختیارخ هم وزن-14000-14021129 (ضهم وزن1104)</t>
  </si>
  <si>
    <t>اختیارخ فولاد-3750-1402/11/25 (ضفلا1180)</t>
  </si>
  <si>
    <t>اختیارخ خزامیا-4500-02/11/25 (ضمیا1100)</t>
  </si>
  <si>
    <t>اختیارخ خاور-2383-14030115 (ضخاور118)</t>
  </si>
  <si>
    <t>اختیارخ خساپا-3250-1402/10/20 (ضسپا1005)</t>
  </si>
  <si>
    <t>اختیارخ خساپا-5500-1402/10/20 (ضسپا1011)</t>
  </si>
  <si>
    <t>اختیارخ خودرو-3250-1402/09/08 (ضخود9018)</t>
  </si>
  <si>
    <t>اختیارخ خودرو-3500-1402/09/08 (ضخود9019)</t>
  </si>
  <si>
    <t>اختیارخ خودرو-5000-1402/09/08 (ضخود9023)</t>
  </si>
  <si>
    <t>اختیارخ خودرو-3000-1402/09/08 (ضخود9017)</t>
  </si>
  <si>
    <t>اختیارخ خودرو-2600-1402/12/02 (ضخود1218)</t>
  </si>
  <si>
    <t>اختیارخ خودرو-2800-1402/12/02 (ضخود1219)</t>
  </si>
  <si>
    <t>اختیارخ خساپا-2400-1402/10/20 (ضسپا1001)</t>
  </si>
  <si>
    <t>اختیارخ خساپا-2400-1402/12/23 (ضسپا1220)</t>
  </si>
  <si>
    <t>اختیارخ وتجارت-3692-1402/10/13 (ضجار1051)</t>
  </si>
  <si>
    <t>اختیارخ شپنا-13000-1402/12/02 (ضشنا1210)</t>
  </si>
  <si>
    <t>اختیارخ وبملت-2983-1402/11/25 (ضملت1160)</t>
  </si>
  <si>
    <t>اختیارخ وبصادر-2531-1402/11/11 (ضصاد1140)</t>
  </si>
  <si>
    <t>اختیارخ وبصادر-2350-1402/11/11 (ضصاد1139)</t>
  </si>
  <si>
    <t>اختیارخ خودرو-3250-1402/10/06 (ضخود1077)</t>
  </si>
  <si>
    <t>اختیارخ ذوب-4000-1402/11/02 (ضذوب1122)</t>
  </si>
  <si>
    <t>اختیارخ خساپا-5000-1402/10/20 (ضسپا1010)</t>
  </si>
  <si>
    <t>اختیارخ خساپا-4000-1402/10/20 (ضسپا1008)</t>
  </si>
  <si>
    <t>اختیارخ خودرو-3250-1402/12/02 (ضخود1221)</t>
  </si>
  <si>
    <t>اختیارخ های وب-2600-1402/09/19 (ضهای9006)</t>
  </si>
  <si>
    <t>اختیارخ وتجارت-2742-1402/10/13 (ضجار1047)</t>
  </si>
  <si>
    <t>اختیارخ خساپا-2800-1402/12/23 (ضسپا1222)</t>
  </si>
  <si>
    <t>اختیارخ خودرو-3500-1402/12/02 (ضخود1222)</t>
  </si>
  <si>
    <t>اختیارخ وتجارت-1842-1402/10/13 (ضجار1042)</t>
  </si>
  <si>
    <t>اختیارخ های وب-1900-1402/09/19 (ضهای9002)</t>
  </si>
  <si>
    <t>اختیارخ های وب-2000-1402/11/15 (ضهای1104)</t>
  </si>
  <si>
    <t>اختیارخ ذوب-3750-1402/11/02 (ضذوب1121)</t>
  </si>
  <si>
    <t>اختیارخ خودرو-4000-1402/12/02 (ضخود1224)</t>
  </si>
  <si>
    <t>اختیارخ خساپا-3500-1402/12/23 (ضسپا1225)</t>
  </si>
  <si>
    <t>اختیارخ خودرو-2600-1402/11/11 (ضخود1120)</t>
  </si>
  <si>
    <t>اختیارخ خودرو-1900-1402/11/11 (ضخود1116)</t>
  </si>
  <si>
    <t>اختیارخ وبملت-1492-1402/11/25 (ضملت1152)</t>
  </si>
  <si>
    <t>اختیارخ خساپا-3750-1402/10/20 (ضسپا1007)</t>
  </si>
  <si>
    <t>اختیارخ خودرو-3500-1402/10/06 (ضخود1078)</t>
  </si>
  <si>
    <t>اختیارخ خودرو-3250-1402/11/11 (ضخود1123)</t>
  </si>
  <si>
    <t>اختیارخ خساپا-2600-1402/12/23 (ضسپا1221)</t>
  </si>
  <si>
    <t>اختیارخ خودرو-2800-1402/11/11 (ضخود1121)</t>
  </si>
  <si>
    <t>اختیارخ خساپا-4500-1402/10/20 (ضسپا1009)</t>
  </si>
  <si>
    <t>اختیارخ وتجارت-3442-1402/10/13 (ضجار1050)</t>
  </si>
  <si>
    <t>اختیارخ شتران-4000-1402/11/23 (ضترا1155)</t>
  </si>
  <si>
    <t>اختیارخ برکت-7000-1402/10/17 (ضبرک1004)</t>
  </si>
  <si>
    <t>اختیارخ وبملت-3500-1402/09/29 (ضملت9002)</t>
  </si>
  <si>
    <t>اختیارخ شپنا-11000-1402/12/02 (ضشنا1208)</t>
  </si>
  <si>
    <t>اختیارخ وبملت-1616-1402/11/25 (ضملت1153)</t>
  </si>
  <si>
    <t>اختیارخ شبندر-12000-1402/10/10 (ضبدر1008)</t>
  </si>
  <si>
    <t>اختیارخ وبملت-3750-1402/09/29 (ضملت9003)</t>
  </si>
  <si>
    <t>اختیارخ وبملت-4000-1402/09/29 (ضملت9004)</t>
  </si>
  <si>
    <t>اختیارخ وبملت-5500-1402/09/29 (ضملت9007)</t>
  </si>
  <si>
    <t>اختیارخ فخوز-4500-1402/12/07 (ضخوز1210)</t>
  </si>
  <si>
    <t>اختیارخ وتجارت-2167-1402/12/16 (ضجار1210)</t>
  </si>
  <si>
    <t>اختیارخ وبملت-3232-1403/01/29 (ضملت0109)</t>
  </si>
  <si>
    <t>اختیارخ وبملت-2983-1403/01/29 (ضملت0108)</t>
  </si>
  <si>
    <t>اختیارخ وبملت-3480-1403/01/29 (ضملت0110)</t>
  </si>
  <si>
    <t>اختیارخ خودرو-2400-1403/01/08 (ضخود0118)</t>
  </si>
  <si>
    <t>اختیارخ دی-1000-14021118 (ضدی1104)</t>
  </si>
  <si>
    <t>اختیارخ شپنا-7000-1402/10/03 (ضشنا1057)</t>
  </si>
  <si>
    <t>اختیارخ شپنا-6000-1402/10/03 (ضشنا1055)</t>
  </si>
  <si>
    <t>اختیارخ شپنا-12000-1402/10/03 (ضشنا1063)</t>
  </si>
  <si>
    <t>اختیارخ شپنا-13000-1402/10/03 (ضشنا1064)</t>
  </si>
  <si>
    <t>اختیارخ خودرو-2600-1403/01/08 (ضخود0119)</t>
  </si>
  <si>
    <t>اختیارخ خودرو-3750-1402/10/06 (ضخود1079)</t>
  </si>
  <si>
    <t>اختیارخ شپنا-7342-1403/02/09 (ضشنا2042)</t>
  </si>
  <si>
    <t>اختیارخ کرمان-1298-14021214 (ضکرمان1205)</t>
  </si>
  <si>
    <t>اختیارخ شستا-900-1403/01/08 (ضستا0109)</t>
  </si>
  <si>
    <t>اختیارخ خودرو-2400-1402/11/11 (ضخود1119)</t>
  </si>
  <si>
    <t>اختیارخ شبندر-11000-1402/10/10 (ضبدر1007)</t>
  </si>
  <si>
    <t>اختیارخ شبندر-14000-1402/10/10 (ضبدر1010)</t>
  </si>
  <si>
    <t>اختیارخ خودرو-2200-1402/12/02 (ضخود1216)</t>
  </si>
  <si>
    <t>اختیارخ خپارس-1050-14030410 (ضخپارس403)</t>
  </si>
  <si>
    <t>اختیارخ اهرم-20000-1402/12/23 (ضهرم1224)</t>
  </si>
  <si>
    <t>اختیارخ وتجارت-1442-1402/10/13 (ضجار1038)</t>
  </si>
  <si>
    <t>اختیارخ وتجارت-1542-1402/10/13 (ضجار1039)</t>
  </si>
  <si>
    <t>اختیارخ وتجارت-1642-1402/10/13 (ضجار1040)</t>
  </si>
  <si>
    <t>اختیارخ وتجارت-1942-1402/10/13 (ضجار1043)</t>
  </si>
  <si>
    <t>اختیارخ وتجارت-2142-1402/10/13 (ضجار1044)</t>
  </si>
  <si>
    <t>اختیارخ وتجارت-2542-1402/10/13 (ضجار1046)</t>
  </si>
  <si>
    <t>اختیارخ خساپا-2200-1402/12/23 (ضسپا1219)</t>
  </si>
  <si>
    <t>اختیارخ خساپا -1900-1402/12/23 (ضسپا1217)</t>
  </si>
  <si>
    <t>اختیارخ وبصادر-2169-1402/11/11 (ضصاد1138)</t>
  </si>
  <si>
    <t>اختیارخ برکت-5500-1402/10/17 (ضبرک1001)</t>
  </si>
  <si>
    <t>اختیارخ فخوز-4000-1402/10/17 (ضخوز1037)</t>
  </si>
  <si>
    <t>اختیارخ خساپا-1700-1402/12/23 (ضسپا1215)</t>
  </si>
  <si>
    <t>اختیارخ خساپا-2000-1402/10/20 (ضسپا1013)</t>
  </si>
  <si>
    <t>اختیارخ شستا-1100-1403/02/12 (ضستا2025)</t>
  </si>
  <si>
    <t>اختیارخ شستا-1200-1403/02/12 (ضستا2026)</t>
  </si>
  <si>
    <t>اختیارخ وبملت-2237-1402/11/25 (ضملت1157)</t>
  </si>
  <si>
    <t>اختیارخ وبملت-1492-1403/01/29 (ضملت0100)</t>
  </si>
  <si>
    <t>اختیارخ شستا-1200-1402/11/11 (ضستا1113)</t>
  </si>
  <si>
    <t>اختیارخ خساپا-2000-1403/02/26 (ضسپا2003)</t>
  </si>
  <si>
    <t>اختیارخ وبملت-2486-1402/11/25 (ضملت1158)</t>
  </si>
  <si>
    <t>اختیارخ خساپا-1800-1403/02/26 (ضسپا2001)</t>
  </si>
  <si>
    <t>اختیارخ وتجارت-1467-1402/12/16 (ضجار1205)</t>
  </si>
  <si>
    <t>اختیارخ خساپا-1700-1403/02/26 (ضسپا2000)</t>
  </si>
  <si>
    <t>اختیارخ خساپا-1800-1402/12/23 (ضسپا1216)</t>
  </si>
  <si>
    <t>اختیارخ پترول-1850-1402/10/24 (ضرول1005)</t>
  </si>
  <si>
    <t>اختیارخ فیروزه-34000-02/12/16 (ضروز1207)</t>
  </si>
  <si>
    <t>اختیارخ وبملت-1864-1403/01/29 (ضملت0103)</t>
  </si>
  <si>
    <t>اختیارخ شستا-1000-1403/02/12 (ضستا2024)</t>
  </si>
  <si>
    <t>اختیارخ شستا-900-1403/02/12 (ضستا2023)</t>
  </si>
  <si>
    <t>اختیارخ خساپا-2000-1402/12/23 (ضسپا1218)</t>
  </si>
  <si>
    <t>اختیارخ وتجارت-1333-1403/02/19 (ضجار2036)</t>
  </si>
  <si>
    <t>اختیارخ وتجارت-1333-1402/12/16 (ضجار1204)</t>
  </si>
  <si>
    <t>اختیارخ فصبا-4800-14021118 (ضفصبا1100)</t>
  </si>
  <si>
    <t>اختیارخ فصبا-4100-14030320 (ضفصبا300)</t>
  </si>
  <si>
    <t>اختیارخ فصبا-5800-14021118 (ضفصبا1102)</t>
  </si>
  <si>
    <t>اختیارخ خودرو-2000-1403/01/08 (ضخود0116)</t>
  </si>
  <si>
    <t>اختیارخ خودرو-2200-1403/01/08 (ضخود0117)</t>
  </si>
  <si>
    <t>اختیارخ خودرو-4000-1403/02/05 (ضخود2049)</t>
  </si>
  <si>
    <t>اختیارخ شستا-1900-1403/02/12 (ضستا2033)</t>
  </si>
  <si>
    <t>اختیارخ خودرو-3500-1403/02/05 (ضخود2047)</t>
  </si>
  <si>
    <t>اختیارخ شستا-1100-1403/01/08 (ضستا0111)</t>
  </si>
  <si>
    <t>اختیارخ وبصادر-2353-1403/01/26 (ضصاد0109)</t>
  </si>
  <si>
    <t>اختیارخ خودرو-3000-1403/02/05 (ضخود2045)</t>
  </si>
  <si>
    <t>اختیارخ وبصادر-2172-1403/01/26 (ضصاد0108)</t>
  </si>
  <si>
    <t>اختیارخ خودرو-2400-1403/02/05 (ضخود2042)</t>
  </si>
  <si>
    <t>اختیارخ خودرو-2600-1403/02/05 (ضخود2043)</t>
  </si>
  <si>
    <t>اختیارخ خودرو-2800-1403/02/05 (ضخود2044)</t>
  </si>
  <si>
    <t>اختیارخ خودرو-1800-1403/01/08 (ضخود0114)</t>
  </si>
  <si>
    <t>اختیارخ شتاب-12000-1403/02/05 (ضتاب0208)</t>
  </si>
  <si>
    <t>اختیارخ شتاب-13000-1403/02/05 (ضتاب0209)</t>
  </si>
  <si>
    <t>اختیارخ وبصادر-1445-1402/11/11 (ضصاد1132)</t>
  </si>
  <si>
    <t>اختیارخ وبصادر-1626-1402/11/11 (ضصاد1134)</t>
  </si>
  <si>
    <t>اختیارخ وبصادر-1807-1402/11/11 (ضصاد1136)</t>
  </si>
  <si>
    <t>اختیارخ وبصادر-3391-1402/11/11 (ضصاد1144)</t>
  </si>
  <si>
    <t>اختیارخ وبصادر-2715-1403/01/26 (ضصاد0111)</t>
  </si>
  <si>
    <t>اختیارخ خودرو-3750-1403/02/05 (ضخود2048)</t>
  </si>
  <si>
    <t>اختیارخ شستا-1800-1403/02/12 (ضستا2032)</t>
  </si>
  <si>
    <t>اختیارخ شستا-1400-1403/02/12 (ضستا2028)</t>
  </si>
  <si>
    <t>اختیارخ شستا-1300-1403/02/12 (ضستا2027)</t>
  </si>
  <si>
    <t>اختیارخ دی-800-14021118 (ضدی1100)</t>
  </si>
  <si>
    <t>اختیارخ دی-1100-14021118 (ضدی1105)</t>
  </si>
  <si>
    <t>اختیارخ شستا-1200-1403/03/09 (ضستا3017)</t>
  </si>
  <si>
    <t>اختیارخ فصبا-4600-14030320 (ضفصبا301)</t>
  </si>
  <si>
    <t>اختیارخ شستا-1100-1403/03/09 (ضستا3016)</t>
  </si>
  <si>
    <t>اختیارخ فصبا-5100-14030320 (ضفصبا302)</t>
  </si>
  <si>
    <t>اختیارخ شپنا-4895-1403/02/09 (ضشنا2038)</t>
  </si>
  <si>
    <t>اختیارخ شستا-1300-1403/03/09 (ضستا3018)</t>
  </si>
  <si>
    <t>اختیارخ وبصادر-2200-1403/03/23 (ضصاد3044)</t>
  </si>
  <si>
    <t>اختیارخ وبصادر-1810-1403/01/26 (ضصاد0106)</t>
  </si>
  <si>
    <t>اختیارخ وبصادر-1719-1403/01/26 (ضصاد0105)</t>
  </si>
  <si>
    <t>اختیارخ وبملت-2486-1403/01/29 (ضملت0106)</t>
  </si>
  <si>
    <t>اختیارخ شتاب-11000-1403/02/05 (ضتاب0207)</t>
  </si>
  <si>
    <t>اختیارخ خودرو-3750-1402/12/02 (ضخود1223)</t>
  </si>
  <si>
    <t>اختیارخ خودرو-2400-1403/03/09 (ضخود3081)</t>
  </si>
  <si>
    <t>اختیارخ شستا-1000-1403/03/09 (ضستا3015)</t>
  </si>
  <si>
    <t>اختیارخ خساپا-2800-1403/02/26 (ضسپا2007)</t>
  </si>
  <si>
    <t>اختیارخ خساپا-2400-1403/02/26 (ضسپا2005)</t>
  </si>
  <si>
    <t>اختیارخ خساپا-2600-1403/02/26 (ضسپا2006)</t>
  </si>
  <si>
    <t>اختیارخ خودرو-2800-1403/01/08 (ضخود0120)</t>
  </si>
  <si>
    <t>اختیارخ خودرو-2200-1403/03/09 (ضخود3080)</t>
  </si>
  <si>
    <t>اختیارخ خودرو-2000-1403/04/06 (ضخود4037)</t>
  </si>
  <si>
    <t>اختیارخ خودرو-2600-1403/03/09 (ضخود3082)</t>
  </si>
  <si>
    <t>اختیارخ خساپا-2200-1403/02/26 (ضسپا2004)</t>
  </si>
  <si>
    <t>اختیارخ شتاب-9000-1403/02/05 (ضتاب0205)</t>
  </si>
  <si>
    <t>اختیارخ خودرو-3250-1403/02/05 (ضخود2046)</t>
  </si>
  <si>
    <t>اختیارخ دی-1200-14030410 (ضدی407)</t>
  </si>
  <si>
    <t>اختیارخ خودرو-2200-1403/04/06 (ضخود4038)</t>
  </si>
  <si>
    <t>اختیارخ خساپا-3000-1403/02/26 (ضسپا2008)</t>
  </si>
  <si>
    <t>اختیارخ زاگرس-139000-14021214 (ضزاگرس1211)</t>
  </si>
  <si>
    <t>اختیارخ زاگرس-159000-14021214 (ضزاگرس1213)</t>
  </si>
  <si>
    <t>اختیارخ زاگرس-200000-14021214 (ضزاگرس1216)</t>
  </si>
  <si>
    <t>اختیارخ زاگرس-229000-14021214 (ضزاگرس1218)</t>
  </si>
  <si>
    <t>اختیارخ خودرو-4000-1403/04/06 (ضخود4046)</t>
  </si>
  <si>
    <t>اختیارخ خودرو-3250-1403/04/06 (ضخود4043)</t>
  </si>
  <si>
    <t>اختیارخ شستا-1500-1403/04/13 (ضستا4020)</t>
  </si>
  <si>
    <t>اختیارخ شتاب-8000-1403/02/05 (ضتاب0204)</t>
  </si>
  <si>
    <t>اختیارخ خپارس-1200-14021221 (ضخپارس1200)</t>
  </si>
  <si>
    <t>اختیارخ وبملت-1600-1403/03/23 (ضملت3032)</t>
  </si>
  <si>
    <t>اختیارخ خساپا-3750-1402/12/23 (ضسپا1226)</t>
  </si>
  <si>
    <t>اختیارخ خودرو-3000-1403/03/09 (ضخود3084)</t>
  </si>
  <si>
    <t>اختیارخ وتجارت-1467-1403/02/19 (ضجار2037)</t>
  </si>
  <si>
    <t>اختیارخ وتجارت-1300-1403/04/13 (ضجار4003)</t>
  </si>
  <si>
    <t>اختیارخ وتجارت-2167-1403/02/19 (ضجار2042)</t>
  </si>
  <si>
    <t>اختیارخ فخوز-5000-1403/04/06 (ضخوز4008)</t>
  </si>
  <si>
    <t>اختیارخ فخوز-5000-1403/02/09 (ضخوز2050)</t>
  </si>
  <si>
    <t>اختیارخ وبملت-2237-1403/01/29 (ضملت0105)</t>
  </si>
  <si>
    <t>اختیارخ خساپا-3250-1403/02/26 (ضسپا2009)</t>
  </si>
  <si>
    <t>اختیارخ شستا-1900-1403/01/08 (ضستا0119)</t>
  </si>
  <si>
    <t>اختیارخ وتجارت-2000-1403/02/19 (ضجار2041)</t>
  </si>
  <si>
    <t>اختیارخ شستا-1700-1403/04/13 (ضستا4022)</t>
  </si>
  <si>
    <t>اختیارخ وبصادر-2600-1403/03/23 (ضصاد3046)</t>
  </si>
  <si>
    <t>اختیارخ خساپا-4000-1403/04/20 (ضسپا4010)</t>
  </si>
  <si>
    <t>اختیارخ خساپا-3500-1403/02/26 (ضسپا2010)</t>
  </si>
  <si>
    <t>اختیارخ خودرو-3000-1403/04/06 (ضخود4042)</t>
  </si>
  <si>
    <t>اختیارخ خودرو-2800-1403/03/09 (ضخود3083)</t>
  </si>
  <si>
    <t>اختیارخ فصبا-3900-14030320 (ضفصبا310)</t>
  </si>
  <si>
    <t>اختیارخ خاور-2538-14030115 (ضخاور119)</t>
  </si>
  <si>
    <t>اختیارخ وبملت-2400-1403/03/23 (ضملت3038)</t>
  </si>
  <si>
    <t>اختیارخ وبملت-2200-1403/03/23 (ضملت3037)</t>
  </si>
  <si>
    <t>اختیارخ وبملت-2000-1403/03/23 (ضملت3036)</t>
  </si>
  <si>
    <t>اختیارخ شستا-1100-1403/04/13 (ضستا4016)</t>
  </si>
  <si>
    <t>اختیارخ وبملت-1900-1403/03/23 (ضملت3035)</t>
  </si>
  <si>
    <t>اختیارخ وبملت-1800-1403/03/23 (ضملت3034)</t>
  </si>
  <si>
    <t>اختیارخ ذوب-477-1403/03/23 (ضذوب3031)</t>
  </si>
  <si>
    <t>اختیارخ خساپا-2600-1403/04/20 (ضسپا4004)</t>
  </si>
  <si>
    <t>اختیارخ شپنا-5507-1403/02/09 (ضشنا2039)</t>
  </si>
  <si>
    <t>اختیارخ خساپا-1900-1403/04/20 (ضسپا4000)</t>
  </si>
  <si>
    <t>اختیارخ خودرو-3250-1403/03/09 (ضخود3085)</t>
  </si>
  <si>
    <t>اختیارخ فولاد-3500-1403/03/30 (ضفلا3031)</t>
  </si>
  <si>
    <t>اختیارخ خودرو-2800-1403/04/06 (ضخود4041)</t>
  </si>
  <si>
    <t>اختیارخ خپارس-850-14030410 (ضخپارس400)</t>
  </si>
  <si>
    <t>اختیارخ خپارس-900-14030410 (ضخپارس401)</t>
  </si>
  <si>
    <t>اختیارخ خپارس-950-14030410 (ضخپارس402)</t>
  </si>
  <si>
    <t>اختیارخ شستا-1000-1403/05/03 (ضستا5016)</t>
  </si>
  <si>
    <t>اختیارخ دی-750-14030410 (ضدی400)</t>
  </si>
  <si>
    <t>اختیارخ وبملت-1700-1403/05/24 (ضملت5000)</t>
  </si>
  <si>
    <t>اختیارخ دی-800-14030410 (ضدی401)</t>
  </si>
  <si>
    <t>اختیارخ فولاد-5500-1403/03/30 (ضفلا3036)</t>
  </si>
  <si>
    <t>اختیارخ وبملت-2000-1403/05/24 (ضملت5003)</t>
  </si>
  <si>
    <t>اختیارخ شستا-1200-1403/04/13 (ضستا4017)</t>
  </si>
  <si>
    <t>اختیارخ شتاب-7000-1403/02/05 (ضتاب0202)</t>
  </si>
  <si>
    <t>اختیارخ شتاب-10000-1403/02/05 (ضتاب0206)</t>
  </si>
  <si>
    <t>اختیارخ وکغدیر-16000-03/05/10 (ضغدی5007)</t>
  </si>
  <si>
    <t>اختیارخ خساپا-3250-1403/04/20 (ضسپا4007)</t>
  </si>
  <si>
    <t>اختیارخ شتاب-14000-1403/04/20 (ضتاب4009)</t>
  </si>
  <si>
    <t>اختیارخ کرمان-1298-14030305 (ضکرمان303)</t>
  </si>
  <si>
    <t>اختیارخ وکغدیر-15000-03/05/10 (ضغدی5006)</t>
  </si>
  <si>
    <t>اختیارخ شستا-1000-1403/04/13 (ضستا4015)</t>
  </si>
  <si>
    <t>اختیارخ خساپا-2800-1403/04/20 (ضسپا4005)</t>
  </si>
  <si>
    <t>اختیارخ خساپا-2400-1403/04/20 (ضسپا4003)</t>
  </si>
  <si>
    <t>اختیارخ شستا-1100-1403/05/03 (ضستا5017)</t>
  </si>
  <si>
    <t>اختیارخ وکغدیر-18000-03/05/10 (ضغدی5008)</t>
  </si>
  <si>
    <t>اختیارخ شستا-800-1403/05/03 (ضستا5014)</t>
  </si>
  <si>
    <t>اختیارخ خودرو-3500-1403/04/06 (ضخود4044)</t>
  </si>
  <si>
    <t>اختیارخ شستا-900-1403/05/03 (ضستا5015)</t>
  </si>
  <si>
    <t>اختیارخ خساپا-3500-1403/04/20 (ضسپا4008)</t>
  </si>
  <si>
    <t>اختیارخ خساپا-3000-1403/04/20 (ضسپا4006)</t>
  </si>
  <si>
    <t>اختیارخ شستا-1200-1403/05/03 (ضستا5018)</t>
  </si>
  <si>
    <t>اختیارخ خساپا-3750-1403/04/20 (ضسپا4009)</t>
  </si>
  <si>
    <t>اختیارخ وتجارت-1500-1403/04/13 (ضجار4005)</t>
  </si>
  <si>
    <t>اختیارخ شبندر-11000-1403/04/06 (ضبدر4007)</t>
  </si>
  <si>
    <t>اختیارخ وبملت-2200-1403/05/24 (ضملت5004)</t>
  </si>
  <si>
    <t>اختیارخ وبملت-2400-1403/05/24 (ضملت5005)</t>
  </si>
  <si>
    <t>اختیارخ شستا-800-1403/06/11 (ضستا6016)</t>
  </si>
  <si>
    <t>اختیارخ وتجارت-1600-1403/04/13 (ضجار4006)</t>
  </si>
  <si>
    <t>اختیارخ خساپا-2200-1403/04/20 (ضسپا4002)</t>
  </si>
  <si>
    <t>اختیارخ فولاد-5000-1403/03/30 (ضفلا3035)</t>
  </si>
  <si>
    <t>اختیارخ وبملت-1700-1403/03/23 (ضملت3033)</t>
  </si>
  <si>
    <t>اختیارخ شستا-1200-1403/06/11 (ضستا6020)</t>
  </si>
  <si>
    <t>اختیارخ وتجارت-1100-1403/04/13 (ضجار4001)</t>
  </si>
  <si>
    <t>اختیارخ وبصادر-1800-1403/05/17 (ضصاد5004)</t>
  </si>
  <si>
    <t>اختیارخ کرمان-1200-14030417 (ضکرمان405)</t>
  </si>
  <si>
    <t>اختیارخ شستا-1100-1403/06/11 (ضستا6019)</t>
  </si>
  <si>
    <t>اختیارخ شپنا-5500-1403/04/13 (ضشنا4007)</t>
  </si>
  <si>
    <t>اختیارخ شپنا-6000-1403/04/13 (ضشنا4008)</t>
  </si>
  <si>
    <t>اختیارخ شپنا-6500-1403/04/13 (ضشنا4009)</t>
  </si>
  <si>
    <t>اختیارخ شبندر-12000-1403/04/06 (ضبدر4008)</t>
  </si>
  <si>
    <t>اختیارخ خودرو-1900-1403/04/06 (ضخود4036)</t>
  </si>
  <si>
    <t>اختیارخ شستا-1000-1403/06/11 (ضستا6018)</t>
  </si>
  <si>
    <t>اختیارخ خودرو-2400-1403/04/06 (ضخود4039)</t>
  </si>
  <si>
    <t>اختیارخ خودرو-2600-1403/04/06 (ضخود4040)</t>
  </si>
  <si>
    <t>اختیارخ خودرو-1800-1403/04/06 (ضخود4035)</t>
  </si>
  <si>
    <t>اختیارخ فخوز-3500-1403/04/06 (ضخوز4004)</t>
  </si>
  <si>
    <t>اختیارخ ذوب-400-1403/05/24 (ضذوب5002)</t>
  </si>
  <si>
    <t>اختیارخ فصبا-4000-14030521 (ضفصبا505)</t>
  </si>
  <si>
    <t>اختیارخ شستا-1300-1403/04/13 (ضستا4018)</t>
  </si>
  <si>
    <t>اختیارخ ذوب-300-1403/05/24 (ضذوب5001)</t>
  </si>
  <si>
    <t>اختیارخ وبصادر-1900-1403/03/23 (ضصاد3042)</t>
  </si>
  <si>
    <t>اختیارخ های وب-700-1403/05/28 (ضهای5000)</t>
  </si>
  <si>
    <t>اختیارخ شستا-700-1403/04/13 (ضستا4012)</t>
  </si>
  <si>
    <t>اختیارخ شستا-800-1403/04/13 (ضستا4013)</t>
  </si>
  <si>
    <t>اختیارخ شستا-900-1403/04/13 (ضستا4014)</t>
  </si>
  <si>
    <t>اختیارخ خودرو-2800-1403/05/10 (ضخود5030)</t>
  </si>
  <si>
    <t>اختیارخ ذوب-400-1403/07/22 (ضذوب7017)</t>
  </si>
  <si>
    <t>اختیارخ فولاد-5000-1403/05/31 (ضفلا5004)</t>
  </si>
  <si>
    <t>اختیارخ ذوب-200-1403/05/24 (ضذوب5000)</t>
  </si>
  <si>
    <t>گواهی سپرده شمش طلا (شمش طلا)</t>
  </si>
  <si>
    <t>ارزش دفتری برابر است با میانگین موزون خالص ارزش فروش هر سهم/ورقه در ابتدای دوره با خرید طی دوره ضربدر تعداد در پایان دوره</t>
  </si>
  <si>
    <t>درآمد ناشی از تغییر قیمت اوراق بهادار</t>
  </si>
  <si>
    <t>سود و زیان ناشی از تغییر قیمت</t>
  </si>
  <si>
    <t>تامین سرمایه دماوند (حق تقدم) (تماوندح)</t>
  </si>
  <si>
    <t>گسترش سوخت سبز زاگرس (حق تقدم) (شگسترح)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</si>
  <si>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</si>
  <si>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</si>
  <si>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</si>
  <si>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</si>
  <si>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یادداشت …</t>
  </si>
  <si>
    <t>یادداشت ....</t>
  </si>
  <si>
    <t>یادداشت ...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</si>
  <si>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</si>
  <si>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</si>
  <si>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</si>
  <si>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</si>
  <si>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</si>
  <si>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 بانکی</t>
  </si>
  <si>
    <t>نام سپرده</t>
  </si>
  <si>
    <t>سود سپرده بانکی و گواهی سپرده</t>
  </si>
  <si>
    <t>درصد سود به میانگین سپرده</t>
  </si>
  <si>
    <t>4-2-سایر درآمدها:</t>
  </si>
  <si>
    <t>کارمزد ابطال واحدهای سرمایه گذاری</t>
  </si>
  <si>
    <t>تعدیل کارمزد کارگزاری</t>
  </si>
  <si>
    <t xml:space="preserve"> گواهی سپرده شمش طلا (شمش طلا)	</t>
  </si>
  <si>
    <t>خیر</t>
  </si>
  <si>
    <t>1402/09/25</t>
  </si>
  <si>
    <t>1403/02/22</t>
  </si>
  <si>
    <t>1403/02/26</t>
  </si>
  <si>
    <t>1405/11/18</t>
  </si>
  <si>
    <t>1406/03/22</t>
  </si>
  <si>
    <t>1406/03/26</t>
  </si>
  <si>
    <t>گزارش افشا پرتفوی ماهانه</t>
  </si>
  <si>
    <t>در اجرای ابلاغیه شماره 12020093 مورخ 1396/09/05 سازمان بورس اوراق بهادار</t>
  </si>
  <si>
    <t>امضاء</t>
  </si>
  <si>
    <t>تأمین سرمایه دماوند</t>
  </si>
  <si>
    <t>.</t>
  </si>
  <si>
    <t>‫برای ماه منتهی به 31 خرداد ماه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</si>
</sst>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-_ر_ي_ا_ل_ ;_ * #,##0.00\-_ر_ي_ا_ل_ ;_ * &quot;-&quot;??_-_ر_ي_ا_ل_ ;_ @_ "/>
    <numFmt numFmtId="165" formatCode="#,##0;\(#,##0\);"/>
    <numFmt numFmtId="166" formatCode="#,##0.00;\(#,##0.00\);"/>
    <numFmt numFmtId="167" formatCode="0.00000"/>
    <numFmt numFmtId="168" formatCode="0.0000"/>
    <numFmt numFmtId="169" formatCode="_ * #,##0_-_ر_ي_ا_ل_ ;_ * #,##0\-_ر_ي_ا_ل_ ;_ * &quot;-&quot;??_-_ر_ي_ا_ل_ ;_ @_ "/>
  </numFmts>
  <fonts count="42">
    <font>
      <sz val="11"/>
      <color theme="1"/>
      <name val="B Nazanin"/>
      <family val="2"/>
      <scheme val="minor"/>
    </font>
    <font>
      <b/>
      <sz val="10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i/>
      <sz val="10"/>
      <color theme="1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sz val="10"/>
      <color rgb="FF0062AC"/>
      <name val="B Nazanin"/>
      <charset val="178"/>
    </font>
    <font>
      <sz val="12"/>
      <color rgb="FF0062AC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  <scheme val="minor"/>
    </font>
    <font>
      <sz val="11"/>
      <color rgb="FF0062AC"/>
      <name val="B Nazanin"/>
      <charset val="178"/>
      <scheme val="minor"/>
    </font>
    <font>
      <sz val="11"/>
      <color rgb="FF000000"/>
      <name val="B Nazanin"/>
      <charset val="178"/>
      <scheme val="minor"/>
    </font>
    <font>
      <sz val="12"/>
      <color rgb="FF0062AC"/>
      <name val="B Nazanin"/>
      <charset val="178"/>
    </font>
    <font>
      <sz val="10"/>
      <color rgb="FF0062AC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sz val="11"/>
      <color rgb="FF000000"/>
      <name val="B Nazanin"/>
      <charset val="178"/>
      <scheme val="minor"/>
    </font>
    <font>
      <sz val="11"/>
      <color theme="1"/>
      <name val="B Nazanin"/>
      <charset val="178"/>
      <scheme val="minor"/>
    </font>
    <font>
      <sz val="11"/>
      <color rgb="FF0062AC"/>
      <name val="B Nazanin"/>
      <charset val="178"/>
      <scheme val="minor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B Nazanin"/>
      <charset val="178"/>
      <scheme val="minor"/>
    </font>
    <font>
      <sz val="8"/>
      <color theme="1"/>
      <name val="B Nazanin"/>
      <charset val="178"/>
    </font>
    <font>
      <sz val="8"/>
      <color rgb="FF000000"/>
      <name val="B Nazanin"/>
      <charset val="178"/>
    </font>
    <font>
      <sz val="8"/>
      <color theme="1"/>
      <name val="B Nazanin"/>
      <family val="2"/>
    </font>
    <font>
      <i/>
      <sz val="8"/>
      <color theme="1"/>
      <name val="B Nazanin"/>
      <charset val="178"/>
    </font>
    <font>
      <sz val="8"/>
      <color rgb="FF0062AC"/>
      <name val="B Nazanin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B Nazanin"/>
      <family val="2"/>
      <scheme val="minor"/>
    </font>
    <font>
      <sz val="8"/>
      <color theme="1"/>
      <name val="B Nazanin"/>
      <family val="2"/>
      <charset val="178"/>
    </font>
    <font>
      <sz val="11"/>
      <name val="Calibri"/>
      <family val="2"/>
    </font>
    <font>
      <sz val="11"/>
      <color indexed="8"/>
      <name val="B Nazanin"/>
      <charset val="178"/>
    </font>
    <font>
      <sz val="11"/>
      <color theme="0"/>
      <name val="B Nazanin"/>
      <charset val="178"/>
    </font>
    <font>
      <sz val="13"/>
      <color indexed="8"/>
      <name val="B Nazanin"/>
      <charset val="178"/>
    </font>
    <font>
      <sz val="12"/>
      <color indexed="8"/>
      <name val="B Nazanin"/>
      <charset val="178"/>
    </font>
    <font>
      <b/>
      <sz val="12"/>
      <color indexed="8"/>
      <name val="B Nazanin"/>
      <charset val="178"/>
    </font>
    <font>
      <sz val="14"/>
      <color indexed="8"/>
      <name val="B Nazanin"/>
      <charset val="178"/>
    </font>
    <font>
      <b/>
      <u/>
      <sz val="14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4" fillId="0" borderId="0"/>
  </cellStyleXfs>
  <cellXfs count="145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 readingOrder="2"/>
    </xf>
    <xf numFmtId="0" fontId="10" fillId="0" borderId="0" xfId="0" applyFont="1" applyAlignment="1">
      <alignment vertical="center" readingOrder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3" fillId="0" borderId="0" xfId="0" applyFont="1" applyAlignment="1">
      <alignment vertical="center" readingOrder="2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165" fontId="25" fillId="0" borderId="0" xfId="0" applyNumberFormat="1" applyFont="1" applyAlignment="1">
      <alignment horizontal="center" vertical="center"/>
    </xf>
    <xf numFmtId="166" fontId="2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readingOrder="2"/>
    </xf>
    <xf numFmtId="165" fontId="25" fillId="0" borderId="0" xfId="0" applyNumberFormat="1" applyFont="1" applyAlignment="1">
      <alignment horizontal="center" vertical="center" readingOrder="2"/>
    </xf>
    <xf numFmtId="166" fontId="25" fillId="0" borderId="0" xfId="0" applyNumberFormat="1" applyFont="1" applyAlignment="1">
      <alignment horizontal="center" vertical="center" readingOrder="2"/>
    </xf>
    <xf numFmtId="0" fontId="25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readingOrder="2"/>
    </xf>
    <xf numFmtId="0" fontId="26" fillId="0" borderId="0" xfId="0" applyFont="1" applyAlignment="1">
      <alignment horizontal="right" vertical="center" readingOrder="2"/>
    </xf>
    <xf numFmtId="0" fontId="25" fillId="0" borderId="0" xfId="0" applyFont="1" applyAlignment="1">
      <alignment horizontal="right" vertical="center" readingOrder="2"/>
    </xf>
    <xf numFmtId="0" fontId="27" fillId="0" borderId="0" xfId="0" applyFont="1" applyAlignment="1">
      <alignment horizontal="right" vertical="center"/>
    </xf>
    <xf numFmtId="165" fontId="27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 wrapText="1" readingOrder="2"/>
    </xf>
    <xf numFmtId="166" fontId="28" fillId="0" borderId="0" xfId="0" applyNumberFormat="1" applyFont="1" applyAlignment="1">
      <alignment horizontal="center" vertical="center" readingOrder="2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2"/>
    </xf>
    <xf numFmtId="0" fontId="2" fillId="0" borderId="8" xfId="0" applyFont="1" applyBorder="1" applyAlignment="1">
      <alignment horizontal="center" vertical="center" readingOrder="2"/>
    </xf>
    <xf numFmtId="0" fontId="7" fillId="0" borderId="1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 readingOrder="2"/>
    </xf>
    <xf numFmtId="0" fontId="2" fillId="0" borderId="9" xfId="0" applyFont="1" applyBorder="1" applyAlignment="1">
      <alignment horizontal="center" vertical="center" readingOrder="2"/>
    </xf>
    <xf numFmtId="0" fontId="2" fillId="0" borderId="6" xfId="0" applyFont="1" applyBorder="1" applyAlignment="1">
      <alignment horizontal="center" vertical="center" readingOrder="2"/>
    </xf>
    <xf numFmtId="0" fontId="25" fillId="0" borderId="0" xfId="0" applyFont="1" applyAlignment="1">
      <alignment horizontal="right" vertical="center" readingOrder="1"/>
    </xf>
    <xf numFmtId="49" fontId="25" fillId="0" borderId="0" xfId="0" applyNumberFormat="1" applyFont="1" applyAlignment="1">
      <alignment horizontal="right" vertical="center" readingOrder="2"/>
    </xf>
    <xf numFmtId="166" fontId="29" fillId="0" borderId="0" xfId="0" applyNumberFormat="1" applyFont="1" applyAlignment="1">
      <alignment horizontal="center" vertical="center" readingOrder="2"/>
    </xf>
    <xf numFmtId="0" fontId="6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6" fontId="26" fillId="0" borderId="0" xfId="0" applyNumberFormat="1" applyFont="1" applyAlignment="1">
      <alignment horizontal="center" vertical="center" readingOrder="2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165" fontId="26" fillId="0" borderId="0" xfId="0" applyNumberFormat="1" applyFont="1" applyAlignment="1">
      <alignment horizontal="center" vertical="center" readingOrder="2"/>
    </xf>
    <xf numFmtId="0" fontId="26" fillId="0" borderId="0" xfId="0" applyFont="1" applyAlignment="1">
      <alignment horizontal="right" vertical="center" readingOrder="1"/>
    </xf>
    <xf numFmtId="0" fontId="13" fillId="0" borderId="1" xfId="0" applyFont="1" applyBorder="1" applyAlignment="1">
      <alignment horizontal="right" vertical="center" readingOrder="2"/>
    </xf>
    <xf numFmtId="0" fontId="18" fillId="0" borderId="1" xfId="0" applyFont="1" applyBorder="1" applyAlignment="1">
      <alignment horizontal="center" vertical="center" readingOrder="2"/>
    </xf>
    <xf numFmtId="0" fontId="18" fillId="0" borderId="1" xfId="0" applyFont="1" applyBorder="1" applyAlignment="1">
      <alignment vertical="center" readingOrder="2"/>
    </xf>
    <xf numFmtId="0" fontId="13" fillId="0" borderId="1" xfId="0" applyFont="1" applyBorder="1" applyAlignment="1">
      <alignment horizontal="center" vertical="center" readingOrder="2"/>
    </xf>
    <xf numFmtId="166" fontId="26" fillId="0" borderId="2" xfId="0" applyNumberFormat="1" applyFont="1" applyBorder="1" applyAlignment="1">
      <alignment horizontal="center" vertical="center" readingOrder="2"/>
    </xf>
    <xf numFmtId="0" fontId="11" fillId="0" borderId="1" xfId="0" applyFont="1" applyBorder="1" applyAlignment="1">
      <alignment vertical="center"/>
    </xf>
    <xf numFmtId="0" fontId="18" fillId="0" borderId="3" xfId="0" applyFont="1" applyBorder="1" applyAlignment="1">
      <alignment horizontal="center" vertical="center" readingOrder="2"/>
    </xf>
    <xf numFmtId="0" fontId="13" fillId="0" borderId="2" xfId="0" applyFont="1" applyBorder="1" applyAlignment="1">
      <alignment horizontal="center" vertical="center" readingOrder="2"/>
    </xf>
    <xf numFmtId="0" fontId="18" fillId="0" borderId="0" xfId="0" applyFont="1" applyAlignment="1">
      <alignment horizontal="center" vertical="center" readingOrder="2"/>
    </xf>
    <xf numFmtId="165" fontId="7" fillId="0" borderId="0" xfId="0" applyNumberFormat="1" applyFont="1"/>
    <xf numFmtId="165" fontId="7" fillId="0" borderId="0" xfId="0" applyNumberFormat="1" applyFont="1" applyAlignment="1">
      <alignment horizontal="center"/>
    </xf>
    <xf numFmtId="0" fontId="33" fillId="0" borderId="0" xfId="0" applyFont="1" applyAlignment="1">
      <alignment horizontal="right" vertical="center"/>
    </xf>
    <xf numFmtId="165" fontId="33" fillId="0" borderId="0" xfId="0" applyNumberFormat="1" applyFont="1" applyAlignment="1">
      <alignment horizontal="center" vertical="center"/>
    </xf>
    <xf numFmtId="0" fontId="35" fillId="0" borderId="0" xfId="3" applyFont="1"/>
    <xf numFmtId="0" fontId="36" fillId="2" borderId="0" xfId="3" applyFont="1" applyFill="1"/>
    <xf numFmtId="0" fontId="38" fillId="0" borderId="0" xfId="3" applyFont="1"/>
    <xf numFmtId="0" fontId="39" fillId="0" borderId="0" xfId="3" applyFont="1"/>
    <xf numFmtId="167" fontId="25" fillId="0" borderId="0" xfId="0" applyNumberFormat="1" applyFont="1" applyAlignment="1">
      <alignment horizontal="right" vertical="center"/>
    </xf>
    <xf numFmtId="168" fontId="25" fillId="0" borderId="0" xfId="0" applyNumberFormat="1" applyFont="1" applyAlignment="1">
      <alignment horizontal="right" vertical="center"/>
    </xf>
    <xf numFmtId="1" fontId="25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vertical="center"/>
    </xf>
    <xf numFmtId="169" fontId="11" fillId="0" borderId="0" xfId="1" applyNumberFormat="1" applyFont="1" applyAlignment="1">
      <alignment vertical="center"/>
    </xf>
    <xf numFmtId="169" fontId="11" fillId="0" borderId="0" xfId="0" applyNumberFormat="1" applyFont="1" applyAlignment="1">
      <alignment vertical="center"/>
    </xf>
    <xf numFmtId="0" fontId="37" fillId="0" borderId="0" xfId="3" applyFont="1" applyAlignment="1">
      <alignment horizontal="center"/>
    </xf>
    <xf numFmtId="0" fontId="35" fillId="0" borderId="0" xfId="3" applyFont="1" applyAlignment="1">
      <alignment horizontal="center"/>
    </xf>
    <xf numFmtId="37" fontId="41" fillId="0" borderId="0" xfId="3" applyNumberFormat="1" applyFont="1" applyAlignment="1">
      <alignment horizontal="center" vertical="center"/>
    </xf>
    <xf numFmtId="0" fontId="40" fillId="0" borderId="0" xfId="3" applyFont="1"/>
    <xf numFmtId="0" fontId="39" fillId="0" borderId="8" xfId="3" applyFont="1" applyBorder="1" applyAlignment="1">
      <alignment horizontal="center"/>
    </xf>
    <xf numFmtId="0" fontId="2" fillId="0" borderId="1" xfId="0" applyFont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0" fontId="2" fillId="0" borderId="2" xfId="0" applyFont="1" applyBorder="1" applyAlignment="1">
      <alignment horizontal="center" vertical="center" readingOrder="2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readingOrder="2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readingOrder="2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8" fillId="0" borderId="0" xfId="0" applyFont="1" applyAlignment="1">
      <alignment horizontal="right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right" vertical="center" readingOrder="2"/>
    </xf>
    <xf numFmtId="166" fontId="25" fillId="0" borderId="0" xfId="0" applyNumberFormat="1" applyFont="1" applyAlignment="1">
      <alignment horizontal="center" vertical="center" readingOrder="2"/>
    </xf>
    <xf numFmtId="0" fontId="2" fillId="0" borderId="6" xfId="0" applyFont="1" applyBorder="1" applyAlignment="1">
      <alignment horizontal="center" vertical="center" readingOrder="2"/>
    </xf>
    <xf numFmtId="0" fontId="7" fillId="0" borderId="6" xfId="0" applyFont="1" applyBorder="1" applyAlignment="1">
      <alignment horizontal="center" vertical="center" readingOrder="2"/>
    </xf>
    <xf numFmtId="0" fontId="16" fillId="0" borderId="1" xfId="0" applyFont="1" applyBorder="1" applyAlignment="1">
      <alignment horizontal="center" vertical="center" readingOrder="2"/>
    </xf>
    <xf numFmtId="0" fontId="10" fillId="0" borderId="1" xfId="0" applyFont="1" applyBorder="1" applyAlignment="1">
      <alignment horizontal="center" vertical="center" readingOrder="2"/>
    </xf>
    <xf numFmtId="0" fontId="6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readingOrder="2"/>
    </xf>
    <xf numFmtId="0" fontId="13" fillId="0" borderId="0" xfId="0" applyFont="1" applyAlignment="1">
      <alignment horizontal="center" vertical="center" readingOrder="2"/>
    </xf>
    <xf numFmtId="0" fontId="20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right" vertical="center" readingOrder="2"/>
    </xf>
    <xf numFmtId="0" fontId="18" fillId="0" borderId="1" xfId="0" applyFont="1" applyBorder="1" applyAlignment="1">
      <alignment horizontal="center" vertical="center" readingOrder="2"/>
    </xf>
    <xf numFmtId="0" fontId="13" fillId="0" borderId="1" xfId="0" applyFont="1" applyBorder="1" applyAlignment="1">
      <alignment horizontal="center" vertical="center" readingOrder="2"/>
    </xf>
    <xf numFmtId="0" fontId="11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 readingOrder="2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readingOrder="2"/>
    </xf>
    <xf numFmtId="0" fontId="13" fillId="0" borderId="3" xfId="0" applyFont="1" applyBorder="1" applyAlignment="1">
      <alignment horizontal="center" vertical="center" readingOrder="2"/>
    </xf>
    <xf numFmtId="0" fontId="1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</cellXfs>
  <cellStyles count="4">
    <cellStyle name="Comma" xfId="1" builtinId="3"/>
    <cellStyle name="Comma 2" xfId="2" xr:uid="{00000000-0005-0000-0000-00002F000000}"/>
    <cellStyle name="Normal" xfId="0" builtinId="0"/>
    <cellStyle name="Normal 2 2" xfId="3" xr:uid="{98C7BBDE-BCA5-4CD4-B67B-CCD271ED383B}"/>
  </cellStyles>
  <dxfs count="50">
    <dxf>
      <numFmt numFmtId="165" formatCode="#,##0;\(#,##0\);"/>
    </dxf>
    <dxf>
      <numFmt numFmtId="165" formatCode="#,##0;\(#,##0\);"/>
    </dxf>
    <dxf>
      <numFmt numFmtId="166" formatCode="#,##0.00;\(#,##0.0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6" formatCode="#,##0.00;\(#,##0.0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numFmt numFmtId="165" formatCode="#,##0;\(#,##0\);"/>
    </dxf>
    <dxf>
      <font>
        <strike val="0"/>
        <outline val="0"/>
        <shadow val="0"/>
        <u val="none"/>
        <vertAlign val="baseline"/>
        <sz val="8"/>
        <color theme="1"/>
        <name val="B Nazanin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B Nazanin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B Nazanin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B Nazanin"/>
        <family val="2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B Nazanin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4</xdr:col>
      <xdr:colOff>590550</xdr:colOff>
      <xdr:row>7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FB258848-2A7A-449A-B1BF-AD9477EA0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3270650" y="1143000"/>
          <a:ext cx="1276350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1076325</xdr:colOff>
      <xdr:row>40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88CAF2-BEC5-4FFF-9A8F-33A54D220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230727475" y="0"/>
          <a:ext cx="5876925" cy="9515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8:I13" headerRowCount="0">
  <tableColumns count="9">
    <tableColumn id="1" xr3:uid="{00000000-0010-0000-0100-000001000000}" name="اختیارف ت وبملت-5625-03/02/01 (هملت302)"/>
    <tableColumn id="2" xr3:uid="{00000000-0010-0000-0100-000002000000}" name="0"/>
    <tableColumn id="3" xr3:uid="{00000000-0010-0000-0100-000003000000}" name="5625.0000"/>
    <tableColumn id="4" xr3:uid="{00000000-0010-0000-0100-000004000000}" name="1403/02/01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:I18" headerRowCount="0">
  <tableColumns count="9">
    <tableColumn id="1" xr3:uid="{00000000-0010-0000-0B00-000001000000}" name="مرابحه اتومبیل سازی فردا061023 (فرداموتور06)"/>
    <tableColumn id="2" xr3:uid="{00000000-0010-0000-0B00-000002000000}" name="2465824187.0000" dataDxfId="19"/>
    <tableColumn id="3" xr3:uid="{00000000-0010-0000-0B00-000003000000}" name="0" dataDxfId="18"/>
    <tableColumn id="4" xr3:uid="{00000000-0010-0000-0B00-000004000000}" name="Column4" dataDxfId="17"/>
    <tableColumn id="5" xr3:uid="{00000000-0010-0000-0B00-000005000000}" name="Column5" dataDxfId="16"/>
    <tableColumn id="6" xr3:uid="{00000000-0010-0000-0B00-000006000000}" name="2952711146.0000" dataDxfId="15"/>
    <tableColumn id="7" xr3:uid="{00000000-0010-0000-0B00-000007000000}" name="-33750000" dataDxfId="14"/>
    <tableColumn id="8" xr3:uid="{00000000-0010-0000-0B00-000008000000}" name="Column8" dataDxfId="13"/>
    <tableColumn id="9" xr3:uid="{00000000-0010-0000-0B00-000009000000}" name="2918961146.0000" dataDxfId="1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1:K449" headerRowCount="0">
  <tableColumns count="11">
    <tableColumn id="1" xr3:uid="{00000000-0010-0000-0C00-000001000000}" name="زامیاد (خزامیا)"/>
    <tableColumn id="2" xr3:uid="{00000000-0010-0000-0C00-000002000000}" name="0" dataDxfId="11"/>
    <tableColumn id="3" xr3:uid="{00000000-0010-0000-0C00-000003000000}" name="-9838869" dataDxfId="10"/>
    <tableColumn id="4" xr3:uid="{00000000-0010-0000-0C00-000004000000}" name="-6012492.0000" dataDxfId="9"/>
    <tableColumn id="5" xr3:uid="{00000000-0010-0000-0C00-000005000000}" name="-15851361.0000" dataDxfId="8"/>
    <tableColumn id="6" xr3:uid="{00000000-0010-0000-0C00-000006000000}" name="-0.01" dataDxfId="7">
      <calculatedColumnFormula>Table13[[#This Row],[-15851361.0000]]/درآمدها!$C$10*100</calculatedColumnFormula>
    </tableColumn>
    <tableColumn id="7" xr3:uid="{00000000-0010-0000-0C00-000007000000}" name="Column7" dataDxfId="6"/>
    <tableColumn id="8" xr3:uid="{00000000-0010-0000-0C00-000008000000}" name="6300265" dataDxfId="5"/>
    <tableColumn id="9" xr3:uid="{00000000-0010-0000-0C00-000009000000}" name="Column9" dataDxfId="4"/>
    <tableColumn id="10" xr3:uid="{00000000-0010-0000-0C00-00000A000000}" name="287773.0000" dataDxfId="3"/>
    <tableColumn id="11" xr3:uid="{00000000-0010-0000-0C00-00000B000000}" name="0.00" dataDxfId="2">
      <calculatedColumnFormula>Table13[[#This Row],[287773.0000]]/درآمدها!$C$10*100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9:F16" headerRowCount="0">
  <tableColumns count="6">
    <tableColumn id="1" xr3:uid="{00000000-0010-0000-0D00-000001000000}" name="پاسارگاد - کوتاه مدت - 290.8100.15703888.1 "/>
    <tableColumn id="2" xr3:uid="{00000000-0010-0000-0D00-000002000000}" name="290.8100.15703888.1"/>
    <tableColumn id="3" xr3:uid="{00000000-0010-0000-0D00-000003000000}" name="993936.0000"/>
    <tableColumn id="4" xr3:uid="{00000000-0010-0000-0D00-000004000000}" name="0.02"/>
    <tableColumn id="5" xr3:uid="{00000000-0010-0000-0D00-000005000000}" name="49489535.0000"/>
    <tableColumn id="6" xr3:uid="{00000000-0010-0000-0D00-000006000000}" name="0.81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:C11" headerRowCount="0">
  <tableColumns count="3">
    <tableColumn id="1" xr3:uid="{00000000-0010-0000-0E00-000001000000}" name="سایر درآمدها"/>
    <tableColumn id="2" xr3:uid="{00000000-0010-0000-0E00-000002000000}" name="0.0000" dataDxfId="1"/>
    <tableColumn id="3" xr3:uid="{00000000-0010-0000-0E00-000003000000}" name="7157119106.0000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:S16" headerRowCount="0">
  <tableColumns count="19">
    <tableColumn id="1" xr3:uid="{00000000-0010-0000-0200-000001000000}" name="صکوک مرابحه اندیمشک07-6ماهه23% (صزاگرس07)"/>
    <tableColumn id="2" xr3:uid="{00000000-0010-0000-0200-000002000000}" name="بلی"/>
    <tableColumn id="3" xr3:uid="{00000000-0010-0000-0200-000003000000}" name="Column3"/>
    <tableColumn id="4" xr3:uid="{00000000-0010-0000-0200-000004000000}" name="1402/10/06"/>
    <tableColumn id="5" xr3:uid="{00000000-0010-0000-0200-000005000000}" name="1407/10/06"/>
    <tableColumn id="6" xr3:uid="{00000000-0010-0000-0200-000006000000}" name="1000000.0000"/>
    <tableColumn id="7" xr3:uid="{00000000-0010-0000-0200-000007000000}" name="0.23000000000000"/>
    <tableColumn id="8" xr3:uid="{00000000-0010-0000-0200-000008000000}" name="100000"/>
    <tableColumn id="9" xr3:uid="{00000000-0010-0000-0200-000009000000}" name="100000000000"/>
    <tableColumn id="10" xr3:uid="{00000000-0010-0000-0200-00000A000000}" name="99981875000"/>
    <tableColumn id="11" xr3:uid="{00000000-0010-0000-0200-00000B000000}" name="270000"/>
    <tableColumn id="12" xr3:uid="{00000000-0010-0000-0200-00000C000000}" name="270048937500"/>
    <tableColumn id="13" xr3:uid="{00000000-0010-0000-0200-00000D000000}" name="0"/>
    <tableColumn id="14" xr3:uid="{00000000-0010-0000-0200-00000E000000}" name="Column14"/>
    <tableColumn id="15" xr3:uid="{00000000-0010-0000-0200-00000F000000}" name="370000"/>
    <tableColumn id="16" xr3:uid="{00000000-0010-0000-0200-000010000000}" name="1000000"/>
    <tableColumn id="17" xr3:uid="{00000000-0010-0000-0200-000011000000}" name="370048937500"/>
    <tableColumn id="18" xr3:uid="{00000000-0010-0000-0200-000012000000}" name="369932937500"/>
    <tableColumn id="19" xr3:uid="{00000000-0010-0000-0200-000013000000}" name="3.70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9:G14" headerRowCount="0">
  <tableColumns count="7">
    <tableColumn id="1" xr3:uid="{00000000-0010-0000-0300-000001000000}" name="صکوک مرابحه اندیمشک07-6ماهه23%"/>
    <tableColumn id="2" xr3:uid="{00000000-0010-0000-0300-000002000000}" name="370000" dataDxfId="49"/>
    <tableColumn id="3" xr3:uid="{00000000-0010-0000-0300-000003000000}" name="1000000.0000" dataDxfId="48"/>
    <tableColumn id="4" xr3:uid="{00000000-0010-0000-0300-000004000000}" name="Column4" dataDxfId="47"/>
    <tableColumn id="5" xr3:uid="{00000000-0010-0000-0300-000005000000}" name="0" dataDxfId="46"/>
    <tableColumn id="6" xr3:uid="{00000000-0010-0000-0300-000006000000}" name="369932937500" dataDxfId="45"/>
    <tableColumn id="7" xr3:uid="{00000000-0010-0000-0300-000007000000}" name="Column7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8:J12" headerRowCount="0">
  <tableColumns count="10">
    <tableColumn id="1" xr3:uid="{00000000-0010-0000-0500-000001000000}" name="پاسارگاد - بلند مدت - 290.307.15703888.6"/>
    <tableColumn id="2" xr3:uid="{00000000-0010-0000-0500-000002000000}" name="290.307.15703888.6"/>
    <tableColumn id="3" xr3:uid="{00000000-0010-0000-0500-000003000000}" name="سپرده سرمایه‌گذاری"/>
    <tableColumn id="4" xr3:uid="{00000000-0010-0000-0500-000004000000}" name="-"/>
    <tableColumn id="5" xr3:uid="{00000000-0010-0000-0500-000005000000}" name="Column5"/>
    <tableColumn id="6" xr3:uid="{00000000-0010-0000-0500-000006000000}" name="250000000000"/>
    <tableColumn id="7" xr3:uid="{00000000-0010-0000-0500-000007000000}" name="0"/>
    <tableColumn id="8" xr3:uid="{00000000-0010-0000-0500-000008000000}" name="Column8"/>
    <tableColumn id="9" xr3:uid="{00000000-0010-0000-0500-000009000000}" name="Column9"/>
    <tableColumn id="10" xr3:uid="{00000000-0010-0000-0500-00000A000000}" name="2.5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:E10" headerRowCount="0">
  <tableColumns count="5">
    <tableColumn id="1" xr3:uid="{00000000-0010-0000-0600-000001000000}" name="درآمد حاصل از سرمایه­گذاری در سهام و حق تقدم سهام و صندوق‌های سرمایه‌گذاری"/>
    <tableColumn id="2" xr3:uid="{00000000-0010-0000-0600-000002000000}" name="1-2"/>
    <tableColumn id="3" xr3:uid="{00000000-0010-0000-0600-000003000000}" name="630282085333.0000" dataDxfId="44"/>
    <tableColumn id="4" xr3:uid="{00000000-0010-0000-0600-000004000000}" name="56.60"/>
    <tableColumn id="5" xr3:uid="{00000000-0010-0000-0600-000005000000}" name="6.3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J14" headerRowCount="0">
  <tableColumns count="10">
    <tableColumn id="1" xr3:uid="{00000000-0010-0000-0700-000001000000}" name="تامین سرمایه دماوند (تماوند)"/>
    <tableColumn id="2" xr3:uid="{00000000-0010-0000-0700-000002000000}" name="1402/09/07"/>
    <tableColumn id="3" xr3:uid="{00000000-0010-0000-0700-000003000000}" name="1400000" dataDxfId="43"/>
    <tableColumn id="4" xr3:uid="{00000000-0010-0000-0700-000004000000}" name="774.0000" dataDxfId="42"/>
    <tableColumn id="5" xr3:uid="{00000000-0010-0000-0700-000005000000}" name="0" dataDxfId="41"/>
    <tableColumn id="6" xr3:uid="{00000000-0010-0000-0700-000006000000}" name="Column6" dataDxfId="40"/>
    <tableColumn id="7" xr3:uid="{00000000-0010-0000-0700-000007000000}" name="Column7" dataDxfId="39"/>
    <tableColumn id="8" xr3:uid="{00000000-0010-0000-0700-000008000000}" name="1083600000" dataDxfId="38"/>
    <tableColumn id="9" xr3:uid="{00000000-0010-0000-0700-000009000000}" name="Column9" dataDxfId="37"/>
    <tableColumn id="10" xr3:uid="{00000000-0010-0000-0700-00000A000000}" name="Column10" dataDxfId="3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J21" headerRowCount="0">
  <tableColumns count="10">
    <tableColumn id="1" xr3:uid="{00000000-0010-0000-0800-000001000000}" name="اجاره توان آفرین ساز 14070216 (وامین07)"/>
    <tableColumn id="2" xr3:uid="{00000000-0010-0000-0800-000002000000}" name="1403/08/16"/>
    <tableColumn id="3" xr3:uid="{00000000-0010-0000-0800-000003000000}" name="1407/02/16"/>
    <tableColumn id="4" xr3:uid="{00000000-0010-0000-0800-000004000000}" name="23.00"/>
    <tableColumn id="5" xr3:uid="{00000000-0010-0000-0800-000005000000}" name="16988596294.0000"/>
    <tableColumn id="6" xr3:uid="{00000000-0010-0000-0800-000006000000}" name="0"/>
    <tableColumn id="7" xr3:uid="{00000000-0010-0000-0800-000007000000}" name="Column7"/>
    <tableColumn id="8" xr3:uid="{00000000-0010-0000-0800-000008000000}" name="17678216075.0000"/>
    <tableColumn id="9" xr3:uid="{00000000-0010-0000-0800-000009000000}" name="Column9"/>
    <tableColumn id="10" xr3:uid="{00000000-0010-0000-0800-00000A000000}" name="Column10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I431" headerRowCount="0">
  <tableColumns count="9">
    <tableColumn id="1" xr3:uid="{00000000-0010-0000-0900-000001000000}" name="ایران خودرو (خودرو)"/>
    <tableColumn id="2" xr3:uid="{00000000-0010-0000-0900-000002000000}" name="10323000" dataDxfId="35"/>
    <tableColumn id="3" xr3:uid="{00000000-0010-0000-0900-000003000000}" name="25501565700" dataDxfId="34"/>
    <tableColumn id="4" xr3:uid="{00000000-0010-0000-0900-000004000000}" name="-25501565700" dataDxfId="33"/>
    <tableColumn id="5" xr3:uid="{00000000-0010-0000-0900-000005000000}" name="0" dataDxfId="32"/>
    <tableColumn id="6" xr3:uid="{00000000-0010-0000-0900-000006000000}" name="169802000" dataDxfId="31"/>
    <tableColumn id="7" xr3:uid="{00000000-0010-0000-0900-000007000000}" name="409800768300" dataDxfId="30"/>
    <tableColumn id="8" xr3:uid="{00000000-0010-0000-0900-000008000000}" name="-409800768300" dataDxfId="29"/>
    <tableColumn id="9" xr3:uid="{00000000-0010-0000-0900-000009000000}" name="Column9" dataDxfId="28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I158" headerRowCount="0">
  <tableColumns count="9">
    <tableColumn id="1" xr3:uid="{00000000-0010-0000-0A00-000001000000}" name="زامیاد (خزامیا)"/>
    <tableColumn id="2" xr3:uid="{00000000-0010-0000-0A00-000002000000}" name="2855" dataDxfId="27"/>
    <tableColumn id="3" xr3:uid="{00000000-0010-0000-0A00-000003000000}" name="11317998" dataDxfId="26"/>
    <tableColumn id="4" xr3:uid="{00000000-0010-0000-0A00-000004000000}" name="-21156867" dataDxfId="25"/>
    <tableColumn id="5" xr3:uid="{00000000-0010-0000-0A00-000005000000}" name="-9838869" dataDxfId="24"/>
    <tableColumn id="6" xr3:uid="{00000000-0010-0000-0A00-000006000000}" name="Column6" dataDxfId="23"/>
    <tableColumn id="7" xr3:uid="{00000000-0010-0000-0A00-000007000000}" name="Column7" dataDxfId="22"/>
    <tableColumn id="8" xr3:uid="{00000000-0010-0000-0A00-000008000000}" name="-5017733" dataDxfId="21"/>
    <tableColumn id="9" xr3:uid="{00000000-0010-0000-0A00-000009000000}" name="6300265" dataDxfId="2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346BC-2636-41BD-A5C7-1B0CD06560C2}">
  <dimension ref="A16:I40"/>
  <sheetViews>
    <sheetView rightToLeft="1" tabSelected="1" view="pageBreakPreview" topLeftCell="A7" zoomScaleNormal="100" zoomScaleSheetLayoutView="100" workbookViewId="0">
      <selection activeCell="D46" sqref="D46"/>
    </sheetView>
  </sheetViews>
  <sheetFormatPr defaultRowHeight="18"/>
  <cols>
    <col min="1" max="7" width="9" style="73"/>
    <col min="8" max="8" width="14.375" style="73" customWidth="1"/>
    <col min="9" max="9" width="9.625" style="73" bestFit="1" customWidth="1"/>
    <col min="10" max="16384" width="9" style="73"/>
  </cols>
  <sheetData>
    <row r="16" spans="1:9" ht="24">
      <c r="A16" s="85" t="s">
        <v>0</v>
      </c>
      <c r="B16" s="86"/>
      <c r="C16" s="86"/>
      <c r="D16" s="86"/>
      <c r="E16" s="86"/>
      <c r="F16" s="86"/>
      <c r="G16" s="86"/>
      <c r="H16" s="86"/>
      <c r="I16" s="86"/>
    </row>
    <row r="17" spans="1:9" ht="24">
      <c r="A17" s="85" t="s">
        <v>632</v>
      </c>
      <c r="B17" s="86"/>
      <c r="C17" s="86"/>
      <c r="D17" s="86"/>
      <c r="E17" s="86"/>
      <c r="F17" s="86"/>
      <c r="G17" s="86"/>
      <c r="H17" s="86"/>
      <c r="I17" s="86"/>
    </row>
    <row r="18" spans="1:9" ht="24">
      <c r="A18" s="85" t="s">
        <v>633</v>
      </c>
      <c r="B18" s="86"/>
      <c r="C18" s="86"/>
      <c r="D18" s="86"/>
      <c r="E18" s="86"/>
      <c r="F18" s="86"/>
      <c r="G18" s="86"/>
      <c r="H18" s="86"/>
      <c r="I18" s="86"/>
    </row>
    <row r="19" spans="1:9" ht="24">
      <c r="A19" s="85" t="s">
        <v>637</v>
      </c>
      <c r="B19" s="86"/>
      <c r="C19" s="86"/>
      <c r="D19" s="86"/>
      <c r="E19" s="86"/>
      <c r="F19" s="86"/>
      <c r="G19" s="86"/>
      <c r="H19" s="86"/>
      <c r="I19" s="86"/>
    </row>
    <row r="32" spans="1:9" s="75" customFormat="1" ht="21">
      <c r="B32" s="87" t="s">
        <v>1</v>
      </c>
      <c r="C32" s="87"/>
      <c r="D32" s="87"/>
      <c r="E32" s="76"/>
      <c r="F32" s="87" t="s">
        <v>634</v>
      </c>
      <c r="G32" s="87"/>
      <c r="H32" s="87"/>
    </row>
    <row r="33" spans="2:8" ht="20.25">
      <c r="B33" s="83" t="s">
        <v>635</v>
      </c>
      <c r="C33" s="83"/>
      <c r="D33" s="83"/>
      <c r="F33" s="84"/>
      <c r="G33" s="84"/>
      <c r="H33" s="84"/>
    </row>
    <row r="40" spans="2:8">
      <c r="E40" s="74" t="s">
        <v>636</v>
      </c>
    </row>
  </sheetData>
  <mergeCells count="8">
    <mergeCell ref="B33:D33"/>
    <mergeCell ref="F33:H33"/>
    <mergeCell ref="A16:I16"/>
    <mergeCell ref="A17:I17"/>
    <mergeCell ref="A18:I18"/>
    <mergeCell ref="A19:I19"/>
    <mergeCell ref="B32:D32"/>
    <mergeCell ref="F32:H32"/>
  </mergeCells>
  <printOptions horizontalCentered="1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34"/>
  <sheetViews>
    <sheetView rightToLeft="1" view="pageBreakPreview" topLeftCell="A419" zoomScaleNormal="120" zoomScaleSheetLayoutView="100" workbookViewId="0">
      <selection activeCell="E430" sqref="E430"/>
    </sheetView>
  </sheetViews>
  <sheetFormatPr defaultColWidth="9" defaultRowHeight="18"/>
  <cols>
    <col min="1" max="1" width="32.75" style="53" customWidth="1"/>
    <col min="2" max="2" width="13" style="53" customWidth="1"/>
    <col min="3" max="3" width="16.5" style="53" customWidth="1"/>
    <col min="4" max="4" width="17.5" style="53" customWidth="1"/>
    <col min="5" max="5" width="20.875" style="53" customWidth="1"/>
    <col min="6" max="6" width="13" style="53" customWidth="1"/>
    <col min="7" max="7" width="16.5" style="53" customWidth="1"/>
    <col min="8" max="8" width="17.5" style="53" customWidth="1"/>
    <col min="9" max="9" width="20.875" style="53" customWidth="1"/>
    <col min="10" max="10" width="9" style="2" customWidth="1"/>
    <col min="11" max="16384" width="9" style="2"/>
  </cols>
  <sheetData>
    <row r="1" spans="1:9" ht="21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ht="21">
      <c r="A2" s="102" t="s">
        <v>157</v>
      </c>
      <c r="B2" s="102"/>
      <c r="C2" s="102"/>
      <c r="D2" s="102"/>
      <c r="E2" s="102"/>
      <c r="F2" s="102"/>
      <c r="G2" s="102"/>
      <c r="H2" s="102"/>
      <c r="I2" s="102"/>
    </row>
    <row r="3" spans="1:9" ht="21">
      <c r="A3" s="102" t="s">
        <v>158</v>
      </c>
      <c r="B3" s="102"/>
      <c r="C3" s="102"/>
      <c r="D3" s="102"/>
      <c r="E3" s="102"/>
      <c r="F3" s="102"/>
      <c r="G3" s="102"/>
      <c r="H3" s="102"/>
      <c r="I3" s="102"/>
    </row>
    <row r="4" spans="1:9" ht="18.75">
      <c r="A4" s="103" t="s">
        <v>205</v>
      </c>
      <c r="B4" s="104"/>
      <c r="C4" s="104"/>
      <c r="D4" s="104"/>
      <c r="E4" s="104"/>
      <c r="F4" s="104"/>
      <c r="G4" s="104"/>
      <c r="H4" s="104"/>
      <c r="I4" s="104"/>
    </row>
    <row r="5" spans="1:9" ht="16.5" customHeight="1">
      <c r="B5" s="116" t="s">
        <v>174</v>
      </c>
      <c r="C5" s="117"/>
      <c r="D5" s="117"/>
      <c r="E5" s="117"/>
      <c r="F5" s="116" t="s">
        <v>175</v>
      </c>
      <c r="G5" s="117"/>
      <c r="H5" s="117"/>
      <c r="I5" s="117"/>
    </row>
    <row r="6" spans="1:9">
      <c r="A6" s="55" t="s">
        <v>160</v>
      </c>
      <c r="B6" s="52" t="s">
        <v>11</v>
      </c>
      <c r="C6" s="52" t="s">
        <v>206</v>
      </c>
      <c r="D6" s="52" t="s">
        <v>207</v>
      </c>
      <c r="E6" s="57" t="s">
        <v>208</v>
      </c>
      <c r="F6" s="52" t="s">
        <v>11</v>
      </c>
      <c r="G6" s="52" t="s">
        <v>13</v>
      </c>
      <c r="H6" s="52" t="s">
        <v>207</v>
      </c>
      <c r="I6" s="57" t="s">
        <v>208</v>
      </c>
    </row>
    <row r="7" spans="1:9" ht="23.1" customHeight="1">
      <c r="A7" s="18" t="s">
        <v>24</v>
      </c>
      <c r="B7" s="19">
        <v>10323000</v>
      </c>
      <c r="C7" s="19">
        <v>25501565700</v>
      </c>
      <c r="D7" s="19">
        <v>-25501565700</v>
      </c>
      <c r="E7" s="19">
        <v>0</v>
      </c>
      <c r="F7" s="19">
        <v>169802000</v>
      </c>
      <c r="G7" s="19">
        <v>409800768300</v>
      </c>
      <c r="H7" s="19">
        <v>-409800768300</v>
      </c>
      <c r="I7" s="19">
        <v>0</v>
      </c>
    </row>
    <row r="8" spans="1:9" ht="23.1" customHeight="1">
      <c r="A8" s="18" t="s">
        <v>36</v>
      </c>
      <c r="B8" s="19">
        <v>2000</v>
      </c>
      <c r="C8" s="19">
        <v>2187900</v>
      </c>
      <c r="D8" s="19">
        <v>-2187900</v>
      </c>
      <c r="E8" s="19">
        <v>0</v>
      </c>
      <c r="F8" s="19">
        <v>304738000</v>
      </c>
      <c r="G8" s="19">
        <v>297427760370</v>
      </c>
      <c r="H8" s="19">
        <v>-297427760370</v>
      </c>
      <c r="I8" s="19">
        <v>0</v>
      </c>
    </row>
    <row r="9" spans="1:9" ht="23.1" customHeight="1">
      <c r="A9" s="18" t="s">
        <v>31</v>
      </c>
      <c r="B9" s="19">
        <v>0</v>
      </c>
      <c r="C9" s="19">
        <v>0</v>
      </c>
      <c r="D9" s="19">
        <v>0</v>
      </c>
      <c r="E9" s="19">
        <v>0</v>
      </c>
      <c r="F9" s="19">
        <v>16358000</v>
      </c>
      <c r="G9" s="19">
        <v>14188870976</v>
      </c>
      <c r="H9" s="19">
        <v>-14188870876</v>
      </c>
      <c r="I9" s="19">
        <v>100</v>
      </c>
    </row>
    <row r="10" spans="1:9" ht="23.1" customHeight="1">
      <c r="A10" s="18" t="s">
        <v>209</v>
      </c>
      <c r="B10" s="19">
        <v>0</v>
      </c>
      <c r="C10" s="19">
        <v>0</v>
      </c>
      <c r="D10" s="19">
        <v>0</v>
      </c>
      <c r="E10" s="19">
        <v>0</v>
      </c>
      <c r="F10" s="19">
        <v>885000</v>
      </c>
      <c r="G10" s="19">
        <v>7443270380</v>
      </c>
      <c r="H10" s="19">
        <v>-4380298680</v>
      </c>
      <c r="I10" s="19">
        <v>3062971700</v>
      </c>
    </row>
    <row r="11" spans="1:9" ht="23.1" customHeight="1">
      <c r="A11" s="18" t="s">
        <v>39</v>
      </c>
      <c r="B11" s="19">
        <v>0</v>
      </c>
      <c r="C11" s="19">
        <v>0</v>
      </c>
      <c r="D11" s="19">
        <v>0</v>
      </c>
      <c r="E11" s="19">
        <v>0</v>
      </c>
      <c r="F11" s="19">
        <v>691533</v>
      </c>
      <c r="G11" s="19">
        <v>2994283982</v>
      </c>
      <c r="H11" s="19">
        <v>-3225201575</v>
      </c>
      <c r="I11" s="19">
        <v>-230917593</v>
      </c>
    </row>
    <row r="12" spans="1:9" ht="23.1" customHeight="1">
      <c r="A12" s="18" t="s">
        <v>40</v>
      </c>
      <c r="B12" s="19">
        <v>0</v>
      </c>
      <c r="C12" s="19">
        <v>0</v>
      </c>
      <c r="D12" s="19">
        <v>0</v>
      </c>
      <c r="E12" s="19">
        <v>0</v>
      </c>
      <c r="F12" s="19">
        <v>18941000</v>
      </c>
      <c r="G12" s="19">
        <v>71175144143</v>
      </c>
      <c r="H12" s="19">
        <v>-70714032134</v>
      </c>
      <c r="I12" s="19">
        <v>461112009</v>
      </c>
    </row>
    <row r="13" spans="1:9" ht="23.1" customHeight="1">
      <c r="A13" s="18" t="s">
        <v>210</v>
      </c>
      <c r="B13" s="19">
        <v>0</v>
      </c>
      <c r="C13" s="19">
        <v>0</v>
      </c>
      <c r="D13" s="19">
        <v>0</v>
      </c>
      <c r="E13" s="19">
        <v>0</v>
      </c>
      <c r="F13" s="19">
        <v>200000</v>
      </c>
      <c r="G13" s="19">
        <v>1526860823</v>
      </c>
      <c r="H13" s="19">
        <v>-1403301037</v>
      </c>
      <c r="I13" s="19">
        <v>123559786</v>
      </c>
    </row>
    <row r="14" spans="1:9" ht="23.1" customHeight="1">
      <c r="A14" s="18" t="s">
        <v>37</v>
      </c>
      <c r="B14" s="19">
        <v>0</v>
      </c>
      <c r="C14" s="19">
        <v>0</v>
      </c>
      <c r="D14" s="19">
        <v>0</v>
      </c>
      <c r="E14" s="19">
        <v>0</v>
      </c>
      <c r="F14" s="19">
        <v>1189000</v>
      </c>
      <c r="G14" s="19">
        <v>2279491000</v>
      </c>
      <c r="H14" s="19">
        <v>-2497325692</v>
      </c>
      <c r="I14" s="19">
        <v>-217834692</v>
      </c>
    </row>
    <row r="15" spans="1:9" ht="23.1" customHeight="1">
      <c r="A15" s="18" t="s">
        <v>45</v>
      </c>
      <c r="B15" s="19">
        <v>15000</v>
      </c>
      <c r="C15" s="19">
        <v>52211250</v>
      </c>
      <c r="D15" s="19">
        <v>-52211250</v>
      </c>
      <c r="E15" s="19">
        <v>0</v>
      </c>
      <c r="F15" s="19">
        <v>2028000</v>
      </c>
      <c r="G15" s="19">
        <v>12053092684</v>
      </c>
      <c r="H15" s="19">
        <v>-10681382931</v>
      </c>
      <c r="I15" s="19">
        <v>1371709753</v>
      </c>
    </row>
    <row r="16" spans="1:9" ht="23.1" customHeight="1">
      <c r="A16" s="18" t="s">
        <v>33</v>
      </c>
      <c r="B16" s="19">
        <v>10139000</v>
      </c>
      <c r="C16" s="19">
        <v>20123210250</v>
      </c>
      <c r="D16" s="19">
        <v>-20123210250</v>
      </c>
      <c r="E16" s="19">
        <v>0</v>
      </c>
      <c r="F16" s="19">
        <v>109802751</v>
      </c>
      <c r="G16" s="19">
        <v>263223079895</v>
      </c>
      <c r="H16" s="19">
        <v>-244913348094</v>
      </c>
      <c r="I16" s="19">
        <v>18309731801</v>
      </c>
    </row>
    <row r="17" spans="1:9" ht="23.1" customHeight="1">
      <c r="A17" s="18" t="s">
        <v>22</v>
      </c>
      <c r="B17" s="19">
        <v>0</v>
      </c>
      <c r="C17" s="19">
        <v>0</v>
      </c>
      <c r="D17" s="19">
        <v>0</v>
      </c>
      <c r="E17" s="19">
        <v>0</v>
      </c>
      <c r="F17" s="19">
        <v>18421048</v>
      </c>
      <c r="G17" s="19">
        <v>113557821349</v>
      </c>
      <c r="H17" s="19">
        <v>-101901123320</v>
      </c>
      <c r="I17" s="19">
        <v>11656698029</v>
      </c>
    </row>
    <row r="18" spans="1:9" ht="23.1" customHeight="1">
      <c r="A18" s="18" t="s">
        <v>211</v>
      </c>
      <c r="B18" s="19">
        <v>0</v>
      </c>
      <c r="C18" s="19">
        <v>0</v>
      </c>
      <c r="D18" s="19">
        <v>0</v>
      </c>
      <c r="E18" s="19">
        <v>0</v>
      </c>
      <c r="F18" s="19">
        <v>5400000</v>
      </c>
      <c r="G18" s="19">
        <v>8734172547</v>
      </c>
      <c r="H18" s="19">
        <v>-8222823694</v>
      </c>
      <c r="I18" s="19">
        <v>511348853</v>
      </c>
    </row>
    <row r="19" spans="1:9" ht="23.1" customHeight="1">
      <c r="A19" s="18" t="s">
        <v>23</v>
      </c>
      <c r="B19" s="19">
        <v>3000000</v>
      </c>
      <c r="C19" s="19">
        <v>4562689555</v>
      </c>
      <c r="D19" s="19">
        <v>-4594553700</v>
      </c>
      <c r="E19" s="19">
        <v>-31864145</v>
      </c>
      <c r="F19" s="19">
        <v>21943000</v>
      </c>
      <c r="G19" s="19">
        <v>31429283580</v>
      </c>
      <c r="H19" s="19">
        <v>-31461147725</v>
      </c>
      <c r="I19" s="19">
        <v>-31864145</v>
      </c>
    </row>
    <row r="20" spans="1:9" ht="23.1" customHeight="1">
      <c r="A20" s="18" t="s">
        <v>20</v>
      </c>
      <c r="B20" s="19">
        <v>0</v>
      </c>
      <c r="C20" s="19">
        <v>0</v>
      </c>
      <c r="D20" s="19">
        <v>0</v>
      </c>
      <c r="E20" s="19">
        <v>0</v>
      </c>
      <c r="F20" s="19">
        <v>14000</v>
      </c>
      <c r="G20" s="19">
        <v>76576500</v>
      </c>
      <c r="H20" s="19">
        <v>-76576500</v>
      </c>
      <c r="I20" s="19">
        <v>0</v>
      </c>
    </row>
    <row r="21" spans="1:9" ht="23.1" customHeight="1">
      <c r="A21" s="18" t="s">
        <v>212</v>
      </c>
      <c r="B21" s="19">
        <v>0</v>
      </c>
      <c r="C21" s="19">
        <v>0</v>
      </c>
      <c r="D21" s="19">
        <v>0</v>
      </c>
      <c r="E21" s="19">
        <v>0</v>
      </c>
      <c r="F21" s="19">
        <v>901</v>
      </c>
      <c r="G21" s="19">
        <v>2046540</v>
      </c>
      <c r="H21" s="19">
        <v>-1397842</v>
      </c>
      <c r="I21" s="19">
        <v>648698</v>
      </c>
    </row>
    <row r="22" spans="1:9" ht="23.1" customHeight="1">
      <c r="A22" s="18" t="s">
        <v>43</v>
      </c>
      <c r="B22" s="19">
        <v>0</v>
      </c>
      <c r="C22" s="19">
        <v>0</v>
      </c>
      <c r="D22" s="19">
        <v>0</v>
      </c>
      <c r="E22" s="19">
        <v>0</v>
      </c>
      <c r="F22" s="19">
        <v>77354000</v>
      </c>
      <c r="G22" s="19">
        <v>170391608700</v>
      </c>
      <c r="H22" s="19">
        <v>-170391608700</v>
      </c>
      <c r="I22" s="19">
        <v>0</v>
      </c>
    </row>
    <row r="23" spans="1:9" ht="23.1" customHeight="1">
      <c r="A23" s="18" t="s">
        <v>213</v>
      </c>
      <c r="B23" s="19">
        <v>0</v>
      </c>
      <c r="C23" s="19">
        <v>0</v>
      </c>
      <c r="D23" s="19">
        <v>0</v>
      </c>
      <c r="E23" s="19">
        <v>0</v>
      </c>
      <c r="F23" s="19">
        <v>990000</v>
      </c>
      <c r="G23" s="19">
        <v>5116932166</v>
      </c>
      <c r="H23" s="19">
        <v>-5383078966</v>
      </c>
      <c r="I23" s="19">
        <v>-266146800</v>
      </c>
    </row>
    <row r="24" spans="1:9" ht="23.1" customHeight="1">
      <c r="A24" s="18" t="s">
        <v>21</v>
      </c>
      <c r="B24" s="19">
        <v>0</v>
      </c>
      <c r="C24" s="19">
        <v>0</v>
      </c>
      <c r="D24" s="19">
        <v>0</v>
      </c>
      <c r="E24" s="19">
        <v>0</v>
      </c>
      <c r="F24" s="19">
        <v>3013000</v>
      </c>
      <c r="G24" s="19">
        <v>5571262975</v>
      </c>
      <c r="H24" s="19">
        <v>-5571262975</v>
      </c>
      <c r="I24" s="19">
        <v>0</v>
      </c>
    </row>
    <row r="25" spans="1:9" ht="23.1" customHeight="1">
      <c r="A25" s="18" t="s">
        <v>214</v>
      </c>
      <c r="B25" s="19">
        <v>0</v>
      </c>
      <c r="C25" s="19">
        <v>0</v>
      </c>
      <c r="D25" s="19">
        <v>0</v>
      </c>
      <c r="E25" s="19">
        <v>0</v>
      </c>
      <c r="F25" s="19">
        <v>240000</v>
      </c>
      <c r="G25" s="19">
        <v>21903665588</v>
      </c>
      <c r="H25" s="19">
        <v>-15448414408</v>
      </c>
      <c r="I25" s="19">
        <v>6455251180</v>
      </c>
    </row>
    <row r="26" spans="1:9" ht="23.1" customHeight="1">
      <c r="A26" s="18" t="s">
        <v>32</v>
      </c>
      <c r="B26" s="19">
        <v>1</v>
      </c>
      <c r="C26" s="19">
        <v>1</v>
      </c>
      <c r="D26" s="19">
        <v>-1971</v>
      </c>
      <c r="E26" s="19">
        <v>-1970</v>
      </c>
      <c r="F26" s="19">
        <v>5396958</v>
      </c>
      <c r="G26" s="19">
        <v>8965162072</v>
      </c>
      <c r="H26" s="19">
        <v>-10187345530</v>
      </c>
      <c r="I26" s="19">
        <v>-1222183458</v>
      </c>
    </row>
    <row r="27" spans="1:9" ht="23.1" customHeight="1">
      <c r="A27" s="18" t="s">
        <v>34</v>
      </c>
      <c r="B27" s="19">
        <v>0</v>
      </c>
      <c r="C27" s="19">
        <v>0</v>
      </c>
      <c r="D27" s="19">
        <v>0</v>
      </c>
      <c r="E27" s="19">
        <v>0</v>
      </c>
      <c r="F27" s="19">
        <v>5522000</v>
      </c>
      <c r="G27" s="19">
        <v>26374736700</v>
      </c>
      <c r="H27" s="19">
        <v>-26374736700</v>
      </c>
      <c r="I27" s="19">
        <v>0</v>
      </c>
    </row>
    <row r="28" spans="1:9" ht="23.1" customHeight="1">
      <c r="A28" s="18" t="s">
        <v>38</v>
      </c>
      <c r="B28" s="19">
        <v>544221</v>
      </c>
      <c r="C28" s="19">
        <v>1108355042</v>
      </c>
      <c r="D28" s="19">
        <v>-1584683386</v>
      </c>
      <c r="E28" s="19">
        <v>-476328344</v>
      </c>
      <c r="F28" s="19">
        <v>909346</v>
      </c>
      <c r="G28" s="19">
        <v>2478278266</v>
      </c>
      <c r="H28" s="19">
        <v>-2950658243</v>
      </c>
      <c r="I28" s="19">
        <v>-472379977</v>
      </c>
    </row>
    <row r="29" spans="1:9" ht="23.1" customHeight="1">
      <c r="A29" s="18" t="s">
        <v>44</v>
      </c>
      <c r="B29" s="19">
        <v>3421</v>
      </c>
      <c r="C29" s="19">
        <v>1</v>
      </c>
      <c r="D29" s="19">
        <v>-6012493</v>
      </c>
      <c r="E29" s="19">
        <v>-6012492</v>
      </c>
      <c r="F29" s="19">
        <v>11421</v>
      </c>
      <c r="G29" s="19">
        <v>35802001</v>
      </c>
      <c r="H29" s="19">
        <v>-41814493</v>
      </c>
      <c r="I29" s="19">
        <v>-6012492</v>
      </c>
    </row>
    <row r="30" spans="1:9" ht="23.1" customHeight="1">
      <c r="A30" s="18" t="s">
        <v>27</v>
      </c>
      <c r="B30" s="19">
        <v>0</v>
      </c>
      <c r="C30" s="19">
        <v>0</v>
      </c>
      <c r="D30" s="19">
        <v>0</v>
      </c>
      <c r="E30" s="19">
        <v>0</v>
      </c>
      <c r="F30" s="19">
        <v>64232</v>
      </c>
      <c r="G30" s="19">
        <v>1912837358</v>
      </c>
      <c r="H30" s="19">
        <v>-1289663870</v>
      </c>
      <c r="I30" s="19">
        <v>623173488</v>
      </c>
    </row>
    <row r="31" spans="1:9" ht="23.1" customHeight="1">
      <c r="A31" s="18" t="s">
        <v>25</v>
      </c>
      <c r="B31" s="19">
        <v>2000</v>
      </c>
      <c r="C31" s="19">
        <v>2581722</v>
      </c>
      <c r="D31" s="19">
        <v>-2581722</v>
      </c>
      <c r="E31" s="19">
        <v>0</v>
      </c>
      <c r="F31" s="19">
        <v>5592000</v>
      </c>
      <c r="G31" s="19">
        <v>4995190512</v>
      </c>
      <c r="H31" s="19">
        <v>-4995190512</v>
      </c>
      <c r="I31" s="19">
        <v>0</v>
      </c>
    </row>
    <row r="32" spans="1:9" ht="23.1" customHeight="1">
      <c r="A32" s="18" t="s">
        <v>42</v>
      </c>
      <c r="B32" s="19">
        <v>0</v>
      </c>
      <c r="C32" s="19">
        <v>0</v>
      </c>
      <c r="D32" s="19">
        <v>0</v>
      </c>
      <c r="E32" s="19">
        <v>0</v>
      </c>
      <c r="F32" s="19">
        <v>9000</v>
      </c>
      <c r="G32" s="19">
        <v>10740600</v>
      </c>
      <c r="H32" s="19">
        <v>-10740600</v>
      </c>
      <c r="I32" s="19">
        <v>0</v>
      </c>
    </row>
    <row r="33" spans="1:9" ht="23.1" customHeight="1">
      <c r="A33" s="18" t="s">
        <v>215</v>
      </c>
      <c r="B33" s="19">
        <v>0</v>
      </c>
      <c r="C33" s="19">
        <v>0</v>
      </c>
      <c r="D33" s="19">
        <v>0</v>
      </c>
      <c r="E33" s="19">
        <v>0</v>
      </c>
      <c r="F33" s="19">
        <v>31169123</v>
      </c>
      <c r="G33" s="19">
        <v>74910712101</v>
      </c>
      <c r="H33" s="19">
        <v>-75603777423</v>
      </c>
      <c r="I33" s="19">
        <v>-693065322</v>
      </c>
    </row>
    <row r="34" spans="1:9" ht="23.1" customHeight="1">
      <c r="A34" s="18" t="s">
        <v>35</v>
      </c>
      <c r="B34" s="19">
        <v>18344</v>
      </c>
      <c r="C34" s="19">
        <v>176695744</v>
      </c>
      <c r="D34" s="19">
        <v>-275699863</v>
      </c>
      <c r="E34" s="19">
        <v>-99004119</v>
      </c>
      <c r="F34" s="19">
        <v>20018344</v>
      </c>
      <c r="G34" s="19">
        <v>334786165744</v>
      </c>
      <c r="H34" s="19">
        <v>-300864300259</v>
      </c>
      <c r="I34" s="19">
        <v>33921865485</v>
      </c>
    </row>
    <row r="35" spans="1:9" ht="23.1" customHeight="1">
      <c r="A35" s="18" t="s">
        <v>41</v>
      </c>
      <c r="B35" s="19">
        <v>414</v>
      </c>
      <c r="C35" s="19">
        <v>44775203</v>
      </c>
      <c r="D35" s="19">
        <v>-54340516</v>
      </c>
      <c r="E35" s="19">
        <v>-9565313</v>
      </c>
      <c r="F35" s="19">
        <v>414</v>
      </c>
      <c r="G35" s="19">
        <v>44775203</v>
      </c>
      <c r="H35" s="19">
        <v>-54340516</v>
      </c>
      <c r="I35" s="19">
        <v>-9565313</v>
      </c>
    </row>
    <row r="36" spans="1:9" ht="23.1" customHeight="1">
      <c r="A36" s="18" t="s">
        <v>46</v>
      </c>
      <c r="B36" s="19">
        <v>0</v>
      </c>
      <c r="C36" s="19">
        <v>96805441</v>
      </c>
      <c r="D36" s="19">
        <v>-168960000</v>
      </c>
      <c r="E36" s="19">
        <v>-72154559</v>
      </c>
      <c r="F36" s="19">
        <v>0</v>
      </c>
      <c r="G36" s="19">
        <v>96805441</v>
      </c>
      <c r="H36" s="19">
        <v>-168960000</v>
      </c>
      <c r="I36" s="19">
        <v>-72154559</v>
      </c>
    </row>
    <row r="37" spans="1:9" ht="23.1" customHeight="1">
      <c r="A37" s="18" t="s">
        <v>196</v>
      </c>
      <c r="B37" s="19">
        <v>0</v>
      </c>
      <c r="C37" s="19">
        <v>0</v>
      </c>
      <c r="D37" s="19">
        <v>0</v>
      </c>
      <c r="E37" s="19">
        <v>0</v>
      </c>
      <c r="F37" s="19">
        <v>100000</v>
      </c>
      <c r="G37" s="19">
        <v>99984375000</v>
      </c>
      <c r="H37" s="19">
        <v>-100000000000</v>
      </c>
      <c r="I37" s="19">
        <v>-15625000</v>
      </c>
    </row>
    <row r="38" spans="1:9" ht="23.1" customHeight="1">
      <c r="A38" s="18" t="s">
        <v>83</v>
      </c>
      <c r="B38" s="19">
        <v>0</v>
      </c>
      <c r="C38" s="19">
        <v>0</v>
      </c>
      <c r="D38" s="19">
        <v>0</v>
      </c>
      <c r="E38" s="19">
        <v>0</v>
      </c>
      <c r="F38" s="19">
        <v>50000</v>
      </c>
      <c r="G38" s="19">
        <v>49990937500</v>
      </c>
      <c r="H38" s="19">
        <v>-50001695016</v>
      </c>
      <c r="I38" s="19">
        <v>-10757516</v>
      </c>
    </row>
    <row r="39" spans="1:9" ht="23.1" customHeight="1">
      <c r="A39" s="18" t="s">
        <v>89</v>
      </c>
      <c r="B39" s="19">
        <v>2300000</v>
      </c>
      <c r="C39" s="19">
        <v>2299940625000</v>
      </c>
      <c r="D39" s="19">
        <v>-2300035384615</v>
      </c>
      <c r="E39" s="19">
        <v>-94759615</v>
      </c>
      <c r="F39" s="19">
        <v>2600000</v>
      </c>
      <c r="G39" s="19">
        <v>2599921250000</v>
      </c>
      <c r="H39" s="19">
        <v>-2600040000000</v>
      </c>
      <c r="I39" s="19">
        <v>-118750000</v>
      </c>
    </row>
    <row r="40" spans="1:9" ht="23.1" customHeight="1">
      <c r="A40" s="18" t="s">
        <v>216</v>
      </c>
      <c r="B40" s="19">
        <v>0</v>
      </c>
      <c r="C40" s="19">
        <v>0</v>
      </c>
      <c r="D40" s="19">
        <v>0</v>
      </c>
      <c r="E40" s="19">
        <v>0</v>
      </c>
      <c r="F40" s="19">
        <v>2100000</v>
      </c>
      <c r="G40" s="19">
        <v>-3599436525</v>
      </c>
      <c r="H40" s="19">
        <v>798000000</v>
      </c>
      <c r="I40" s="19">
        <v>-2801436525</v>
      </c>
    </row>
    <row r="41" spans="1:9" ht="23.1" customHeight="1">
      <c r="A41" s="18" t="s">
        <v>217</v>
      </c>
      <c r="B41" s="19">
        <v>0</v>
      </c>
      <c r="C41" s="19">
        <v>0</v>
      </c>
      <c r="D41" s="19">
        <v>0</v>
      </c>
      <c r="E41" s="19">
        <v>0</v>
      </c>
      <c r="F41" s="19">
        <v>5910000</v>
      </c>
      <c r="G41" s="19">
        <v>-9582385888</v>
      </c>
      <c r="H41" s="19">
        <v>9497623892</v>
      </c>
      <c r="I41" s="19">
        <v>-84761996</v>
      </c>
    </row>
    <row r="42" spans="1:9" ht="23.1" customHeight="1">
      <c r="A42" s="18" t="s">
        <v>218</v>
      </c>
      <c r="B42" s="19">
        <v>0</v>
      </c>
      <c r="C42" s="19">
        <v>0</v>
      </c>
      <c r="D42" s="19">
        <v>0</v>
      </c>
      <c r="E42" s="19">
        <v>0</v>
      </c>
      <c r="F42" s="19">
        <v>2000000</v>
      </c>
      <c r="G42" s="19">
        <v>-1884317101</v>
      </c>
      <c r="H42" s="19">
        <v>1992111279</v>
      </c>
      <c r="I42" s="19">
        <v>107794178</v>
      </c>
    </row>
    <row r="43" spans="1:9" ht="23.1" customHeight="1">
      <c r="A43" s="18" t="s">
        <v>219</v>
      </c>
      <c r="B43" s="19">
        <v>0</v>
      </c>
      <c r="C43" s="19">
        <v>0</v>
      </c>
      <c r="D43" s="19">
        <v>0</v>
      </c>
      <c r="E43" s="19">
        <v>0</v>
      </c>
      <c r="F43" s="19">
        <v>1731000</v>
      </c>
      <c r="G43" s="19">
        <v>566822819</v>
      </c>
      <c r="H43" s="19">
        <v>178293000</v>
      </c>
      <c r="I43" s="19">
        <v>745115819</v>
      </c>
    </row>
    <row r="44" spans="1:9" ht="23.1" customHeight="1">
      <c r="A44" s="18" t="s">
        <v>220</v>
      </c>
      <c r="B44" s="19">
        <v>0</v>
      </c>
      <c r="C44" s="19">
        <v>0</v>
      </c>
      <c r="D44" s="19">
        <v>0</v>
      </c>
      <c r="E44" s="19">
        <v>0</v>
      </c>
      <c r="F44" s="19">
        <v>1176000</v>
      </c>
      <c r="G44" s="19">
        <v>974948889</v>
      </c>
      <c r="H44" s="19">
        <v>-822988026</v>
      </c>
      <c r="I44" s="19">
        <v>151960863</v>
      </c>
    </row>
    <row r="45" spans="1:9" ht="23.1" customHeight="1">
      <c r="A45" s="18" t="s">
        <v>221</v>
      </c>
      <c r="B45" s="19">
        <v>0</v>
      </c>
      <c r="C45" s="19">
        <v>0</v>
      </c>
      <c r="D45" s="19">
        <v>0</v>
      </c>
      <c r="E45" s="19">
        <v>0</v>
      </c>
      <c r="F45" s="19">
        <v>37000000</v>
      </c>
      <c r="G45" s="19">
        <v>19600640504</v>
      </c>
      <c r="H45" s="19">
        <v>10175000000</v>
      </c>
      <c r="I45" s="19">
        <v>29775640504</v>
      </c>
    </row>
    <row r="46" spans="1:9" ht="23.1" customHeight="1">
      <c r="A46" s="18" t="s">
        <v>222</v>
      </c>
      <c r="B46" s="19">
        <v>0</v>
      </c>
      <c r="C46" s="19">
        <v>0</v>
      </c>
      <c r="D46" s="19">
        <v>0</v>
      </c>
      <c r="E46" s="19">
        <v>0</v>
      </c>
      <c r="F46" s="19">
        <v>37713000</v>
      </c>
      <c r="G46" s="19">
        <v>-38148055500</v>
      </c>
      <c r="H46" s="19">
        <v>38621423818</v>
      </c>
      <c r="I46" s="19">
        <v>473368318</v>
      </c>
    </row>
    <row r="47" spans="1:9" ht="23.1" customHeight="1">
      <c r="A47" s="18" t="s">
        <v>223</v>
      </c>
      <c r="B47" s="19">
        <v>0</v>
      </c>
      <c r="C47" s="19">
        <v>0</v>
      </c>
      <c r="D47" s="19">
        <v>0</v>
      </c>
      <c r="E47" s="19">
        <v>0</v>
      </c>
      <c r="F47" s="19">
        <v>37707000</v>
      </c>
      <c r="G47" s="19">
        <v>28563580627</v>
      </c>
      <c r="H47" s="19">
        <v>7737142719</v>
      </c>
      <c r="I47" s="19">
        <v>36300723346</v>
      </c>
    </row>
    <row r="48" spans="1:9" ht="23.1" customHeight="1">
      <c r="A48" s="18" t="s">
        <v>224</v>
      </c>
      <c r="B48" s="19">
        <v>0</v>
      </c>
      <c r="C48" s="19">
        <v>0</v>
      </c>
      <c r="D48" s="19">
        <v>0</v>
      </c>
      <c r="E48" s="19">
        <v>0</v>
      </c>
      <c r="F48" s="19">
        <v>2000000</v>
      </c>
      <c r="G48" s="19">
        <v>345710963</v>
      </c>
      <c r="H48" s="19">
        <v>-57985065</v>
      </c>
      <c r="I48" s="19">
        <v>287725898</v>
      </c>
    </row>
    <row r="49" spans="1:9" ht="23.1" customHeight="1">
      <c r="A49" s="18" t="s">
        <v>225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34753252879</v>
      </c>
      <c r="H49" s="19">
        <v>-35265518056</v>
      </c>
      <c r="I49" s="19">
        <v>-512265177</v>
      </c>
    </row>
    <row r="50" spans="1:9" ht="23.1" customHeight="1">
      <c r="A50" s="18" t="s">
        <v>226</v>
      </c>
      <c r="B50" s="19">
        <v>0</v>
      </c>
      <c r="C50" s="19">
        <v>0</v>
      </c>
      <c r="D50" s="19">
        <v>0</v>
      </c>
      <c r="E50" s="19">
        <v>0</v>
      </c>
      <c r="F50" s="19">
        <v>756000</v>
      </c>
      <c r="G50" s="19">
        <v>591174165</v>
      </c>
      <c r="H50" s="19">
        <v>-573401827</v>
      </c>
      <c r="I50" s="19">
        <v>17772338</v>
      </c>
    </row>
    <row r="51" spans="1:9" ht="23.1" customHeight="1">
      <c r="A51" s="18" t="s">
        <v>227</v>
      </c>
      <c r="B51" s="19">
        <v>0</v>
      </c>
      <c r="C51" s="19">
        <v>0</v>
      </c>
      <c r="D51" s="19">
        <v>0</v>
      </c>
      <c r="E51" s="19">
        <v>0</v>
      </c>
      <c r="F51" s="19">
        <v>611000</v>
      </c>
      <c r="G51" s="19">
        <v>2917322244</v>
      </c>
      <c r="H51" s="19">
        <v>-4271970308</v>
      </c>
      <c r="I51" s="19">
        <v>-1354648064</v>
      </c>
    </row>
    <row r="52" spans="1:9" ht="23.1" customHeight="1">
      <c r="A52" s="18" t="s">
        <v>228</v>
      </c>
      <c r="B52" s="19">
        <v>0</v>
      </c>
      <c r="C52" s="19">
        <v>0</v>
      </c>
      <c r="D52" s="19">
        <v>0</v>
      </c>
      <c r="E52" s="19">
        <v>0</v>
      </c>
      <c r="F52" s="19">
        <v>43569000</v>
      </c>
      <c r="G52" s="19">
        <v>7757100</v>
      </c>
      <c r="H52" s="19">
        <v>2954247845</v>
      </c>
      <c r="I52" s="19">
        <v>2962004945</v>
      </c>
    </row>
    <row r="53" spans="1:9" ht="23.1" customHeight="1">
      <c r="A53" s="18" t="s">
        <v>229</v>
      </c>
      <c r="B53" s="19">
        <v>0</v>
      </c>
      <c r="C53" s="19">
        <v>0</v>
      </c>
      <c r="D53" s="19">
        <v>0</v>
      </c>
      <c r="E53" s="19">
        <v>0</v>
      </c>
      <c r="F53" s="19">
        <v>200000</v>
      </c>
      <c r="G53" s="19">
        <v>112800168</v>
      </c>
      <c r="H53" s="19">
        <v>-125007642</v>
      </c>
      <c r="I53" s="19">
        <v>-12207474</v>
      </c>
    </row>
    <row r="54" spans="1:9" ht="23.1" customHeight="1">
      <c r="A54" s="18" t="s">
        <v>230</v>
      </c>
      <c r="B54" s="19">
        <v>0</v>
      </c>
      <c r="C54" s="19">
        <v>0</v>
      </c>
      <c r="D54" s="19">
        <v>0</v>
      </c>
      <c r="E54" s="19">
        <v>0</v>
      </c>
      <c r="F54" s="19">
        <v>2000000</v>
      </c>
      <c r="G54" s="19">
        <v>2010855132</v>
      </c>
      <c r="H54" s="19">
        <v>-2371361461</v>
      </c>
      <c r="I54" s="19">
        <v>-360506329</v>
      </c>
    </row>
    <row r="55" spans="1:9" ht="23.1" customHeight="1">
      <c r="A55" s="18" t="s">
        <v>231</v>
      </c>
      <c r="B55" s="19">
        <v>0</v>
      </c>
      <c r="C55" s="19">
        <v>0</v>
      </c>
      <c r="D55" s="19">
        <v>0</v>
      </c>
      <c r="E55" s="19">
        <v>0</v>
      </c>
      <c r="F55" s="19">
        <v>2022000</v>
      </c>
      <c r="G55" s="19">
        <v>35502502288</v>
      </c>
      <c r="H55" s="19">
        <v>-34497961972</v>
      </c>
      <c r="I55" s="19">
        <v>1004540316</v>
      </c>
    </row>
    <row r="56" spans="1:9" ht="23.1" customHeight="1">
      <c r="A56" s="18" t="s">
        <v>232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2123109090</v>
      </c>
      <c r="H56" s="19">
        <v>0</v>
      </c>
      <c r="I56" s="19">
        <v>2123109090</v>
      </c>
    </row>
    <row r="57" spans="1:9" ht="23.1" customHeight="1">
      <c r="A57" s="18" t="s">
        <v>233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-2131465707</v>
      </c>
      <c r="H57" s="19">
        <v>0</v>
      </c>
      <c r="I57" s="19">
        <v>-2131465707</v>
      </c>
    </row>
    <row r="58" spans="1:9" ht="23.1" customHeight="1">
      <c r="A58" s="18" t="s">
        <v>234</v>
      </c>
      <c r="B58" s="19">
        <v>0</v>
      </c>
      <c r="C58" s="19">
        <v>0</v>
      </c>
      <c r="D58" s="19">
        <v>0</v>
      </c>
      <c r="E58" s="19">
        <v>0</v>
      </c>
      <c r="F58" s="19">
        <v>5497000</v>
      </c>
      <c r="G58" s="19">
        <v>5085098779</v>
      </c>
      <c r="H58" s="19">
        <v>-4398097857</v>
      </c>
      <c r="I58" s="19">
        <v>687000922</v>
      </c>
    </row>
    <row r="59" spans="1:9" ht="23.1" customHeight="1">
      <c r="A59" s="18" t="s">
        <v>235</v>
      </c>
      <c r="B59" s="19">
        <v>0</v>
      </c>
      <c r="C59" s="19">
        <v>0</v>
      </c>
      <c r="D59" s="19">
        <v>0</v>
      </c>
      <c r="E59" s="19">
        <v>0</v>
      </c>
      <c r="F59" s="19">
        <v>9000</v>
      </c>
      <c r="G59" s="19">
        <v>0</v>
      </c>
      <c r="H59" s="19">
        <v>18000</v>
      </c>
      <c r="I59" s="19">
        <v>18000</v>
      </c>
    </row>
    <row r="60" spans="1:9" ht="23.1" customHeight="1">
      <c r="A60" s="18" t="s">
        <v>236</v>
      </c>
      <c r="B60" s="19">
        <v>0</v>
      </c>
      <c r="C60" s="19">
        <v>0</v>
      </c>
      <c r="D60" s="19">
        <v>0</v>
      </c>
      <c r="E60" s="19">
        <v>0</v>
      </c>
      <c r="F60" s="19">
        <v>110000</v>
      </c>
      <c r="G60" s="19">
        <v>6314644735</v>
      </c>
      <c r="H60" s="19">
        <v>-6295418708</v>
      </c>
      <c r="I60" s="19">
        <v>19226027</v>
      </c>
    </row>
    <row r="61" spans="1:9" ht="23.1" customHeight="1">
      <c r="A61" s="18" t="s">
        <v>237</v>
      </c>
      <c r="B61" s="19">
        <v>0</v>
      </c>
      <c r="C61" s="19">
        <v>0</v>
      </c>
      <c r="D61" s="19">
        <v>0</v>
      </c>
      <c r="E61" s="19">
        <v>0</v>
      </c>
      <c r="F61" s="19">
        <v>5351000</v>
      </c>
      <c r="G61" s="19">
        <v>-394483255</v>
      </c>
      <c r="H61" s="19">
        <v>577908000</v>
      </c>
      <c r="I61" s="19">
        <v>183424745</v>
      </c>
    </row>
    <row r="62" spans="1:9" ht="23.1" customHeight="1">
      <c r="A62" s="18" t="s">
        <v>238</v>
      </c>
      <c r="B62" s="19">
        <v>0</v>
      </c>
      <c r="C62" s="19">
        <v>0</v>
      </c>
      <c r="D62" s="19">
        <v>0</v>
      </c>
      <c r="E62" s="19">
        <v>0</v>
      </c>
      <c r="F62" s="19">
        <v>22537000</v>
      </c>
      <c r="G62" s="19">
        <v>93473408798</v>
      </c>
      <c r="H62" s="19">
        <v>-82094549273</v>
      </c>
      <c r="I62" s="19">
        <v>11378859525</v>
      </c>
    </row>
    <row r="63" spans="1:9" ht="23.1" customHeight="1">
      <c r="A63" s="18" t="s">
        <v>239</v>
      </c>
      <c r="B63" s="19">
        <v>0</v>
      </c>
      <c r="C63" s="19">
        <v>0</v>
      </c>
      <c r="D63" s="19">
        <v>0</v>
      </c>
      <c r="E63" s="19">
        <v>0</v>
      </c>
      <c r="F63" s="19">
        <v>176449000</v>
      </c>
      <c r="G63" s="19">
        <v>59078709</v>
      </c>
      <c r="H63" s="19">
        <v>8991758779</v>
      </c>
      <c r="I63" s="19">
        <v>9050837488</v>
      </c>
    </row>
    <row r="64" spans="1:9" ht="23.1" customHeight="1">
      <c r="A64" s="18" t="s">
        <v>240</v>
      </c>
      <c r="B64" s="19">
        <v>0</v>
      </c>
      <c r="C64" s="19">
        <v>0</v>
      </c>
      <c r="D64" s="19">
        <v>0</v>
      </c>
      <c r="E64" s="19">
        <v>0</v>
      </c>
      <c r="F64" s="19">
        <v>1200000</v>
      </c>
      <c r="G64" s="19">
        <v>868998044</v>
      </c>
      <c r="H64" s="19">
        <v>241200000</v>
      </c>
      <c r="I64" s="19">
        <v>1110198044</v>
      </c>
    </row>
    <row r="65" spans="1:9" ht="23.1" customHeight="1">
      <c r="A65" s="18" t="s">
        <v>241</v>
      </c>
      <c r="B65" s="19">
        <v>0</v>
      </c>
      <c r="C65" s="19">
        <v>0</v>
      </c>
      <c r="D65" s="19">
        <v>0</v>
      </c>
      <c r="E65" s="19">
        <v>0</v>
      </c>
      <c r="F65" s="19">
        <v>11902000</v>
      </c>
      <c r="G65" s="19">
        <v>3019773329</v>
      </c>
      <c r="H65" s="19">
        <v>2594636000</v>
      </c>
      <c r="I65" s="19">
        <v>5614409329</v>
      </c>
    </row>
    <row r="66" spans="1:9" ht="23.1" customHeight="1">
      <c r="A66" s="18" t="s">
        <v>242</v>
      </c>
      <c r="B66" s="19">
        <v>0</v>
      </c>
      <c r="C66" s="19">
        <v>0</v>
      </c>
      <c r="D66" s="19">
        <v>0</v>
      </c>
      <c r="E66" s="19">
        <v>0</v>
      </c>
      <c r="F66" s="19">
        <v>1475000</v>
      </c>
      <c r="G66" s="19">
        <v>-7331242</v>
      </c>
      <c r="H66" s="19">
        <v>125375000</v>
      </c>
      <c r="I66" s="19">
        <v>118043758</v>
      </c>
    </row>
    <row r="67" spans="1:9" ht="23.1" customHeight="1">
      <c r="A67" s="18" t="s">
        <v>243</v>
      </c>
      <c r="B67" s="19">
        <v>0</v>
      </c>
      <c r="C67" s="19">
        <v>0</v>
      </c>
      <c r="D67" s="19">
        <v>0</v>
      </c>
      <c r="E67" s="19">
        <v>0</v>
      </c>
      <c r="F67" s="19">
        <v>1617000</v>
      </c>
      <c r="G67" s="19">
        <v>538297731</v>
      </c>
      <c r="H67" s="19">
        <v>323400000</v>
      </c>
      <c r="I67" s="19">
        <v>861697731</v>
      </c>
    </row>
    <row r="68" spans="1:9" ht="23.1" customHeight="1">
      <c r="A68" s="18" t="s">
        <v>244</v>
      </c>
      <c r="B68" s="19">
        <v>0</v>
      </c>
      <c r="C68" s="19">
        <v>0</v>
      </c>
      <c r="D68" s="19">
        <v>0</v>
      </c>
      <c r="E68" s="19">
        <v>0</v>
      </c>
      <c r="F68" s="19">
        <v>49000</v>
      </c>
      <c r="G68" s="19">
        <v>96018902</v>
      </c>
      <c r="H68" s="19">
        <v>16709000</v>
      </c>
      <c r="I68" s="19">
        <v>112727902</v>
      </c>
    </row>
    <row r="69" spans="1:9" ht="23.1" customHeight="1">
      <c r="A69" s="18" t="s">
        <v>245</v>
      </c>
      <c r="B69" s="19">
        <v>0</v>
      </c>
      <c r="C69" s="19">
        <v>0</v>
      </c>
      <c r="D69" s="19">
        <v>0</v>
      </c>
      <c r="E69" s="19">
        <v>0</v>
      </c>
      <c r="F69" s="19">
        <v>11194000</v>
      </c>
      <c r="G69" s="19">
        <v>4645710238</v>
      </c>
      <c r="H69" s="19">
        <v>73552364</v>
      </c>
      <c r="I69" s="19">
        <v>4719262602</v>
      </c>
    </row>
    <row r="70" spans="1:9" ht="23.1" customHeight="1">
      <c r="A70" s="18" t="s">
        <v>246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1039735</v>
      </c>
      <c r="H70" s="19">
        <v>0</v>
      </c>
      <c r="I70" s="19">
        <v>1039735</v>
      </c>
    </row>
    <row r="71" spans="1:9" ht="23.1" customHeight="1">
      <c r="A71" s="18" t="s">
        <v>247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4364180488</v>
      </c>
      <c r="H71" s="19">
        <v>-4306743469</v>
      </c>
      <c r="I71" s="19">
        <v>57437019</v>
      </c>
    </row>
    <row r="72" spans="1:9" ht="23.1" customHeight="1">
      <c r="A72" s="18" t="s">
        <v>248</v>
      </c>
      <c r="B72" s="19">
        <v>0</v>
      </c>
      <c r="C72" s="19">
        <v>0</v>
      </c>
      <c r="D72" s="19">
        <v>0</v>
      </c>
      <c r="E72" s="19">
        <v>0</v>
      </c>
      <c r="F72" s="19">
        <v>1272000</v>
      </c>
      <c r="G72" s="19">
        <v>-237856146</v>
      </c>
      <c r="H72" s="19">
        <v>385416000</v>
      </c>
      <c r="I72" s="19">
        <v>147559854</v>
      </c>
    </row>
    <row r="73" spans="1:9" ht="23.1" customHeight="1">
      <c r="A73" s="18" t="s">
        <v>249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-197263745</v>
      </c>
      <c r="H73" s="19">
        <v>0</v>
      </c>
      <c r="I73" s="19">
        <v>-197263745</v>
      </c>
    </row>
    <row r="74" spans="1:9" ht="23.1" customHeight="1">
      <c r="A74" s="18" t="s">
        <v>250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6392218920</v>
      </c>
      <c r="H74" s="19">
        <v>-6132535024</v>
      </c>
      <c r="I74" s="19">
        <v>259683896</v>
      </c>
    </row>
    <row r="75" spans="1:9" ht="23.1" customHeight="1">
      <c r="A75" s="18" t="s">
        <v>251</v>
      </c>
      <c r="B75" s="19">
        <v>0</v>
      </c>
      <c r="C75" s="19">
        <v>0</v>
      </c>
      <c r="D75" s="19">
        <v>0</v>
      </c>
      <c r="E75" s="19">
        <v>0</v>
      </c>
      <c r="F75" s="19">
        <v>1425000</v>
      </c>
      <c r="G75" s="19">
        <v>-21085017</v>
      </c>
      <c r="H75" s="19">
        <v>188100000</v>
      </c>
      <c r="I75" s="19">
        <v>167014983</v>
      </c>
    </row>
    <row r="76" spans="1:9" ht="23.1" customHeight="1">
      <c r="A76" s="18" t="s">
        <v>252</v>
      </c>
      <c r="B76" s="19">
        <v>0</v>
      </c>
      <c r="C76" s="19">
        <v>0</v>
      </c>
      <c r="D76" s="19">
        <v>0</v>
      </c>
      <c r="E76" s="19">
        <v>0</v>
      </c>
      <c r="F76" s="19">
        <v>19000</v>
      </c>
      <c r="G76" s="19">
        <v>-22736499</v>
      </c>
      <c r="H76" s="19">
        <v>-20491679</v>
      </c>
      <c r="I76" s="19">
        <v>-43228178</v>
      </c>
    </row>
    <row r="77" spans="1:9" ht="23.1" customHeight="1">
      <c r="A77" s="18" t="s">
        <v>253</v>
      </c>
      <c r="B77" s="19">
        <v>0</v>
      </c>
      <c r="C77" s="19">
        <v>0</v>
      </c>
      <c r="D77" s="19">
        <v>0</v>
      </c>
      <c r="E77" s="19">
        <v>0</v>
      </c>
      <c r="F77" s="19">
        <v>46828</v>
      </c>
      <c r="G77" s="19">
        <v>0</v>
      </c>
      <c r="H77" s="19">
        <v>234140</v>
      </c>
      <c r="I77" s="19">
        <v>234140</v>
      </c>
    </row>
    <row r="78" spans="1:9" ht="23.1" customHeight="1">
      <c r="A78" s="18" t="s">
        <v>254</v>
      </c>
      <c r="B78" s="19">
        <v>0</v>
      </c>
      <c r="C78" s="19">
        <v>0</v>
      </c>
      <c r="D78" s="19">
        <v>0</v>
      </c>
      <c r="E78" s="19">
        <v>0</v>
      </c>
      <c r="F78" s="19">
        <v>30000</v>
      </c>
      <c r="G78" s="19">
        <v>0</v>
      </c>
      <c r="H78" s="19">
        <v>30000</v>
      </c>
      <c r="I78" s="19">
        <v>30000</v>
      </c>
    </row>
    <row r="79" spans="1:9" ht="23.1" customHeight="1">
      <c r="A79" s="18" t="s">
        <v>255</v>
      </c>
      <c r="B79" s="19">
        <v>0</v>
      </c>
      <c r="C79" s="19">
        <v>0</v>
      </c>
      <c r="D79" s="19">
        <v>0</v>
      </c>
      <c r="E79" s="19">
        <v>0</v>
      </c>
      <c r="F79" s="19">
        <v>120000</v>
      </c>
      <c r="G79" s="19">
        <v>0</v>
      </c>
      <c r="H79" s="19">
        <v>600000</v>
      </c>
      <c r="I79" s="19">
        <v>600000</v>
      </c>
    </row>
    <row r="80" spans="1:9" ht="23.1" customHeight="1">
      <c r="A80" s="18" t="s">
        <v>256</v>
      </c>
      <c r="B80" s="19">
        <v>0</v>
      </c>
      <c r="C80" s="19">
        <v>0</v>
      </c>
      <c r="D80" s="19">
        <v>0</v>
      </c>
      <c r="E80" s="19">
        <v>0</v>
      </c>
      <c r="F80" s="19">
        <v>7000</v>
      </c>
      <c r="G80" s="19">
        <v>0</v>
      </c>
      <c r="H80" s="19">
        <v>7000</v>
      </c>
      <c r="I80" s="19">
        <v>7000</v>
      </c>
    </row>
    <row r="81" spans="1:9" ht="23.1" customHeight="1">
      <c r="A81" s="18" t="s">
        <v>257</v>
      </c>
      <c r="B81" s="19">
        <v>0</v>
      </c>
      <c r="C81" s="19">
        <v>0</v>
      </c>
      <c r="D81" s="19">
        <v>0</v>
      </c>
      <c r="E81" s="19">
        <v>0</v>
      </c>
      <c r="F81" s="19">
        <v>800000</v>
      </c>
      <c r="G81" s="19">
        <v>0</v>
      </c>
      <c r="H81" s="19">
        <v>800000</v>
      </c>
      <c r="I81" s="19">
        <v>800000</v>
      </c>
    </row>
    <row r="82" spans="1:9" ht="23.1" customHeight="1">
      <c r="A82" s="18" t="s">
        <v>258</v>
      </c>
      <c r="B82" s="19">
        <v>0</v>
      </c>
      <c r="C82" s="19">
        <v>0</v>
      </c>
      <c r="D82" s="19">
        <v>0</v>
      </c>
      <c r="E82" s="19">
        <v>0</v>
      </c>
      <c r="F82" s="19">
        <v>20000</v>
      </c>
      <c r="G82" s="19">
        <v>0</v>
      </c>
      <c r="H82" s="19">
        <v>20000</v>
      </c>
      <c r="I82" s="19">
        <v>20000</v>
      </c>
    </row>
    <row r="83" spans="1:9" ht="23.1" customHeight="1">
      <c r="A83" s="18" t="s">
        <v>259</v>
      </c>
      <c r="B83" s="19">
        <v>0</v>
      </c>
      <c r="C83" s="19">
        <v>0</v>
      </c>
      <c r="D83" s="19">
        <v>0</v>
      </c>
      <c r="E83" s="19">
        <v>0</v>
      </c>
      <c r="F83" s="19">
        <v>598000</v>
      </c>
      <c r="G83" s="19">
        <v>0</v>
      </c>
      <c r="H83" s="19">
        <v>598000</v>
      </c>
      <c r="I83" s="19">
        <v>598000</v>
      </c>
    </row>
    <row r="84" spans="1:9" ht="23.1" customHeight="1">
      <c r="A84" s="18" t="s">
        <v>260</v>
      </c>
      <c r="B84" s="19">
        <v>0</v>
      </c>
      <c r="C84" s="19">
        <v>0</v>
      </c>
      <c r="D84" s="19">
        <v>0</v>
      </c>
      <c r="E84" s="19">
        <v>0</v>
      </c>
      <c r="F84" s="19">
        <v>1273000</v>
      </c>
      <c r="G84" s="19">
        <v>0</v>
      </c>
      <c r="H84" s="19">
        <v>7638000</v>
      </c>
      <c r="I84" s="19">
        <v>7638000</v>
      </c>
    </row>
    <row r="85" spans="1:9" ht="23.1" customHeight="1">
      <c r="A85" s="18" t="s">
        <v>261</v>
      </c>
      <c r="B85" s="19">
        <v>0</v>
      </c>
      <c r="C85" s="19">
        <v>0</v>
      </c>
      <c r="D85" s="19">
        <v>0</v>
      </c>
      <c r="E85" s="19">
        <v>0</v>
      </c>
      <c r="F85" s="19">
        <v>1100000</v>
      </c>
      <c r="G85" s="19">
        <v>0</v>
      </c>
      <c r="H85" s="19">
        <v>2200000</v>
      </c>
      <c r="I85" s="19">
        <v>2200000</v>
      </c>
    </row>
    <row r="86" spans="1:9" ht="23.1" customHeight="1">
      <c r="A86" s="18" t="s">
        <v>262</v>
      </c>
      <c r="B86" s="19">
        <v>0</v>
      </c>
      <c r="C86" s="19">
        <v>0</v>
      </c>
      <c r="D86" s="19">
        <v>0</v>
      </c>
      <c r="E86" s="19">
        <v>0</v>
      </c>
      <c r="F86" s="19">
        <v>25000</v>
      </c>
      <c r="G86" s="19">
        <v>0</v>
      </c>
      <c r="H86" s="19">
        <v>75000</v>
      </c>
      <c r="I86" s="19">
        <v>75000</v>
      </c>
    </row>
    <row r="87" spans="1:9" ht="23.1" customHeight="1">
      <c r="A87" s="18" t="s">
        <v>263</v>
      </c>
      <c r="B87" s="19">
        <v>0</v>
      </c>
      <c r="C87" s="19">
        <v>0</v>
      </c>
      <c r="D87" s="19">
        <v>0</v>
      </c>
      <c r="E87" s="19">
        <v>0</v>
      </c>
      <c r="F87" s="19">
        <v>689000</v>
      </c>
      <c r="G87" s="19">
        <v>0</v>
      </c>
      <c r="H87" s="19">
        <v>689000</v>
      </c>
      <c r="I87" s="19">
        <v>689000</v>
      </c>
    </row>
    <row r="88" spans="1:9" ht="23.1" customHeight="1">
      <c r="A88" s="18" t="s">
        <v>264</v>
      </c>
      <c r="B88" s="19">
        <v>0</v>
      </c>
      <c r="C88" s="19">
        <v>0</v>
      </c>
      <c r="D88" s="19">
        <v>0</v>
      </c>
      <c r="E88" s="19">
        <v>0</v>
      </c>
      <c r="F88" s="19">
        <v>2800000</v>
      </c>
      <c r="G88" s="19">
        <v>0</v>
      </c>
      <c r="H88" s="19">
        <v>2800000</v>
      </c>
      <c r="I88" s="19">
        <v>2800000</v>
      </c>
    </row>
    <row r="89" spans="1:9" ht="23.1" customHeight="1">
      <c r="A89" s="18" t="s">
        <v>265</v>
      </c>
      <c r="B89" s="19">
        <v>0</v>
      </c>
      <c r="C89" s="19">
        <v>0</v>
      </c>
      <c r="D89" s="19">
        <v>0</v>
      </c>
      <c r="E89" s="19">
        <v>0</v>
      </c>
      <c r="F89" s="19">
        <v>703000</v>
      </c>
      <c r="G89" s="19">
        <v>0</v>
      </c>
      <c r="H89" s="19">
        <v>703000</v>
      </c>
      <c r="I89" s="19">
        <v>703000</v>
      </c>
    </row>
    <row r="90" spans="1:9" ht="23.1" customHeight="1">
      <c r="A90" s="18" t="s">
        <v>266</v>
      </c>
      <c r="B90" s="19">
        <v>0</v>
      </c>
      <c r="C90" s="19">
        <v>0</v>
      </c>
      <c r="D90" s="19">
        <v>0</v>
      </c>
      <c r="E90" s="19">
        <v>0</v>
      </c>
      <c r="F90" s="19">
        <v>100000</v>
      </c>
      <c r="G90" s="19">
        <v>0</v>
      </c>
      <c r="H90" s="19">
        <v>100000</v>
      </c>
      <c r="I90" s="19">
        <v>100000</v>
      </c>
    </row>
    <row r="91" spans="1:9" ht="23.1" customHeight="1">
      <c r="A91" s="18" t="s">
        <v>267</v>
      </c>
      <c r="B91" s="19">
        <v>0</v>
      </c>
      <c r="C91" s="19">
        <v>0</v>
      </c>
      <c r="D91" s="19">
        <v>0</v>
      </c>
      <c r="E91" s="19">
        <v>0</v>
      </c>
      <c r="F91" s="19">
        <v>802000</v>
      </c>
      <c r="G91" s="19">
        <v>0</v>
      </c>
      <c r="H91" s="19">
        <v>802000</v>
      </c>
      <c r="I91" s="19">
        <v>802000</v>
      </c>
    </row>
    <row r="92" spans="1:9" ht="23.1" customHeight="1">
      <c r="A92" s="18" t="s">
        <v>268</v>
      </c>
      <c r="B92" s="19">
        <v>0</v>
      </c>
      <c r="C92" s="19">
        <v>0</v>
      </c>
      <c r="D92" s="19">
        <v>0</v>
      </c>
      <c r="E92" s="19">
        <v>0</v>
      </c>
      <c r="F92" s="19">
        <v>5200000</v>
      </c>
      <c r="G92" s="19">
        <v>0</v>
      </c>
      <c r="H92" s="19">
        <v>5200000</v>
      </c>
      <c r="I92" s="19">
        <v>5200000</v>
      </c>
    </row>
    <row r="93" spans="1:9" ht="23.1" customHeight="1">
      <c r="A93" s="18" t="s">
        <v>269</v>
      </c>
      <c r="B93" s="19">
        <v>0</v>
      </c>
      <c r="C93" s="19">
        <v>0</v>
      </c>
      <c r="D93" s="19">
        <v>0</v>
      </c>
      <c r="E93" s="19">
        <v>0</v>
      </c>
      <c r="F93" s="19">
        <v>8661000</v>
      </c>
      <c r="G93" s="19">
        <v>0</v>
      </c>
      <c r="H93" s="19">
        <v>8661000</v>
      </c>
      <c r="I93" s="19">
        <v>8661000</v>
      </c>
    </row>
    <row r="94" spans="1:9" ht="23.1" customHeight="1">
      <c r="A94" s="18" t="s">
        <v>270</v>
      </c>
      <c r="B94" s="19">
        <v>0</v>
      </c>
      <c r="C94" s="19">
        <v>0</v>
      </c>
      <c r="D94" s="19">
        <v>0</v>
      </c>
      <c r="E94" s="19">
        <v>0</v>
      </c>
      <c r="F94" s="19">
        <v>698000</v>
      </c>
      <c r="G94" s="19">
        <v>0</v>
      </c>
      <c r="H94" s="19">
        <v>698000</v>
      </c>
      <c r="I94" s="19">
        <v>698000</v>
      </c>
    </row>
    <row r="95" spans="1:9" ht="23.1" customHeight="1">
      <c r="A95" s="18" t="s">
        <v>271</v>
      </c>
      <c r="B95" s="19">
        <v>0</v>
      </c>
      <c r="C95" s="19">
        <v>0</v>
      </c>
      <c r="D95" s="19">
        <v>0</v>
      </c>
      <c r="E95" s="19">
        <v>0</v>
      </c>
      <c r="F95" s="19">
        <v>5595000</v>
      </c>
      <c r="G95" s="19">
        <v>0</v>
      </c>
      <c r="H95" s="19">
        <v>5595000</v>
      </c>
      <c r="I95" s="19">
        <v>5595000</v>
      </c>
    </row>
    <row r="96" spans="1:9" ht="23.1" customHeight="1">
      <c r="A96" s="18" t="s">
        <v>272</v>
      </c>
      <c r="B96" s="19">
        <v>0</v>
      </c>
      <c r="C96" s="19">
        <v>0</v>
      </c>
      <c r="D96" s="19">
        <v>0</v>
      </c>
      <c r="E96" s="19">
        <v>0</v>
      </c>
      <c r="F96" s="19">
        <v>3799000</v>
      </c>
      <c r="G96" s="19">
        <v>0</v>
      </c>
      <c r="H96" s="19">
        <v>3799000</v>
      </c>
      <c r="I96" s="19">
        <v>3799000</v>
      </c>
    </row>
    <row r="97" spans="1:9" ht="23.1" customHeight="1">
      <c r="A97" s="18" t="s">
        <v>273</v>
      </c>
      <c r="B97" s="19">
        <v>0</v>
      </c>
      <c r="C97" s="19">
        <v>0</v>
      </c>
      <c r="D97" s="19">
        <v>0</v>
      </c>
      <c r="E97" s="19">
        <v>0</v>
      </c>
      <c r="F97" s="19">
        <v>444000</v>
      </c>
      <c r="G97" s="19">
        <v>0</v>
      </c>
      <c r="H97" s="19">
        <v>444000</v>
      </c>
      <c r="I97" s="19">
        <v>444000</v>
      </c>
    </row>
    <row r="98" spans="1:9" ht="23.1" customHeight="1">
      <c r="A98" s="18" t="s">
        <v>274</v>
      </c>
      <c r="B98" s="19">
        <v>0</v>
      </c>
      <c r="C98" s="19">
        <v>0</v>
      </c>
      <c r="D98" s="19">
        <v>0</v>
      </c>
      <c r="E98" s="19">
        <v>0</v>
      </c>
      <c r="F98" s="19">
        <v>500000</v>
      </c>
      <c r="G98" s="19">
        <v>0</v>
      </c>
      <c r="H98" s="19">
        <v>500000</v>
      </c>
      <c r="I98" s="19">
        <v>500000</v>
      </c>
    </row>
    <row r="99" spans="1:9" ht="23.1" customHeight="1">
      <c r="A99" s="18" t="s">
        <v>275</v>
      </c>
      <c r="B99" s="19">
        <v>0</v>
      </c>
      <c r="C99" s="19">
        <v>0</v>
      </c>
      <c r="D99" s="19">
        <v>0</v>
      </c>
      <c r="E99" s="19">
        <v>0</v>
      </c>
      <c r="F99" s="19">
        <v>2602000</v>
      </c>
      <c r="G99" s="19">
        <v>0</v>
      </c>
      <c r="H99" s="19">
        <v>2602000</v>
      </c>
      <c r="I99" s="19">
        <v>2602000</v>
      </c>
    </row>
    <row r="100" spans="1:9" ht="23.1" customHeight="1">
      <c r="A100" s="18" t="s">
        <v>276</v>
      </c>
      <c r="B100" s="19">
        <v>0</v>
      </c>
      <c r="C100" s="19">
        <v>0</v>
      </c>
      <c r="D100" s="19">
        <v>0</v>
      </c>
      <c r="E100" s="19">
        <v>0</v>
      </c>
      <c r="F100" s="19">
        <v>2353000</v>
      </c>
      <c r="G100" s="19">
        <v>0</v>
      </c>
      <c r="H100" s="19">
        <v>2353000</v>
      </c>
      <c r="I100" s="19">
        <v>2353000</v>
      </c>
    </row>
    <row r="101" spans="1:9" ht="23.1" customHeight="1">
      <c r="A101" s="18" t="s">
        <v>277</v>
      </c>
      <c r="B101" s="19">
        <v>0</v>
      </c>
      <c r="C101" s="19">
        <v>0</v>
      </c>
      <c r="D101" s="19">
        <v>0</v>
      </c>
      <c r="E101" s="19">
        <v>0</v>
      </c>
      <c r="F101" s="19">
        <v>4598000</v>
      </c>
      <c r="G101" s="19">
        <v>0</v>
      </c>
      <c r="H101" s="19">
        <v>4598000</v>
      </c>
      <c r="I101" s="19">
        <v>4598000</v>
      </c>
    </row>
    <row r="102" spans="1:9" ht="23.1" customHeight="1">
      <c r="A102" s="18" t="s">
        <v>278</v>
      </c>
      <c r="B102" s="19">
        <v>0</v>
      </c>
      <c r="C102" s="19">
        <v>0</v>
      </c>
      <c r="D102" s="19">
        <v>0</v>
      </c>
      <c r="E102" s="19">
        <v>0</v>
      </c>
      <c r="F102" s="19">
        <v>4847000</v>
      </c>
      <c r="G102" s="19">
        <v>0</v>
      </c>
      <c r="H102" s="19">
        <v>14541000</v>
      </c>
      <c r="I102" s="19">
        <v>14541000</v>
      </c>
    </row>
    <row r="103" spans="1:9" ht="23.1" customHeight="1">
      <c r="A103" s="18" t="s">
        <v>279</v>
      </c>
      <c r="B103" s="19">
        <v>0</v>
      </c>
      <c r="C103" s="19">
        <v>0</v>
      </c>
      <c r="D103" s="19">
        <v>0</v>
      </c>
      <c r="E103" s="19">
        <v>0</v>
      </c>
      <c r="F103" s="19">
        <v>13707000</v>
      </c>
      <c r="G103" s="19">
        <v>0</v>
      </c>
      <c r="H103" s="19">
        <v>13707000</v>
      </c>
      <c r="I103" s="19">
        <v>13707000</v>
      </c>
    </row>
    <row r="104" spans="1:9" ht="23.1" customHeight="1">
      <c r="A104" s="18" t="s">
        <v>280</v>
      </c>
      <c r="B104" s="19">
        <v>0</v>
      </c>
      <c r="C104" s="19">
        <v>0</v>
      </c>
      <c r="D104" s="19">
        <v>0</v>
      </c>
      <c r="E104" s="19">
        <v>0</v>
      </c>
      <c r="F104" s="19">
        <v>15238000</v>
      </c>
      <c r="G104" s="19">
        <v>0</v>
      </c>
      <c r="H104" s="19">
        <v>15238000</v>
      </c>
      <c r="I104" s="19">
        <v>15238000</v>
      </c>
    </row>
    <row r="105" spans="1:9" ht="23.1" customHeight="1">
      <c r="A105" s="18" t="s">
        <v>281</v>
      </c>
      <c r="B105" s="19">
        <v>0</v>
      </c>
      <c r="C105" s="19">
        <v>0</v>
      </c>
      <c r="D105" s="19">
        <v>0</v>
      </c>
      <c r="E105" s="19">
        <v>0</v>
      </c>
      <c r="F105" s="19">
        <v>1000000</v>
      </c>
      <c r="G105" s="19">
        <v>0</v>
      </c>
      <c r="H105" s="19">
        <v>1000000</v>
      </c>
      <c r="I105" s="19">
        <v>1000000</v>
      </c>
    </row>
    <row r="106" spans="1:9" ht="23.1" customHeight="1">
      <c r="A106" s="18" t="s">
        <v>282</v>
      </c>
      <c r="B106" s="19">
        <v>0</v>
      </c>
      <c r="C106" s="19">
        <v>0</v>
      </c>
      <c r="D106" s="19">
        <v>0</v>
      </c>
      <c r="E106" s="19">
        <v>0</v>
      </c>
      <c r="F106" s="19">
        <v>55000</v>
      </c>
      <c r="G106" s="19">
        <v>302888160</v>
      </c>
      <c r="H106" s="19">
        <v>-288978989</v>
      </c>
      <c r="I106" s="19">
        <v>13909171</v>
      </c>
    </row>
    <row r="107" spans="1:9" ht="23.1" customHeight="1">
      <c r="A107" s="18" t="s">
        <v>283</v>
      </c>
      <c r="B107" s="19">
        <v>0</v>
      </c>
      <c r="C107" s="19">
        <v>0</v>
      </c>
      <c r="D107" s="19">
        <v>0</v>
      </c>
      <c r="E107" s="19">
        <v>0</v>
      </c>
      <c r="F107" s="19">
        <v>150000</v>
      </c>
      <c r="G107" s="19">
        <v>552157783</v>
      </c>
      <c r="H107" s="19">
        <v>-779799150</v>
      </c>
      <c r="I107" s="19">
        <v>-227641367</v>
      </c>
    </row>
    <row r="108" spans="1:9" ht="23.1" customHeight="1">
      <c r="A108" s="18" t="s">
        <v>284</v>
      </c>
      <c r="B108" s="19">
        <v>0</v>
      </c>
      <c r="C108" s="19">
        <v>0</v>
      </c>
      <c r="D108" s="19">
        <v>0</v>
      </c>
      <c r="E108" s="19">
        <v>0</v>
      </c>
      <c r="F108" s="19">
        <v>2000000</v>
      </c>
      <c r="G108" s="19">
        <v>4282246928</v>
      </c>
      <c r="H108" s="19">
        <v>-7997940000</v>
      </c>
      <c r="I108" s="19">
        <v>-3715693072</v>
      </c>
    </row>
    <row r="109" spans="1:9" ht="23.1" customHeight="1">
      <c r="A109" s="18" t="s">
        <v>285</v>
      </c>
      <c r="B109" s="19">
        <v>0</v>
      </c>
      <c r="C109" s="19">
        <v>0</v>
      </c>
      <c r="D109" s="19">
        <v>0</v>
      </c>
      <c r="E109" s="19">
        <v>0</v>
      </c>
      <c r="F109" s="19">
        <v>0</v>
      </c>
      <c r="G109" s="19">
        <v>2871614398</v>
      </c>
      <c r="H109" s="19">
        <v>-2901414420</v>
      </c>
      <c r="I109" s="19">
        <v>-29800022</v>
      </c>
    </row>
    <row r="110" spans="1:9" ht="23.1" customHeight="1">
      <c r="A110" s="18" t="s">
        <v>286</v>
      </c>
      <c r="B110" s="19">
        <v>0</v>
      </c>
      <c r="C110" s="19">
        <v>0</v>
      </c>
      <c r="D110" s="19">
        <v>0</v>
      </c>
      <c r="E110" s="19">
        <v>0</v>
      </c>
      <c r="F110" s="19">
        <v>868000</v>
      </c>
      <c r="G110" s="19">
        <v>130066500</v>
      </c>
      <c r="H110" s="19">
        <v>-1657453098</v>
      </c>
      <c r="I110" s="19">
        <v>-1527386598</v>
      </c>
    </row>
    <row r="111" spans="1:9" ht="23.1" customHeight="1">
      <c r="A111" s="18" t="s">
        <v>287</v>
      </c>
      <c r="B111" s="19">
        <v>0</v>
      </c>
      <c r="C111" s="19">
        <v>0</v>
      </c>
      <c r="D111" s="19">
        <v>0</v>
      </c>
      <c r="E111" s="19">
        <v>0</v>
      </c>
      <c r="F111" s="19">
        <v>70000</v>
      </c>
      <c r="G111" s="19">
        <v>905393</v>
      </c>
      <c r="H111" s="19">
        <v>-1355976</v>
      </c>
      <c r="I111" s="19">
        <v>-450583</v>
      </c>
    </row>
    <row r="112" spans="1:9" ht="23.1" customHeight="1">
      <c r="A112" s="18" t="s">
        <v>288</v>
      </c>
      <c r="B112" s="19">
        <v>0</v>
      </c>
      <c r="C112" s="19">
        <v>0</v>
      </c>
      <c r="D112" s="19">
        <v>0</v>
      </c>
      <c r="E112" s="19">
        <v>0</v>
      </c>
      <c r="F112" s="19">
        <v>0</v>
      </c>
      <c r="G112" s="19">
        <v>141396467</v>
      </c>
      <c r="H112" s="19">
        <v>0</v>
      </c>
      <c r="I112" s="19">
        <v>141396467</v>
      </c>
    </row>
    <row r="113" spans="1:9" ht="23.1" customHeight="1">
      <c r="A113" s="18" t="s">
        <v>289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  <c r="G113" s="19">
        <v>204152833</v>
      </c>
      <c r="H113" s="19">
        <v>0</v>
      </c>
      <c r="I113" s="19">
        <v>204152833</v>
      </c>
    </row>
    <row r="114" spans="1:9" ht="23.1" customHeight="1">
      <c r="A114" s="18" t="s">
        <v>290</v>
      </c>
      <c r="B114" s="19">
        <v>0</v>
      </c>
      <c r="C114" s="19">
        <v>0</v>
      </c>
      <c r="D114" s="19">
        <v>0</v>
      </c>
      <c r="E114" s="19">
        <v>0</v>
      </c>
      <c r="F114" s="19">
        <v>0</v>
      </c>
      <c r="G114" s="19">
        <v>433482720</v>
      </c>
      <c r="H114" s="19">
        <v>0</v>
      </c>
      <c r="I114" s="19">
        <v>433482720</v>
      </c>
    </row>
    <row r="115" spans="1:9" ht="23.1" customHeight="1">
      <c r="A115" s="18" t="s">
        <v>291</v>
      </c>
      <c r="B115" s="19">
        <v>0</v>
      </c>
      <c r="C115" s="19">
        <v>0</v>
      </c>
      <c r="D115" s="19">
        <v>0</v>
      </c>
      <c r="E115" s="19">
        <v>0</v>
      </c>
      <c r="F115" s="19">
        <v>34440000</v>
      </c>
      <c r="G115" s="19">
        <v>-9303400854</v>
      </c>
      <c r="H115" s="19">
        <v>12915000000</v>
      </c>
      <c r="I115" s="19">
        <v>3611599146</v>
      </c>
    </row>
    <row r="116" spans="1:9" ht="23.1" customHeight="1">
      <c r="A116" s="18" t="s">
        <v>292</v>
      </c>
      <c r="B116" s="19">
        <v>0</v>
      </c>
      <c r="C116" s="19">
        <v>0</v>
      </c>
      <c r="D116" s="19">
        <v>0</v>
      </c>
      <c r="E116" s="19">
        <v>0</v>
      </c>
      <c r="F116" s="19">
        <v>0</v>
      </c>
      <c r="G116" s="19">
        <v>106802758</v>
      </c>
      <c r="H116" s="19">
        <v>0</v>
      </c>
      <c r="I116" s="19">
        <v>106802758</v>
      </c>
    </row>
    <row r="117" spans="1:9" ht="23.1" customHeight="1">
      <c r="A117" s="18" t="s">
        <v>293</v>
      </c>
      <c r="B117" s="19">
        <v>0</v>
      </c>
      <c r="C117" s="19">
        <v>0</v>
      </c>
      <c r="D117" s="19">
        <v>0</v>
      </c>
      <c r="E117" s="19">
        <v>0</v>
      </c>
      <c r="F117" s="19">
        <v>2301000</v>
      </c>
      <c r="G117" s="19">
        <v>-10069695</v>
      </c>
      <c r="H117" s="19">
        <v>-95154384</v>
      </c>
      <c r="I117" s="19">
        <v>-105224079</v>
      </c>
    </row>
    <row r="118" spans="1:9" ht="23.1" customHeight="1">
      <c r="A118" s="18" t="s">
        <v>294</v>
      </c>
      <c r="B118" s="19">
        <v>0</v>
      </c>
      <c r="C118" s="19">
        <v>0</v>
      </c>
      <c r="D118" s="19">
        <v>0</v>
      </c>
      <c r="E118" s="19">
        <v>0</v>
      </c>
      <c r="F118" s="19">
        <v>6694000</v>
      </c>
      <c r="G118" s="19">
        <v>-337738926</v>
      </c>
      <c r="H118" s="19">
        <v>448498000</v>
      </c>
      <c r="I118" s="19">
        <v>110759074</v>
      </c>
    </row>
    <row r="119" spans="1:9" ht="23.1" customHeight="1">
      <c r="A119" s="18" t="s">
        <v>295</v>
      </c>
      <c r="B119" s="19">
        <v>0</v>
      </c>
      <c r="C119" s="19">
        <v>0</v>
      </c>
      <c r="D119" s="19">
        <v>0</v>
      </c>
      <c r="E119" s="19">
        <v>0</v>
      </c>
      <c r="F119" s="19">
        <v>24328000</v>
      </c>
      <c r="G119" s="19">
        <v>-1817821626</v>
      </c>
      <c r="H119" s="19">
        <v>2099851517</v>
      </c>
      <c r="I119" s="19">
        <v>282029891</v>
      </c>
    </row>
    <row r="120" spans="1:9" ht="23.1" customHeight="1">
      <c r="A120" s="18" t="s">
        <v>296</v>
      </c>
      <c r="B120" s="19">
        <v>0</v>
      </c>
      <c r="C120" s="19">
        <v>0</v>
      </c>
      <c r="D120" s="19">
        <v>0</v>
      </c>
      <c r="E120" s="19">
        <v>0</v>
      </c>
      <c r="F120" s="19">
        <v>0</v>
      </c>
      <c r="G120" s="19">
        <v>65664807617</v>
      </c>
      <c r="H120" s="19">
        <v>-63583706935</v>
      </c>
      <c r="I120" s="19">
        <v>2081100682</v>
      </c>
    </row>
    <row r="121" spans="1:9" ht="23.1" customHeight="1">
      <c r="A121" s="18" t="s">
        <v>297</v>
      </c>
      <c r="B121" s="19">
        <v>0</v>
      </c>
      <c r="C121" s="19">
        <v>0</v>
      </c>
      <c r="D121" s="19">
        <v>0</v>
      </c>
      <c r="E121" s="19">
        <v>0</v>
      </c>
      <c r="F121" s="19">
        <v>1059000</v>
      </c>
      <c r="G121" s="19">
        <v>5469750</v>
      </c>
      <c r="H121" s="19">
        <v>31811446</v>
      </c>
      <c r="I121" s="19">
        <v>37281196</v>
      </c>
    </row>
    <row r="122" spans="1:9" ht="23.1" customHeight="1">
      <c r="A122" s="18" t="s">
        <v>298</v>
      </c>
      <c r="B122" s="19">
        <v>0</v>
      </c>
      <c r="C122" s="19">
        <v>0</v>
      </c>
      <c r="D122" s="19">
        <v>0</v>
      </c>
      <c r="E122" s="19">
        <v>0</v>
      </c>
      <c r="F122" s="19">
        <v>4621000</v>
      </c>
      <c r="G122" s="19">
        <v>3607001775</v>
      </c>
      <c r="H122" s="19">
        <v>-3485247198</v>
      </c>
      <c r="I122" s="19">
        <v>121754577</v>
      </c>
    </row>
    <row r="123" spans="1:9" ht="23.1" customHeight="1">
      <c r="A123" s="18" t="s">
        <v>299</v>
      </c>
      <c r="B123" s="19">
        <v>0</v>
      </c>
      <c r="C123" s="19">
        <v>0</v>
      </c>
      <c r="D123" s="19">
        <v>0</v>
      </c>
      <c r="E123" s="19">
        <v>0</v>
      </c>
      <c r="F123" s="19">
        <v>1113000</v>
      </c>
      <c r="G123" s="19">
        <v>586357200</v>
      </c>
      <c r="H123" s="19">
        <v>-486106897</v>
      </c>
      <c r="I123" s="19">
        <v>100250303</v>
      </c>
    </row>
    <row r="124" spans="1:9" ht="23.1" customHeight="1">
      <c r="A124" s="18" t="s">
        <v>300</v>
      </c>
      <c r="B124" s="19">
        <v>0</v>
      </c>
      <c r="C124" s="19">
        <v>0</v>
      </c>
      <c r="D124" s="19">
        <v>0</v>
      </c>
      <c r="E124" s="19">
        <v>0</v>
      </c>
      <c r="F124" s="19">
        <v>988000</v>
      </c>
      <c r="G124" s="19">
        <v>78565500</v>
      </c>
      <c r="H124" s="19">
        <v>3937842</v>
      </c>
      <c r="I124" s="19">
        <v>82503342</v>
      </c>
    </row>
    <row r="125" spans="1:9" ht="23.1" customHeight="1">
      <c r="A125" s="18" t="s">
        <v>301</v>
      </c>
      <c r="B125" s="19">
        <v>0</v>
      </c>
      <c r="C125" s="19">
        <v>0</v>
      </c>
      <c r="D125" s="19">
        <v>0</v>
      </c>
      <c r="E125" s="19">
        <v>0</v>
      </c>
      <c r="F125" s="19">
        <v>1256000</v>
      </c>
      <c r="G125" s="19">
        <v>17511692</v>
      </c>
      <c r="H125" s="19">
        <v>37680000</v>
      </c>
      <c r="I125" s="19">
        <v>55191692</v>
      </c>
    </row>
    <row r="126" spans="1:9" ht="23.1" customHeight="1">
      <c r="A126" s="18" t="s">
        <v>302</v>
      </c>
      <c r="B126" s="19">
        <v>0</v>
      </c>
      <c r="C126" s="19">
        <v>0</v>
      </c>
      <c r="D126" s="19">
        <v>0</v>
      </c>
      <c r="E126" s="19">
        <v>0</v>
      </c>
      <c r="F126" s="19">
        <v>1862000</v>
      </c>
      <c r="G126" s="19">
        <v>33621344</v>
      </c>
      <c r="H126" s="19">
        <v>65170000</v>
      </c>
      <c r="I126" s="19">
        <v>98791344</v>
      </c>
    </row>
    <row r="127" spans="1:9" ht="23.1" customHeight="1">
      <c r="A127" s="18" t="s">
        <v>303</v>
      </c>
      <c r="B127" s="19">
        <v>0</v>
      </c>
      <c r="C127" s="19">
        <v>0</v>
      </c>
      <c r="D127" s="19">
        <v>0</v>
      </c>
      <c r="E127" s="19">
        <v>0</v>
      </c>
      <c r="F127" s="19">
        <v>5975000</v>
      </c>
      <c r="G127" s="19">
        <v>28132756</v>
      </c>
      <c r="H127" s="19">
        <v>239000000</v>
      </c>
      <c r="I127" s="19">
        <v>267132756</v>
      </c>
    </row>
    <row r="128" spans="1:9" ht="23.1" customHeight="1">
      <c r="A128" s="18" t="s">
        <v>304</v>
      </c>
      <c r="B128" s="19">
        <v>0</v>
      </c>
      <c r="C128" s="19">
        <v>0</v>
      </c>
      <c r="D128" s="19">
        <v>0</v>
      </c>
      <c r="E128" s="19">
        <v>0</v>
      </c>
      <c r="F128" s="19">
        <v>41359224</v>
      </c>
      <c r="G128" s="19">
        <v>175461029</v>
      </c>
      <c r="H128" s="19">
        <v>292620000</v>
      </c>
      <c r="I128" s="19">
        <v>468081029</v>
      </c>
    </row>
    <row r="129" spans="1:9" ht="23.1" customHeight="1">
      <c r="A129" s="18" t="s">
        <v>305</v>
      </c>
      <c r="B129" s="19">
        <v>0</v>
      </c>
      <c r="C129" s="19">
        <v>0</v>
      </c>
      <c r="D129" s="19">
        <v>0</v>
      </c>
      <c r="E129" s="19">
        <v>0</v>
      </c>
      <c r="F129" s="19">
        <v>21921000</v>
      </c>
      <c r="G129" s="19">
        <v>-48167694</v>
      </c>
      <c r="H129" s="19">
        <v>789156000</v>
      </c>
      <c r="I129" s="19">
        <v>740988306</v>
      </c>
    </row>
    <row r="130" spans="1:9" ht="23.1" customHeight="1">
      <c r="A130" s="18" t="s">
        <v>306</v>
      </c>
      <c r="B130" s="19">
        <v>0</v>
      </c>
      <c r="C130" s="19">
        <v>0</v>
      </c>
      <c r="D130" s="19">
        <v>0</v>
      </c>
      <c r="E130" s="19">
        <v>0</v>
      </c>
      <c r="F130" s="19">
        <v>825132</v>
      </c>
      <c r="G130" s="19">
        <v>36180697</v>
      </c>
      <c r="H130" s="19">
        <v>0</v>
      </c>
      <c r="I130" s="19">
        <v>36180697</v>
      </c>
    </row>
    <row r="131" spans="1:9" ht="23.1" customHeight="1">
      <c r="A131" s="18" t="s">
        <v>307</v>
      </c>
      <c r="B131" s="19">
        <v>0</v>
      </c>
      <c r="C131" s="19">
        <v>0</v>
      </c>
      <c r="D131" s="19">
        <v>0</v>
      </c>
      <c r="E131" s="19">
        <v>0</v>
      </c>
      <c r="F131" s="19">
        <v>6120000</v>
      </c>
      <c r="G131" s="19">
        <v>-4458754</v>
      </c>
      <c r="H131" s="19">
        <v>397800000</v>
      </c>
      <c r="I131" s="19">
        <v>393341246</v>
      </c>
    </row>
    <row r="132" spans="1:9" ht="23.1" customHeight="1">
      <c r="A132" s="18" t="s">
        <v>308</v>
      </c>
      <c r="B132" s="19">
        <v>0</v>
      </c>
      <c r="C132" s="19">
        <v>0</v>
      </c>
      <c r="D132" s="19">
        <v>0</v>
      </c>
      <c r="E132" s="19">
        <v>0</v>
      </c>
      <c r="F132" s="19">
        <v>68000</v>
      </c>
      <c r="G132" s="19">
        <v>349831</v>
      </c>
      <c r="H132" s="19">
        <v>4760000</v>
      </c>
      <c r="I132" s="19">
        <v>5109831</v>
      </c>
    </row>
    <row r="133" spans="1:9" ht="23.1" customHeight="1">
      <c r="A133" s="18" t="s">
        <v>309</v>
      </c>
      <c r="B133" s="19">
        <v>0</v>
      </c>
      <c r="C133" s="19">
        <v>0</v>
      </c>
      <c r="D133" s="19">
        <v>0</v>
      </c>
      <c r="E133" s="19">
        <v>0</v>
      </c>
      <c r="F133" s="19">
        <v>587000</v>
      </c>
      <c r="G133" s="19">
        <v>2290025275</v>
      </c>
      <c r="H133" s="19">
        <v>58700000</v>
      </c>
      <c r="I133" s="19">
        <v>2348725275</v>
      </c>
    </row>
    <row r="134" spans="1:9" ht="23.1" customHeight="1">
      <c r="A134" s="18" t="s">
        <v>310</v>
      </c>
      <c r="B134" s="19">
        <v>0</v>
      </c>
      <c r="C134" s="19">
        <v>0</v>
      </c>
      <c r="D134" s="19">
        <v>0</v>
      </c>
      <c r="E134" s="19">
        <v>0</v>
      </c>
      <c r="F134" s="19">
        <v>1254000</v>
      </c>
      <c r="G134" s="19">
        <v>-15986091</v>
      </c>
      <c r="H134" s="19">
        <v>37620000</v>
      </c>
      <c r="I134" s="19">
        <v>21633909</v>
      </c>
    </row>
    <row r="135" spans="1:9" ht="23.1" customHeight="1">
      <c r="A135" s="18" t="s">
        <v>311</v>
      </c>
      <c r="B135" s="19">
        <v>0</v>
      </c>
      <c r="C135" s="19">
        <v>0</v>
      </c>
      <c r="D135" s="19">
        <v>0</v>
      </c>
      <c r="E135" s="19">
        <v>0</v>
      </c>
      <c r="F135" s="19">
        <v>0</v>
      </c>
      <c r="G135" s="19">
        <v>28947334</v>
      </c>
      <c r="H135" s="19">
        <v>0</v>
      </c>
      <c r="I135" s="19">
        <v>28947334</v>
      </c>
    </row>
    <row r="136" spans="1:9" ht="23.1" customHeight="1">
      <c r="A136" s="18" t="s">
        <v>312</v>
      </c>
      <c r="B136" s="19">
        <v>0</v>
      </c>
      <c r="C136" s="19">
        <v>0</v>
      </c>
      <c r="D136" s="19">
        <v>0</v>
      </c>
      <c r="E136" s="19">
        <v>0</v>
      </c>
      <c r="F136" s="19">
        <v>0</v>
      </c>
      <c r="G136" s="19">
        <v>6382707952</v>
      </c>
      <c r="H136" s="19">
        <v>-6090608751</v>
      </c>
      <c r="I136" s="19">
        <v>292099201</v>
      </c>
    </row>
    <row r="137" spans="1:9" ht="23.1" customHeight="1">
      <c r="A137" s="18" t="s">
        <v>313</v>
      </c>
      <c r="B137" s="19">
        <v>0</v>
      </c>
      <c r="C137" s="19">
        <v>0</v>
      </c>
      <c r="D137" s="19">
        <v>0</v>
      </c>
      <c r="E137" s="19">
        <v>0</v>
      </c>
      <c r="F137" s="19">
        <v>0</v>
      </c>
      <c r="G137" s="19">
        <v>64546981</v>
      </c>
      <c r="H137" s="19">
        <v>0</v>
      </c>
      <c r="I137" s="19">
        <v>64546981</v>
      </c>
    </row>
    <row r="138" spans="1:9" ht="23.1" customHeight="1">
      <c r="A138" s="18" t="s">
        <v>314</v>
      </c>
      <c r="B138" s="19">
        <v>0</v>
      </c>
      <c r="C138" s="19">
        <v>0</v>
      </c>
      <c r="D138" s="19">
        <v>0</v>
      </c>
      <c r="E138" s="19">
        <v>0</v>
      </c>
      <c r="F138" s="19">
        <v>0</v>
      </c>
      <c r="G138" s="19">
        <v>-702291420</v>
      </c>
      <c r="H138" s="19">
        <v>0</v>
      </c>
      <c r="I138" s="19">
        <v>-702291420</v>
      </c>
    </row>
    <row r="139" spans="1:9" ht="23.1" customHeight="1">
      <c r="A139" s="18" t="s">
        <v>315</v>
      </c>
      <c r="B139" s="19">
        <v>0</v>
      </c>
      <c r="C139" s="19">
        <v>0</v>
      </c>
      <c r="D139" s="19">
        <v>0</v>
      </c>
      <c r="E139" s="19">
        <v>0</v>
      </c>
      <c r="F139" s="19">
        <v>0</v>
      </c>
      <c r="G139" s="19">
        <v>10171738118</v>
      </c>
      <c r="H139" s="19">
        <v>0</v>
      </c>
      <c r="I139" s="19">
        <v>10171738118</v>
      </c>
    </row>
    <row r="140" spans="1:9" ht="23.1" customHeight="1">
      <c r="A140" s="18" t="s">
        <v>316</v>
      </c>
      <c r="B140" s="19">
        <v>0</v>
      </c>
      <c r="C140" s="19">
        <v>0</v>
      </c>
      <c r="D140" s="19">
        <v>0</v>
      </c>
      <c r="E140" s="19">
        <v>0</v>
      </c>
      <c r="F140" s="19">
        <v>20000</v>
      </c>
      <c r="G140" s="19">
        <v>409157701</v>
      </c>
      <c r="H140" s="19">
        <v>4020000</v>
      </c>
      <c r="I140" s="19">
        <v>413177701</v>
      </c>
    </row>
    <row r="141" spans="1:9" ht="23.1" customHeight="1">
      <c r="A141" s="18" t="s">
        <v>317</v>
      </c>
      <c r="B141" s="19">
        <v>0</v>
      </c>
      <c r="C141" s="19">
        <v>0</v>
      </c>
      <c r="D141" s="19">
        <v>0</v>
      </c>
      <c r="E141" s="19">
        <v>0</v>
      </c>
      <c r="F141" s="19">
        <v>1001000</v>
      </c>
      <c r="G141" s="19">
        <v>3791386198</v>
      </c>
      <c r="H141" s="19">
        <v>220220000</v>
      </c>
      <c r="I141" s="19">
        <v>4011606198</v>
      </c>
    </row>
    <row r="142" spans="1:9" ht="23.1" customHeight="1">
      <c r="A142" s="18" t="s">
        <v>318</v>
      </c>
      <c r="B142" s="19">
        <v>0</v>
      </c>
      <c r="C142" s="19">
        <v>0</v>
      </c>
      <c r="D142" s="19">
        <v>0</v>
      </c>
      <c r="E142" s="19">
        <v>0</v>
      </c>
      <c r="F142" s="19">
        <v>0</v>
      </c>
      <c r="G142" s="19">
        <v>299923</v>
      </c>
      <c r="H142" s="19">
        <v>0</v>
      </c>
      <c r="I142" s="19">
        <v>299923</v>
      </c>
    </row>
    <row r="143" spans="1:9" ht="23.1" customHeight="1">
      <c r="A143" s="18" t="s">
        <v>319</v>
      </c>
      <c r="B143" s="19">
        <v>0</v>
      </c>
      <c r="C143" s="19">
        <v>0</v>
      </c>
      <c r="D143" s="19">
        <v>0</v>
      </c>
      <c r="E143" s="19">
        <v>0</v>
      </c>
      <c r="F143" s="19">
        <v>0</v>
      </c>
      <c r="G143" s="19">
        <v>4400289482</v>
      </c>
      <c r="H143" s="19">
        <v>-3993136876</v>
      </c>
      <c r="I143" s="19">
        <v>407152606</v>
      </c>
    </row>
    <row r="144" spans="1:9" ht="23.1" customHeight="1">
      <c r="A144" s="18" t="s">
        <v>320</v>
      </c>
      <c r="B144" s="19">
        <v>0</v>
      </c>
      <c r="C144" s="19">
        <v>0</v>
      </c>
      <c r="D144" s="19">
        <v>0</v>
      </c>
      <c r="E144" s="19">
        <v>0</v>
      </c>
      <c r="F144" s="19">
        <v>151000</v>
      </c>
      <c r="G144" s="19">
        <v>815542641</v>
      </c>
      <c r="H144" s="19">
        <v>-820044741</v>
      </c>
      <c r="I144" s="19">
        <v>-4502100</v>
      </c>
    </row>
    <row r="145" spans="1:9" ht="23.1" customHeight="1">
      <c r="A145" s="18" t="s">
        <v>321</v>
      </c>
      <c r="B145" s="19">
        <v>0</v>
      </c>
      <c r="C145" s="19">
        <v>0</v>
      </c>
      <c r="D145" s="19">
        <v>0</v>
      </c>
      <c r="E145" s="19">
        <v>0</v>
      </c>
      <c r="F145" s="19">
        <v>12567000</v>
      </c>
      <c r="G145" s="19">
        <v>13637544</v>
      </c>
      <c r="H145" s="19">
        <v>-473034747</v>
      </c>
      <c r="I145" s="19">
        <v>-459397203</v>
      </c>
    </row>
    <row r="146" spans="1:9" ht="23.1" customHeight="1">
      <c r="A146" s="18" t="s">
        <v>322</v>
      </c>
      <c r="B146" s="19">
        <v>0</v>
      </c>
      <c r="C146" s="19">
        <v>0</v>
      </c>
      <c r="D146" s="19">
        <v>0</v>
      </c>
      <c r="E146" s="19">
        <v>0</v>
      </c>
      <c r="F146" s="19">
        <v>100000</v>
      </c>
      <c r="G146" s="19">
        <v>179010000</v>
      </c>
      <c r="H146" s="19">
        <v>-170293566</v>
      </c>
      <c r="I146" s="19">
        <v>8716434</v>
      </c>
    </row>
    <row r="147" spans="1:9" ht="23.1" customHeight="1">
      <c r="A147" s="18" t="s">
        <v>323</v>
      </c>
      <c r="B147" s="19">
        <v>0</v>
      </c>
      <c r="C147" s="19">
        <v>0</v>
      </c>
      <c r="D147" s="19">
        <v>0</v>
      </c>
      <c r="E147" s="19">
        <v>0</v>
      </c>
      <c r="F147" s="19">
        <v>1009000</v>
      </c>
      <c r="G147" s="19">
        <v>211832914027</v>
      </c>
      <c r="H147" s="19">
        <v>-202237610355</v>
      </c>
      <c r="I147" s="19">
        <v>9595303672</v>
      </c>
    </row>
    <row r="148" spans="1:9" ht="23.1" customHeight="1">
      <c r="A148" s="18" t="s">
        <v>324</v>
      </c>
      <c r="B148" s="19">
        <v>0</v>
      </c>
      <c r="C148" s="19">
        <v>0</v>
      </c>
      <c r="D148" s="19">
        <v>0</v>
      </c>
      <c r="E148" s="19">
        <v>0</v>
      </c>
      <c r="F148" s="19">
        <v>70000</v>
      </c>
      <c r="G148" s="19">
        <v>-2037925435</v>
      </c>
      <c r="H148" s="19">
        <v>31500000</v>
      </c>
      <c r="I148" s="19">
        <v>-2006425435</v>
      </c>
    </row>
    <row r="149" spans="1:9" ht="23.1" customHeight="1">
      <c r="A149" s="18" t="s">
        <v>325</v>
      </c>
      <c r="B149" s="19">
        <v>0</v>
      </c>
      <c r="C149" s="19">
        <v>0</v>
      </c>
      <c r="D149" s="19">
        <v>0</v>
      </c>
      <c r="E149" s="19">
        <v>0</v>
      </c>
      <c r="F149" s="19">
        <v>400000</v>
      </c>
      <c r="G149" s="19">
        <v>0</v>
      </c>
      <c r="H149" s="19">
        <v>1600000</v>
      </c>
      <c r="I149" s="19">
        <v>1600000</v>
      </c>
    </row>
    <row r="150" spans="1:9" ht="23.1" customHeight="1">
      <c r="A150" s="18" t="s">
        <v>326</v>
      </c>
      <c r="B150" s="19">
        <v>0</v>
      </c>
      <c r="C150" s="19">
        <v>0</v>
      </c>
      <c r="D150" s="19">
        <v>0</v>
      </c>
      <c r="E150" s="19">
        <v>0</v>
      </c>
      <c r="F150" s="19">
        <v>1254000</v>
      </c>
      <c r="G150" s="19">
        <v>0</v>
      </c>
      <c r="H150" s="19">
        <v>1254000</v>
      </c>
      <c r="I150" s="19">
        <v>1254000</v>
      </c>
    </row>
    <row r="151" spans="1:9" ht="23.1" customHeight="1">
      <c r="A151" s="18" t="s">
        <v>327</v>
      </c>
      <c r="B151" s="19">
        <v>0</v>
      </c>
      <c r="C151" s="19">
        <v>0</v>
      </c>
      <c r="D151" s="19">
        <v>0</v>
      </c>
      <c r="E151" s="19">
        <v>0</v>
      </c>
      <c r="F151" s="19">
        <v>268000</v>
      </c>
      <c r="G151" s="19">
        <v>-1028622</v>
      </c>
      <c r="H151" s="19">
        <v>24120000</v>
      </c>
      <c r="I151" s="19">
        <v>23091378</v>
      </c>
    </row>
    <row r="152" spans="1:9" ht="23.1" customHeight="1">
      <c r="A152" s="18" t="s">
        <v>328</v>
      </c>
      <c r="B152" s="19">
        <v>0</v>
      </c>
      <c r="C152" s="19">
        <v>0</v>
      </c>
      <c r="D152" s="19">
        <v>0</v>
      </c>
      <c r="E152" s="19">
        <v>0</v>
      </c>
      <c r="F152" s="19">
        <v>500000</v>
      </c>
      <c r="G152" s="19">
        <v>1149703875</v>
      </c>
      <c r="H152" s="19">
        <v>-1199691000</v>
      </c>
      <c r="I152" s="19">
        <v>-49987125</v>
      </c>
    </row>
    <row r="153" spans="1:9" ht="23.1" customHeight="1">
      <c r="A153" s="18" t="s">
        <v>329</v>
      </c>
      <c r="B153" s="19">
        <v>0</v>
      </c>
      <c r="C153" s="19">
        <v>0</v>
      </c>
      <c r="D153" s="19">
        <v>0</v>
      </c>
      <c r="E153" s="19">
        <v>0</v>
      </c>
      <c r="F153" s="19">
        <v>0</v>
      </c>
      <c r="G153" s="19">
        <v>265040844</v>
      </c>
      <c r="H153" s="19">
        <v>-256655254</v>
      </c>
      <c r="I153" s="19">
        <v>8385590</v>
      </c>
    </row>
    <row r="154" spans="1:9" ht="23.1" customHeight="1">
      <c r="A154" s="18" t="s">
        <v>330</v>
      </c>
      <c r="B154" s="19">
        <v>0</v>
      </c>
      <c r="C154" s="19">
        <v>0</v>
      </c>
      <c r="D154" s="19">
        <v>0</v>
      </c>
      <c r="E154" s="19">
        <v>0</v>
      </c>
      <c r="F154" s="19">
        <v>4280</v>
      </c>
      <c r="G154" s="19">
        <v>49298524</v>
      </c>
      <c r="H154" s="19">
        <v>-44120906</v>
      </c>
      <c r="I154" s="19">
        <v>5177618</v>
      </c>
    </row>
    <row r="155" spans="1:9" ht="23.1" customHeight="1">
      <c r="A155" s="18" t="s">
        <v>331</v>
      </c>
      <c r="B155" s="19">
        <v>0</v>
      </c>
      <c r="C155" s="19">
        <v>0</v>
      </c>
      <c r="D155" s="19">
        <v>0</v>
      </c>
      <c r="E155" s="19">
        <v>0</v>
      </c>
      <c r="F155" s="19">
        <v>15709364</v>
      </c>
      <c r="G155" s="19">
        <v>66842971722</v>
      </c>
      <c r="H155" s="19">
        <v>-56300616009</v>
      </c>
      <c r="I155" s="19">
        <v>10542355713</v>
      </c>
    </row>
    <row r="156" spans="1:9" ht="23.1" customHeight="1">
      <c r="A156" s="18" t="s">
        <v>332</v>
      </c>
      <c r="B156" s="19">
        <v>0</v>
      </c>
      <c r="C156" s="19">
        <v>0</v>
      </c>
      <c r="D156" s="19">
        <v>0</v>
      </c>
      <c r="E156" s="19">
        <v>0</v>
      </c>
      <c r="F156" s="19">
        <v>11808000</v>
      </c>
      <c r="G156" s="19">
        <v>-155121563</v>
      </c>
      <c r="H156" s="19">
        <v>637632000</v>
      </c>
      <c r="I156" s="19">
        <v>482510437</v>
      </c>
    </row>
    <row r="157" spans="1:9" ht="23.1" customHeight="1">
      <c r="A157" s="18" t="s">
        <v>333</v>
      </c>
      <c r="B157" s="19">
        <v>0</v>
      </c>
      <c r="C157" s="19">
        <v>0</v>
      </c>
      <c r="D157" s="19">
        <v>0</v>
      </c>
      <c r="E157" s="19">
        <v>0</v>
      </c>
      <c r="F157" s="19">
        <v>6623000</v>
      </c>
      <c r="G157" s="19">
        <v>-16252171</v>
      </c>
      <c r="H157" s="19">
        <v>99345000</v>
      </c>
      <c r="I157" s="19">
        <v>83092829</v>
      </c>
    </row>
    <row r="158" spans="1:9" ht="23.1" customHeight="1">
      <c r="A158" s="18" t="s">
        <v>334</v>
      </c>
      <c r="B158" s="19">
        <v>0</v>
      </c>
      <c r="C158" s="19">
        <v>0</v>
      </c>
      <c r="D158" s="19">
        <v>0</v>
      </c>
      <c r="E158" s="19">
        <v>0</v>
      </c>
      <c r="F158" s="19">
        <v>2000</v>
      </c>
      <c r="G158" s="19">
        <v>0</v>
      </c>
      <c r="H158" s="19">
        <v>76000</v>
      </c>
      <c r="I158" s="19">
        <v>76000</v>
      </c>
    </row>
    <row r="159" spans="1:9" ht="23.1" customHeight="1">
      <c r="A159" s="18" t="s">
        <v>335</v>
      </c>
      <c r="B159" s="19">
        <v>0</v>
      </c>
      <c r="C159" s="19">
        <v>0</v>
      </c>
      <c r="D159" s="19">
        <v>0</v>
      </c>
      <c r="E159" s="19">
        <v>0</v>
      </c>
      <c r="F159" s="19">
        <v>200000</v>
      </c>
      <c r="G159" s="19">
        <v>0</v>
      </c>
      <c r="H159" s="19">
        <v>3800000</v>
      </c>
      <c r="I159" s="19">
        <v>3800000</v>
      </c>
    </row>
    <row r="160" spans="1:9" ht="23.1" customHeight="1">
      <c r="A160" s="18" t="s">
        <v>336</v>
      </c>
      <c r="B160" s="19">
        <v>0</v>
      </c>
      <c r="C160" s="19">
        <v>0</v>
      </c>
      <c r="D160" s="19">
        <v>0</v>
      </c>
      <c r="E160" s="19">
        <v>0</v>
      </c>
      <c r="F160" s="19">
        <v>600000</v>
      </c>
      <c r="G160" s="19">
        <v>0</v>
      </c>
      <c r="H160" s="19">
        <v>6000000</v>
      </c>
      <c r="I160" s="19">
        <v>6000000</v>
      </c>
    </row>
    <row r="161" spans="1:9" ht="23.1" customHeight="1">
      <c r="A161" s="18" t="s">
        <v>337</v>
      </c>
      <c r="B161" s="19">
        <v>0</v>
      </c>
      <c r="C161" s="19">
        <v>0</v>
      </c>
      <c r="D161" s="19">
        <v>0</v>
      </c>
      <c r="E161" s="19">
        <v>0</v>
      </c>
      <c r="F161" s="19">
        <v>1447000</v>
      </c>
      <c r="G161" s="19">
        <v>0</v>
      </c>
      <c r="H161" s="19">
        <v>89714000</v>
      </c>
      <c r="I161" s="19">
        <v>89714000</v>
      </c>
    </row>
    <row r="162" spans="1:9" ht="23.1" customHeight="1">
      <c r="A162" s="18" t="s">
        <v>338</v>
      </c>
      <c r="B162" s="19">
        <v>0</v>
      </c>
      <c r="C162" s="19">
        <v>0</v>
      </c>
      <c r="D162" s="19">
        <v>0</v>
      </c>
      <c r="E162" s="19">
        <v>0</v>
      </c>
      <c r="F162" s="19">
        <v>0</v>
      </c>
      <c r="G162" s="19">
        <v>48488223456</v>
      </c>
      <c r="H162" s="19">
        <v>-21534887219</v>
      </c>
      <c r="I162" s="19">
        <v>26953336237</v>
      </c>
    </row>
    <row r="163" spans="1:9" ht="23.1" customHeight="1">
      <c r="A163" s="18" t="s">
        <v>339</v>
      </c>
      <c r="B163" s="19">
        <v>0</v>
      </c>
      <c r="C163" s="19">
        <v>0</v>
      </c>
      <c r="D163" s="19">
        <v>0</v>
      </c>
      <c r="E163" s="19">
        <v>0</v>
      </c>
      <c r="F163" s="19">
        <v>0</v>
      </c>
      <c r="G163" s="19">
        <v>8880487368</v>
      </c>
      <c r="H163" s="19">
        <v>0</v>
      </c>
      <c r="I163" s="19">
        <v>8880487368</v>
      </c>
    </row>
    <row r="164" spans="1:9" ht="23.1" customHeight="1">
      <c r="A164" s="18" t="s">
        <v>340</v>
      </c>
      <c r="B164" s="19">
        <v>0</v>
      </c>
      <c r="C164" s="19">
        <v>0</v>
      </c>
      <c r="D164" s="19">
        <v>0</v>
      </c>
      <c r="E164" s="19">
        <v>0</v>
      </c>
      <c r="F164" s="19">
        <v>49711000</v>
      </c>
      <c r="G164" s="19">
        <v>-3822699460</v>
      </c>
      <c r="H164" s="19">
        <v>13345208288</v>
      </c>
      <c r="I164" s="19">
        <v>9522508828</v>
      </c>
    </row>
    <row r="165" spans="1:9" ht="23.1" customHeight="1">
      <c r="A165" s="18" t="s">
        <v>341</v>
      </c>
      <c r="B165" s="19">
        <v>0</v>
      </c>
      <c r="C165" s="19">
        <v>0</v>
      </c>
      <c r="D165" s="19">
        <v>0</v>
      </c>
      <c r="E165" s="19">
        <v>0</v>
      </c>
      <c r="F165" s="19">
        <v>0</v>
      </c>
      <c r="G165" s="19">
        <v>12849789522</v>
      </c>
      <c r="H165" s="19">
        <v>0</v>
      </c>
      <c r="I165" s="19">
        <v>12849789522</v>
      </c>
    </row>
    <row r="166" spans="1:9" ht="23.1" customHeight="1">
      <c r="A166" s="18" t="s">
        <v>342</v>
      </c>
      <c r="B166" s="19">
        <v>0</v>
      </c>
      <c r="C166" s="19">
        <v>0</v>
      </c>
      <c r="D166" s="19">
        <v>0</v>
      </c>
      <c r="E166" s="19">
        <v>0</v>
      </c>
      <c r="F166" s="19">
        <v>29759000</v>
      </c>
      <c r="G166" s="19">
        <v>-8163234</v>
      </c>
      <c r="H166" s="19">
        <v>178554000</v>
      </c>
      <c r="I166" s="19">
        <v>170390766</v>
      </c>
    </row>
    <row r="167" spans="1:9" ht="23.1" customHeight="1">
      <c r="A167" s="18" t="s">
        <v>343</v>
      </c>
      <c r="B167" s="19">
        <v>0</v>
      </c>
      <c r="C167" s="19">
        <v>0</v>
      </c>
      <c r="D167" s="19">
        <v>0</v>
      </c>
      <c r="E167" s="19">
        <v>0</v>
      </c>
      <c r="F167" s="19">
        <v>795036</v>
      </c>
      <c r="G167" s="19">
        <v>27364962</v>
      </c>
      <c r="H167" s="19">
        <v>0</v>
      </c>
      <c r="I167" s="19">
        <v>27364962</v>
      </c>
    </row>
    <row r="168" spans="1:9" ht="23.1" customHeight="1">
      <c r="A168" s="18" t="s">
        <v>344</v>
      </c>
      <c r="B168" s="19">
        <v>0</v>
      </c>
      <c r="C168" s="19">
        <v>0</v>
      </c>
      <c r="D168" s="19">
        <v>0</v>
      </c>
      <c r="E168" s="19">
        <v>0</v>
      </c>
      <c r="F168" s="19">
        <v>2861130</v>
      </c>
      <c r="G168" s="19">
        <v>121558699</v>
      </c>
      <c r="H168" s="19">
        <v>0</v>
      </c>
      <c r="I168" s="19">
        <v>121558699</v>
      </c>
    </row>
    <row r="169" spans="1:9" ht="23.1" customHeight="1">
      <c r="A169" s="18" t="s">
        <v>345</v>
      </c>
      <c r="B169" s="19">
        <v>0</v>
      </c>
      <c r="C169" s="19">
        <v>0</v>
      </c>
      <c r="D169" s="19">
        <v>0</v>
      </c>
      <c r="E169" s="19">
        <v>0</v>
      </c>
      <c r="F169" s="19">
        <v>2086656</v>
      </c>
      <c r="G169" s="19">
        <v>342879754</v>
      </c>
      <c r="H169" s="19">
        <v>0</v>
      </c>
      <c r="I169" s="19">
        <v>342879754</v>
      </c>
    </row>
    <row r="170" spans="1:9" ht="23.1" customHeight="1">
      <c r="A170" s="18" t="s">
        <v>346</v>
      </c>
      <c r="B170" s="19">
        <v>0</v>
      </c>
      <c r="C170" s="19">
        <v>0</v>
      </c>
      <c r="D170" s="19">
        <v>0</v>
      </c>
      <c r="E170" s="19">
        <v>0</v>
      </c>
      <c r="F170" s="19">
        <v>144552</v>
      </c>
      <c r="G170" s="19">
        <v>94655630</v>
      </c>
      <c r="H170" s="19">
        <v>0</v>
      </c>
      <c r="I170" s="19">
        <v>94655630</v>
      </c>
    </row>
    <row r="171" spans="1:9" ht="23.1" customHeight="1">
      <c r="A171" s="18" t="s">
        <v>347</v>
      </c>
      <c r="B171" s="19">
        <v>0</v>
      </c>
      <c r="C171" s="19">
        <v>0</v>
      </c>
      <c r="D171" s="19">
        <v>0</v>
      </c>
      <c r="E171" s="19">
        <v>0</v>
      </c>
      <c r="F171" s="19">
        <v>312000</v>
      </c>
      <c r="G171" s="19">
        <v>1189326</v>
      </c>
      <c r="H171" s="19">
        <v>31200000</v>
      </c>
      <c r="I171" s="19">
        <v>32389326</v>
      </c>
    </row>
    <row r="172" spans="1:9" ht="23.1" customHeight="1">
      <c r="A172" s="18" t="s">
        <v>348</v>
      </c>
      <c r="B172" s="19">
        <v>0</v>
      </c>
      <c r="C172" s="19">
        <v>0</v>
      </c>
      <c r="D172" s="19">
        <v>0</v>
      </c>
      <c r="E172" s="19">
        <v>0</v>
      </c>
      <c r="F172" s="19">
        <v>0</v>
      </c>
      <c r="G172" s="19">
        <v>443808156</v>
      </c>
      <c r="H172" s="19">
        <v>-421145992</v>
      </c>
      <c r="I172" s="19">
        <v>22662164</v>
      </c>
    </row>
    <row r="173" spans="1:9" ht="23.1" customHeight="1">
      <c r="A173" s="18" t="s">
        <v>349</v>
      </c>
      <c r="B173" s="19">
        <v>0</v>
      </c>
      <c r="C173" s="19">
        <v>0</v>
      </c>
      <c r="D173" s="19">
        <v>0</v>
      </c>
      <c r="E173" s="19">
        <v>0</v>
      </c>
      <c r="F173" s="19">
        <v>11371000</v>
      </c>
      <c r="G173" s="19">
        <v>-67024212</v>
      </c>
      <c r="H173" s="19">
        <v>170565000</v>
      </c>
      <c r="I173" s="19">
        <v>103540788</v>
      </c>
    </row>
    <row r="174" spans="1:9" ht="23.1" customHeight="1">
      <c r="A174" s="18" t="s">
        <v>350</v>
      </c>
      <c r="B174" s="19">
        <v>0</v>
      </c>
      <c r="C174" s="19">
        <v>0</v>
      </c>
      <c r="D174" s="19">
        <v>0</v>
      </c>
      <c r="E174" s="19">
        <v>0</v>
      </c>
      <c r="F174" s="19">
        <v>4907000</v>
      </c>
      <c r="G174" s="19">
        <v>-71054271</v>
      </c>
      <c r="H174" s="19">
        <v>122675000</v>
      </c>
      <c r="I174" s="19">
        <v>51620729</v>
      </c>
    </row>
    <row r="175" spans="1:9" ht="23.1" customHeight="1">
      <c r="A175" s="18" t="s">
        <v>351</v>
      </c>
      <c r="B175" s="19">
        <v>0</v>
      </c>
      <c r="C175" s="19">
        <v>0</v>
      </c>
      <c r="D175" s="19">
        <v>0</v>
      </c>
      <c r="E175" s="19">
        <v>0</v>
      </c>
      <c r="F175" s="19">
        <v>0</v>
      </c>
      <c r="G175" s="19">
        <v>2139246965</v>
      </c>
      <c r="H175" s="19">
        <v>0</v>
      </c>
      <c r="I175" s="19">
        <v>2139246965</v>
      </c>
    </row>
    <row r="176" spans="1:9" ht="23.1" customHeight="1">
      <c r="A176" s="18" t="s">
        <v>352</v>
      </c>
      <c r="B176" s="19">
        <v>0</v>
      </c>
      <c r="C176" s="19">
        <v>0</v>
      </c>
      <c r="D176" s="19">
        <v>0</v>
      </c>
      <c r="E176" s="19">
        <v>0</v>
      </c>
      <c r="F176" s="19">
        <v>233000</v>
      </c>
      <c r="G176" s="19">
        <v>-800206</v>
      </c>
      <c r="H176" s="19">
        <v>11650000</v>
      </c>
      <c r="I176" s="19">
        <v>10849794</v>
      </c>
    </row>
    <row r="177" spans="1:9" ht="23.1" customHeight="1">
      <c r="A177" s="18" t="s">
        <v>353</v>
      </c>
      <c r="B177" s="19">
        <v>0</v>
      </c>
      <c r="C177" s="19">
        <v>0</v>
      </c>
      <c r="D177" s="19">
        <v>0</v>
      </c>
      <c r="E177" s="19">
        <v>0</v>
      </c>
      <c r="F177" s="19">
        <v>10000</v>
      </c>
      <c r="G177" s="19">
        <v>49012379</v>
      </c>
      <c r="H177" s="19">
        <v>1000000</v>
      </c>
      <c r="I177" s="19">
        <v>50012379</v>
      </c>
    </row>
    <row r="178" spans="1:9" ht="23.1" customHeight="1">
      <c r="A178" s="18" t="s">
        <v>354</v>
      </c>
      <c r="B178" s="19">
        <v>0</v>
      </c>
      <c r="C178" s="19">
        <v>0</v>
      </c>
      <c r="D178" s="19">
        <v>0</v>
      </c>
      <c r="E178" s="19">
        <v>0</v>
      </c>
      <c r="F178" s="19">
        <v>416000</v>
      </c>
      <c r="G178" s="19">
        <v>1557355888</v>
      </c>
      <c r="H178" s="19">
        <v>-2638427</v>
      </c>
      <c r="I178" s="19">
        <v>1554717461</v>
      </c>
    </row>
    <row r="179" spans="1:9" ht="23.1" customHeight="1">
      <c r="A179" s="18" t="s">
        <v>355</v>
      </c>
      <c r="B179" s="19">
        <v>0</v>
      </c>
      <c r="C179" s="19">
        <v>0</v>
      </c>
      <c r="D179" s="19">
        <v>0</v>
      </c>
      <c r="E179" s="19">
        <v>0</v>
      </c>
      <c r="F179" s="19">
        <v>38000</v>
      </c>
      <c r="G179" s="19">
        <v>529753563</v>
      </c>
      <c r="H179" s="19">
        <v>3800000</v>
      </c>
      <c r="I179" s="19">
        <v>533553563</v>
      </c>
    </row>
    <row r="180" spans="1:9" ht="23.1" customHeight="1">
      <c r="A180" s="18" t="s">
        <v>356</v>
      </c>
      <c r="B180" s="19">
        <v>0</v>
      </c>
      <c r="C180" s="19">
        <v>0</v>
      </c>
      <c r="D180" s="19">
        <v>0</v>
      </c>
      <c r="E180" s="19">
        <v>0</v>
      </c>
      <c r="F180" s="19">
        <v>1764000</v>
      </c>
      <c r="G180" s="19">
        <v>5821870914</v>
      </c>
      <c r="H180" s="19">
        <v>-6034597887</v>
      </c>
      <c r="I180" s="19">
        <v>-212726973</v>
      </c>
    </row>
    <row r="181" spans="1:9" ht="23.1" customHeight="1">
      <c r="A181" s="18" t="s">
        <v>357</v>
      </c>
      <c r="B181" s="19">
        <v>0</v>
      </c>
      <c r="C181" s="19">
        <v>0</v>
      </c>
      <c r="D181" s="19">
        <v>0</v>
      </c>
      <c r="E181" s="19">
        <v>0</v>
      </c>
      <c r="F181" s="19">
        <v>20000</v>
      </c>
      <c r="G181" s="19">
        <v>37791000</v>
      </c>
      <c r="H181" s="19">
        <v>-35300819</v>
      </c>
      <c r="I181" s="19">
        <v>2490181</v>
      </c>
    </row>
    <row r="182" spans="1:9" ht="23.1" customHeight="1">
      <c r="A182" s="18" t="s">
        <v>358</v>
      </c>
      <c r="B182" s="19">
        <v>0</v>
      </c>
      <c r="C182" s="19">
        <v>0</v>
      </c>
      <c r="D182" s="19">
        <v>0</v>
      </c>
      <c r="E182" s="19">
        <v>0</v>
      </c>
      <c r="F182" s="19">
        <v>0</v>
      </c>
      <c r="G182" s="19">
        <v>230429690</v>
      </c>
      <c r="H182" s="19">
        <v>-4208323</v>
      </c>
      <c r="I182" s="19">
        <v>226221367</v>
      </c>
    </row>
    <row r="183" spans="1:9" ht="23.1" customHeight="1">
      <c r="A183" s="18" t="s">
        <v>359</v>
      </c>
      <c r="B183" s="19">
        <v>0</v>
      </c>
      <c r="C183" s="19">
        <v>0</v>
      </c>
      <c r="D183" s="19">
        <v>0</v>
      </c>
      <c r="E183" s="19">
        <v>0</v>
      </c>
      <c r="F183" s="19">
        <v>0</v>
      </c>
      <c r="G183" s="19">
        <v>4031415682</v>
      </c>
      <c r="H183" s="19">
        <v>-3815582684</v>
      </c>
      <c r="I183" s="19">
        <v>215832998</v>
      </c>
    </row>
    <row r="184" spans="1:9" ht="23.1" customHeight="1">
      <c r="A184" s="18" t="s">
        <v>360</v>
      </c>
      <c r="B184" s="19">
        <v>0</v>
      </c>
      <c r="C184" s="19">
        <v>0</v>
      </c>
      <c r="D184" s="19">
        <v>0</v>
      </c>
      <c r="E184" s="19">
        <v>0</v>
      </c>
      <c r="F184" s="19">
        <v>39000</v>
      </c>
      <c r="G184" s="19">
        <v>18595211</v>
      </c>
      <c r="H184" s="19">
        <v>2730000</v>
      </c>
      <c r="I184" s="19">
        <v>21325211</v>
      </c>
    </row>
    <row r="185" spans="1:9" ht="23.1" customHeight="1">
      <c r="A185" s="18" t="s">
        <v>361</v>
      </c>
      <c r="B185" s="19">
        <v>0</v>
      </c>
      <c r="C185" s="19">
        <v>0</v>
      </c>
      <c r="D185" s="19">
        <v>0</v>
      </c>
      <c r="E185" s="19">
        <v>0</v>
      </c>
      <c r="F185" s="19">
        <v>2020000</v>
      </c>
      <c r="G185" s="19">
        <v>704826</v>
      </c>
      <c r="H185" s="19">
        <v>137360000</v>
      </c>
      <c r="I185" s="19">
        <v>138064826</v>
      </c>
    </row>
    <row r="186" spans="1:9" ht="23.1" customHeight="1">
      <c r="A186" s="18" t="s">
        <v>362</v>
      </c>
      <c r="B186" s="19">
        <v>0</v>
      </c>
      <c r="C186" s="19">
        <v>0</v>
      </c>
      <c r="D186" s="19">
        <v>0</v>
      </c>
      <c r="E186" s="19">
        <v>0</v>
      </c>
      <c r="F186" s="19">
        <v>0</v>
      </c>
      <c r="G186" s="19">
        <v>5459252778</v>
      </c>
      <c r="H186" s="19">
        <v>0</v>
      </c>
      <c r="I186" s="19">
        <v>5459252778</v>
      </c>
    </row>
    <row r="187" spans="1:9" ht="23.1" customHeight="1">
      <c r="A187" s="18" t="s">
        <v>363</v>
      </c>
      <c r="B187" s="19">
        <v>0</v>
      </c>
      <c r="C187" s="19">
        <v>0</v>
      </c>
      <c r="D187" s="19">
        <v>0</v>
      </c>
      <c r="E187" s="19">
        <v>0</v>
      </c>
      <c r="F187" s="19">
        <v>5000</v>
      </c>
      <c r="G187" s="19">
        <v>35951254</v>
      </c>
      <c r="H187" s="19">
        <v>-34412275</v>
      </c>
      <c r="I187" s="19">
        <v>1538979</v>
      </c>
    </row>
    <row r="188" spans="1:9" ht="23.1" customHeight="1">
      <c r="A188" s="18" t="s">
        <v>364</v>
      </c>
      <c r="B188" s="19">
        <v>0</v>
      </c>
      <c r="C188" s="19">
        <v>0</v>
      </c>
      <c r="D188" s="19">
        <v>0</v>
      </c>
      <c r="E188" s="19">
        <v>0</v>
      </c>
      <c r="F188" s="19">
        <v>623392</v>
      </c>
      <c r="G188" s="19">
        <v>3310049571</v>
      </c>
      <c r="H188" s="19">
        <v>-3286448956</v>
      </c>
      <c r="I188" s="19">
        <v>23600615</v>
      </c>
    </row>
    <row r="189" spans="1:9" ht="23.1" customHeight="1">
      <c r="A189" s="18" t="s">
        <v>365</v>
      </c>
      <c r="B189" s="19">
        <v>0</v>
      </c>
      <c r="C189" s="19">
        <v>0</v>
      </c>
      <c r="D189" s="19">
        <v>0</v>
      </c>
      <c r="E189" s="19">
        <v>0</v>
      </c>
      <c r="F189" s="19">
        <v>2462000</v>
      </c>
      <c r="G189" s="19">
        <v>-4035032</v>
      </c>
      <c r="H189" s="19">
        <v>120638000</v>
      </c>
      <c r="I189" s="19">
        <v>116602968</v>
      </c>
    </row>
    <row r="190" spans="1:9" ht="23.1" customHeight="1">
      <c r="A190" s="18" t="s">
        <v>366</v>
      </c>
      <c r="B190" s="19">
        <v>0</v>
      </c>
      <c r="C190" s="19">
        <v>0</v>
      </c>
      <c r="D190" s="19">
        <v>0</v>
      </c>
      <c r="E190" s="19">
        <v>0</v>
      </c>
      <c r="F190" s="19">
        <v>592000</v>
      </c>
      <c r="G190" s="19">
        <v>-1276326</v>
      </c>
      <c r="H190" s="19">
        <v>76960000</v>
      </c>
      <c r="I190" s="19">
        <v>75683674</v>
      </c>
    </row>
    <row r="191" spans="1:9" ht="23.1" customHeight="1">
      <c r="A191" s="18" t="s">
        <v>367</v>
      </c>
      <c r="B191" s="19">
        <v>0</v>
      </c>
      <c r="C191" s="19">
        <v>0</v>
      </c>
      <c r="D191" s="19">
        <v>0</v>
      </c>
      <c r="E191" s="19">
        <v>0</v>
      </c>
      <c r="F191" s="19">
        <v>1212000</v>
      </c>
      <c r="G191" s="19">
        <v>192338394</v>
      </c>
      <c r="H191" s="19">
        <v>133320000</v>
      </c>
      <c r="I191" s="19">
        <v>325658394</v>
      </c>
    </row>
    <row r="192" spans="1:9" ht="23.1" customHeight="1">
      <c r="A192" s="18" t="s">
        <v>368</v>
      </c>
      <c r="B192" s="19">
        <v>0</v>
      </c>
      <c r="C192" s="19">
        <v>0</v>
      </c>
      <c r="D192" s="19">
        <v>0</v>
      </c>
      <c r="E192" s="19">
        <v>0</v>
      </c>
      <c r="F192" s="19">
        <v>0</v>
      </c>
      <c r="G192" s="19">
        <v>5560789629</v>
      </c>
      <c r="H192" s="19">
        <v>0</v>
      </c>
      <c r="I192" s="19">
        <v>5560789629</v>
      </c>
    </row>
    <row r="193" spans="1:9" ht="23.1" customHeight="1">
      <c r="A193" s="18" t="s">
        <v>369</v>
      </c>
      <c r="B193" s="19">
        <v>0</v>
      </c>
      <c r="C193" s="19">
        <v>0</v>
      </c>
      <c r="D193" s="19">
        <v>0</v>
      </c>
      <c r="E193" s="19">
        <v>0</v>
      </c>
      <c r="F193" s="19">
        <v>0</v>
      </c>
      <c r="G193" s="19">
        <v>997953774</v>
      </c>
      <c r="H193" s="19">
        <v>0</v>
      </c>
      <c r="I193" s="19">
        <v>997953774</v>
      </c>
    </row>
    <row r="194" spans="1:9" ht="23.1" customHeight="1">
      <c r="A194" s="18" t="s">
        <v>370</v>
      </c>
      <c r="B194" s="19">
        <v>0</v>
      </c>
      <c r="C194" s="19">
        <v>0</v>
      </c>
      <c r="D194" s="19">
        <v>0</v>
      </c>
      <c r="E194" s="19">
        <v>0</v>
      </c>
      <c r="F194" s="19">
        <v>4279000</v>
      </c>
      <c r="G194" s="19">
        <v>-14335685</v>
      </c>
      <c r="H194" s="19">
        <v>81301000</v>
      </c>
      <c r="I194" s="19">
        <v>66965315</v>
      </c>
    </row>
    <row r="195" spans="1:9" ht="23.1" customHeight="1">
      <c r="A195" s="18" t="s">
        <v>371</v>
      </c>
      <c r="B195" s="19">
        <v>0</v>
      </c>
      <c r="C195" s="19">
        <v>0</v>
      </c>
      <c r="D195" s="19">
        <v>0</v>
      </c>
      <c r="E195" s="19">
        <v>0</v>
      </c>
      <c r="F195" s="19">
        <v>100000</v>
      </c>
      <c r="G195" s="19">
        <v>681408</v>
      </c>
      <c r="H195" s="19">
        <v>6500000</v>
      </c>
      <c r="I195" s="19">
        <v>7181408</v>
      </c>
    </row>
    <row r="196" spans="1:9" ht="23.1" customHeight="1">
      <c r="A196" s="18" t="s">
        <v>372</v>
      </c>
      <c r="B196" s="19">
        <v>0</v>
      </c>
      <c r="C196" s="19">
        <v>0</v>
      </c>
      <c r="D196" s="19">
        <v>0</v>
      </c>
      <c r="E196" s="19">
        <v>0</v>
      </c>
      <c r="F196" s="19">
        <v>468160</v>
      </c>
      <c r="G196" s="19">
        <v>2085856753</v>
      </c>
      <c r="H196" s="19">
        <v>-1290261510</v>
      </c>
      <c r="I196" s="19">
        <v>795595243</v>
      </c>
    </row>
    <row r="197" spans="1:9" ht="23.1" customHeight="1">
      <c r="A197" s="18" t="s">
        <v>373</v>
      </c>
      <c r="B197" s="19">
        <v>0</v>
      </c>
      <c r="C197" s="19">
        <v>0</v>
      </c>
      <c r="D197" s="19">
        <v>0</v>
      </c>
      <c r="E197" s="19">
        <v>0</v>
      </c>
      <c r="F197" s="19">
        <v>0</v>
      </c>
      <c r="G197" s="19">
        <v>5628553</v>
      </c>
      <c r="H197" s="19">
        <v>0</v>
      </c>
      <c r="I197" s="19">
        <v>5628553</v>
      </c>
    </row>
    <row r="198" spans="1:9" ht="23.1" customHeight="1">
      <c r="A198" s="18" t="s">
        <v>374</v>
      </c>
      <c r="B198" s="19">
        <v>0</v>
      </c>
      <c r="C198" s="19">
        <v>0</v>
      </c>
      <c r="D198" s="19">
        <v>0</v>
      </c>
      <c r="E198" s="19">
        <v>0</v>
      </c>
      <c r="F198" s="19">
        <v>700000</v>
      </c>
      <c r="G198" s="19">
        <v>-875225312</v>
      </c>
      <c r="H198" s="19">
        <v>735000000</v>
      </c>
      <c r="I198" s="19">
        <v>-140225312</v>
      </c>
    </row>
    <row r="199" spans="1:9" ht="23.1" customHeight="1">
      <c r="A199" s="18" t="s">
        <v>375</v>
      </c>
      <c r="B199" s="19">
        <v>0</v>
      </c>
      <c r="C199" s="19">
        <v>0</v>
      </c>
      <c r="D199" s="19">
        <v>0</v>
      </c>
      <c r="E199" s="19">
        <v>0</v>
      </c>
      <c r="F199" s="19">
        <v>1150076</v>
      </c>
      <c r="G199" s="19">
        <v>349725940</v>
      </c>
      <c r="H199" s="19">
        <v>0</v>
      </c>
      <c r="I199" s="19">
        <v>349725940</v>
      </c>
    </row>
    <row r="200" spans="1:9" ht="23.1" customHeight="1">
      <c r="A200" s="18" t="s">
        <v>376</v>
      </c>
      <c r="B200" s="19">
        <v>0</v>
      </c>
      <c r="C200" s="19">
        <v>0</v>
      </c>
      <c r="D200" s="19">
        <v>0</v>
      </c>
      <c r="E200" s="19">
        <v>0</v>
      </c>
      <c r="F200" s="19">
        <v>1016055</v>
      </c>
      <c r="G200" s="19">
        <v>4923035327</v>
      </c>
      <c r="H200" s="19">
        <v>-4900417212</v>
      </c>
      <c r="I200" s="19">
        <v>22618115</v>
      </c>
    </row>
    <row r="201" spans="1:9" ht="23.1" customHeight="1">
      <c r="A201" s="18" t="s">
        <v>377</v>
      </c>
      <c r="B201" s="19">
        <v>0</v>
      </c>
      <c r="C201" s="19">
        <v>0</v>
      </c>
      <c r="D201" s="19">
        <v>0</v>
      </c>
      <c r="E201" s="19">
        <v>0</v>
      </c>
      <c r="F201" s="19">
        <v>433000</v>
      </c>
      <c r="G201" s="19">
        <v>999743</v>
      </c>
      <c r="H201" s="19">
        <v>216500000</v>
      </c>
      <c r="I201" s="19">
        <v>217499743</v>
      </c>
    </row>
    <row r="202" spans="1:9" ht="23.1" customHeight="1">
      <c r="A202" s="18" t="s">
        <v>378</v>
      </c>
      <c r="B202" s="19">
        <v>0</v>
      </c>
      <c r="C202" s="19">
        <v>0</v>
      </c>
      <c r="D202" s="19">
        <v>0</v>
      </c>
      <c r="E202" s="19">
        <v>0</v>
      </c>
      <c r="F202" s="19">
        <v>1021000</v>
      </c>
      <c r="G202" s="19">
        <v>-173816466</v>
      </c>
      <c r="H202" s="19">
        <v>59243928</v>
      </c>
      <c r="I202" s="19">
        <v>-114572538</v>
      </c>
    </row>
    <row r="203" spans="1:9" ht="23.1" customHeight="1">
      <c r="A203" s="18" t="s">
        <v>379</v>
      </c>
      <c r="B203" s="19">
        <v>0</v>
      </c>
      <c r="C203" s="19">
        <v>0</v>
      </c>
      <c r="D203" s="19">
        <v>0</v>
      </c>
      <c r="E203" s="19">
        <v>0</v>
      </c>
      <c r="F203" s="19">
        <v>7060000</v>
      </c>
      <c r="G203" s="19">
        <v>27901692000</v>
      </c>
      <c r="H203" s="19">
        <v>-28688938556</v>
      </c>
      <c r="I203" s="19">
        <v>-787246556</v>
      </c>
    </row>
    <row r="204" spans="1:9" ht="23.1" customHeight="1">
      <c r="A204" s="18" t="s">
        <v>380</v>
      </c>
      <c r="B204" s="19">
        <v>0</v>
      </c>
      <c r="C204" s="19">
        <v>0</v>
      </c>
      <c r="D204" s="19">
        <v>0</v>
      </c>
      <c r="E204" s="19">
        <v>0</v>
      </c>
      <c r="F204" s="19">
        <v>2564000</v>
      </c>
      <c r="G204" s="19">
        <v>0</v>
      </c>
      <c r="H204" s="19">
        <v>125636000</v>
      </c>
      <c r="I204" s="19">
        <v>125636000</v>
      </c>
    </row>
    <row r="205" spans="1:9" ht="23.1" customHeight="1">
      <c r="A205" s="18" t="s">
        <v>381</v>
      </c>
      <c r="B205" s="19">
        <v>0</v>
      </c>
      <c r="C205" s="19">
        <v>0</v>
      </c>
      <c r="D205" s="19">
        <v>0</v>
      </c>
      <c r="E205" s="19">
        <v>0</v>
      </c>
      <c r="F205" s="19">
        <v>0</v>
      </c>
      <c r="G205" s="19">
        <v>211500533</v>
      </c>
      <c r="H205" s="19">
        <v>0</v>
      </c>
      <c r="I205" s="19">
        <v>211500533</v>
      </c>
    </row>
    <row r="206" spans="1:9" ht="23.1" customHeight="1">
      <c r="A206" s="18" t="s">
        <v>382</v>
      </c>
      <c r="B206" s="19">
        <v>0</v>
      </c>
      <c r="C206" s="19">
        <v>0</v>
      </c>
      <c r="D206" s="19">
        <v>0</v>
      </c>
      <c r="E206" s="19">
        <v>0</v>
      </c>
      <c r="F206" s="19">
        <v>32059000</v>
      </c>
      <c r="G206" s="19">
        <v>1658827087</v>
      </c>
      <c r="H206" s="19">
        <v>0</v>
      </c>
      <c r="I206" s="19">
        <v>1658827087</v>
      </c>
    </row>
    <row r="207" spans="1:9" ht="23.1" customHeight="1">
      <c r="A207" s="18" t="s">
        <v>383</v>
      </c>
      <c r="B207" s="19">
        <v>0</v>
      </c>
      <c r="C207" s="19">
        <v>0</v>
      </c>
      <c r="D207" s="19">
        <v>0</v>
      </c>
      <c r="E207" s="19">
        <v>0</v>
      </c>
      <c r="F207" s="19">
        <v>1113200</v>
      </c>
      <c r="G207" s="19">
        <v>195807315</v>
      </c>
      <c r="H207" s="19">
        <v>0</v>
      </c>
      <c r="I207" s="19">
        <v>195807315</v>
      </c>
    </row>
    <row r="208" spans="1:9" ht="23.1" customHeight="1">
      <c r="A208" s="18" t="s">
        <v>384</v>
      </c>
      <c r="B208" s="19">
        <v>0</v>
      </c>
      <c r="C208" s="19">
        <v>0</v>
      </c>
      <c r="D208" s="19">
        <v>0</v>
      </c>
      <c r="E208" s="19">
        <v>0</v>
      </c>
      <c r="F208" s="19">
        <v>164793</v>
      </c>
      <c r="G208" s="19">
        <v>165177469</v>
      </c>
      <c r="H208" s="19">
        <v>0</v>
      </c>
      <c r="I208" s="19">
        <v>165177469</v>
      </c>
    </row>
    <row r="209" spans="1:9" ht="23.1" customHeight="1">
      <c r="A209" s="18" t="s">
        <v>385</v>
      </c>
      <c r="B209" s="19">
        <v>0</v>
      </c>
      <c r="C209" s="19">
        <v>0</v>
      </c>
      <c r="D209" s="19">
        <v>0</v>
      </c>
      <c r="E209" s="19">
        <v>0</v>
      </c>
      <c r="F209" s="19">
        <v>3983340</v>
      </c>
      <c r="G209" s="19">
        <v>203492617</v>
      </c>
      <c r="H209" s="19">
        <v>0</v>
      </c>
      <c r="I209" s="19">
        <v>203492617</v>
      </c>
    </row>
    <row r="210" spans="1:9" ht="23.1" customHeight="1">
      <c r="A210" s="18" t="s">
        <v>386</v>
      </c>
      <c r="B210" s="19">
        <v>0</v>
      </c>
      <c r="C210" s="19">
        <v>0</v>
      </c>
      <c r="D210" s="19">
        <v>0</v>
      </c>
      <c r="E210" s="19">
        <v>0</v>
      </c>
      <c r="F210" s="19">
        <v>0</v>
      </c>
      <c r="G210" s="19">
        <v>-469106060</v>
      </c>
      <c r="H210" s="19">
        <v>0</v>
      </c>
      <c r="I210" s="19">
        <v>-469106060</v>
      </c>
    </row>
    <row r="211" spans="1:9" ht="23.1" customHeight="1">
      <c r="A211" s="18" t="s">
        <v>387</v>
      </c>
      <c r="B211" s="19">
        <v>0</v>
      </c>
      <c r="C211" s="19">
        <v>0</v>
      </c>
      <c r="D211" s="19">
        <v>0</v>
      </c>
      <c r="E211" s="19">
        <v>0</v>
      </c>
      <c r="F211" s="19">
        <v>0</v>
      </c>
      <c r="G211" s="19">
        <v>214532681</v>
      </c>
      <c r="H211" s="19">
        <v>-202748717</v>
      </c>
      <c r="I211" s="19">
        <v>11783964</v>
      </c>
    </row>
    <row r="212" spans="1:9" ht="23.1" customHeight="1">
      <c r="A212" s="18" t="s">
        <v>388</v>
      </c>
      <c r="B212" s="19">
        <v>0</v>
      </c>
      <c r="C212" s="19">
        <v>0</v>
      </c>
      <c r="D212" s="19">
        <v>0</v>
      </c>
      <c r="E212" s="19">
        <v>0</v>
      </c>
      <c r="F212" s="19">
        <v>1505000</v>
      </c>
      <c r="G212" s="19">
        <v>10421365500</v>
      </c>
      <c r="H212" s="19">
        <v>-10878591307</v>
      </c>
      <c r="I212" s="19">
        <v>-457225807</v>
      </c>
    </row>
    <row r="213" spans="1:9" ht="23.1" customHeight="1">
      <c r="A213" s="18" t="s">
        <v>389</v>
      </c>
      <c r="B213" s="19">
        <v>0</v>
      </c>
      <c r="C213" s="19">
        <v>0</v>
      </c>
      <c r="D213" s="19">
        <v>0</v>
      </c>
      <c r="E213" s="19">
        <v>0</v>
      </c>
      <c r="F213" s="19">
        <v>2000</v>
      </c>
      <c r="G213" s="19">
        <v>11934000</v>
      </c>
      <c r="H213" s="19">
        <v>-12571063</v>
      </c>
      <c r="I213" s="19">
        <v>-637063</v>
      </c>
    </row>
    <row r="214" spans="1:9" ht="23.1" customHeight="1">
      <c r="A214" s="18" t="s">
        <v>390</v>
      </c>
      <c r="B214" s="19">
        <v>0</v>
      </c>
      <c r="C214" s="19">
        <v>0</v>
      </c>
      <c r="D214" s="19">
        <v>0</v>
      </c>
      <c r="E214" s="19">
        <v>0</v>
      </c>
      <c r="F214" s="19">
        <v>1669000</v>
      </c>
      <c r="G214" s="19">
        <v>0</v>
      </c>
      <c r="H214" s="19">
        <v>166900000</v>
      </c>
      <c r="I214" s="19">
        <v>166900000</v>
      </c>
    </row>
    <row r="215" spans="1:9" ht="23.1" customHeight="1">
      <c r="A215" s="18" t="s">
        <v>391</v>
      </c>
      <c r="B215" s="19">
        <v>0</v>
      </c>
      <c r="C215" s="19">
        <v>0</v>
      </c>
      <c r="D215" s="19">
        <v>0</v>
      </c>
      <c r="E215" s="19">
        <v>0</v>
      </c>
      <c r="F215" s="19">
        <v>6677000</v>
      </c>
      <c r="G215" s="19">
        <v>0</v>
      </c>
      <c r="H215" s="19">
        <v>133540000</v>
      </c>
      <c r="I215" s="19">
        <v>133540000</v>
      </c>
    </row>
    <row r="216" spans="1:9" ht="23.1" customHeight="1">
      <c r="A216" s="18" t="s">
        <v>392</v>
      </c>
      <c r="B216" s="19">
        <v>0</v>
      </c>
      <c r="C216" s="19">
        <v>0</v>
      </c>
      <c r="D216" s="19">
        <v>0</v>
      </c>
      <c r="E216" s="19">
        <v>0</v>
      </c>
      <c r="F216" s="19">
        <v>0</v>
      </c>
      <c r="G216" s="19">
        <v>-2437839835</v>
      </c>
      <c r="H216" s="19">
        <v>0</v>
      </c>
      <c r="I216" s="19">
        <v>-2437839835</v>
      </c>
    </row>
    <row r="217" spans="1:9" ht="23.1" customHeight="1">
      <c r="A217" s="18" t="s">
        <v>393</v>
      </c>
      <c r="B217" s="19">
        <v>0</v>
      </c>
      <c r="C217" s="19">
        <v>0</v>
      </c>
      <c r="D217" s="19">
        <v>0</v>
      </c>
      <c r="E217" s="19">
        <v>0</v>
      </c>
      <c r="F217" s="19">
        <v>248000</v>
      </c>
      <c r="G217" s="19">
        <v>0</v>
      </c>
      <c r="H217" s="19">
        <v>12400000</v>
      </c>
      <c r="I217" s="19">
        <v>12400000</v>
      </c>
    </row>
    <row r="218" spans="1:9" ht="23.1" customHeight="1">
      <c r="A218" s="18" t="s">
        <v>394</v>
      </c>
      <c r="B218" s="19">
        <v>0</v>
      </c>
      <c r="C218" s="19">
        <v>0</v>
      </c>
      <c r="D218" s="19">
        <v>0</v>
      </c>
      <c r="E218" s="19">
        <v>0</v>
      </c>
      <c r="F218" s="19">
        <v>9510</v>
      </c>
      <c r="G218" s="19">
        <v>25756557</v>
      </c>
      <c r="H218" s="19">
        <v>0</v>
      </c>
      <c r="I218" s="19">
        <v>25756557</v>
      </c>
    </row>
    <row r="219" spans="1:9" ht="23.1" customHeight="1">
      <c r="A219" s="18" t="s">
        <v>395</v>
      </c>
      <c r="B219" s="19">
        <v>0</v>
      </c>
      <c r="C219" s="19">
        <v>0</v>
      </c>
      <c r="D219" s="19">
        <v>0</v>
      </c>
      <c r="E219" s="19">
        <v>0</v>
      </c>
      <c r="F219" s="19">
        <v>0</v>
      </c>
      <c r="G219" s="19">
        <v>60918523</v>
      </c>
      <c r="H219" s="19">
        <v>-1145913</v>
      </c>
      <c r="I219" s="19">
        <v>59772610</v>
      </c>
    </row>
    <row r="220" spans="1:9" ht="23.1" customHeight="1">
      <c r="A220" s="18" t="s">
        <v>396</v>
      </c>
      <c r="B220" s="19">
        <v>0</v>
      </c>
      <c r="C220" s="19">
        <v>0</v>
      </c>
      <c r="D220" s="19">
        <v>0</v>
      </c>
      <c r="E220" s="19">
        <v>0</v>
      </c>
      <c r="F220" s="19">
        <v>0</v>
      </c>
      <c r="G220" s="19">
        <v>149315818</v>
      </c>
      <c r="H220" s="19">
        <v>0</v>
      </c>
      <c r="I220" s="19">
        <v>149315818</v>
      </c>
    </row>
    <row r="221" spans="1:9" ht="23.1" customHeight="1">
      <c r="A221" s="18" t="s">
        <v>397</v>
      </c>
      <c r="B221" s="19">
        <v>0</v>
      </c>
      <c r="C221" s="19">
        <v>0</v>
      </c>
      <c r="D221" s="19">
        <v>0</v>
      </c>
      <c r="E221" s="19">
        <v>0</v>
      </c>
      <c r="F221" s="19">
        <v>0</v>
      </c>
      <c r="G221" s="19">
        <v>16323868463</v>
      </c>
      <c r="H221" s="19">
        <v>-15779731414</v>
      </c>
      <c r="I221" s="19">
        <v>544137049</v>
      </c>
    </row>
    <row r="222" spans="1:9" ht="23.1" customHeight="1">
      <c r="A222" s="18" t="s">
        <v>398</v>
      </c>
      <c r="B222" s="19">
        <v>0</v>
      </c>
      <c r="C222" s="19">
        <v>0</v>
      </c>
      <c r="D222" s="19">
        <v>0</v>
      </c>
      <c r="E222" s="19">
        <v>0</v>
      </c>
      <c r="F222" s="19">
        <v>124000</v>
      </c>
      <c r="G222" s="19">
        <v>0</v>
      </c>
      <c r="H222" s="19">
        <v>105400000</v>
      </c>
      <c r="I222" s="19">
        <v>105400000</v>
      </c>
    </row>
    <row r="223" spans="1:9" ht="23.1" customHeight="1">
      <c r="A223" s="18" t="s">
        <v>399</v>
      </c>
      <c r="B223" s="19">
        <v>0</v>
      </c>
      <c r="C223" s="19">
        <v>0</v>
      </c>
      <c r="D223" s="19">
        <v>0</v>
      </c>
      <c r="E223" s="19">
        <v>0</v>
      </c>
      <c r="F223" s="19">
        <v>1060000</v>
      </c>
      <c r="G223" s="19">
        <v>0</v>
      </c>
      <c r="H223" s="19">
        <v>90100000</v>
      </c>
      <c r="I223" s="19">
        <v>90100000</v>
      </c>
    </row>
    <row r="224" spans="1:9" ht="23.1" customHeight="1">
      <c r="A224" s="18" t="s">
        <v>400</v>
      </c>
      <c r="B224" s="19">
        <v>0</v>
      </c>
      <c r="C224" s="19">
        <v>0</v>
      </c>
      <c r="D224" s="19">
        <v>0</v>
      </c>
      <c r="E224" s="19">
        <v>0</v>
      </c>
      <c r="F224" s="19">
        <v>0</v>
      </c>
      <c r="G224" s="19">
        <v>8912741220</v>
      </c>
      <c r="H224" s="19">
        <v>-8417329603</v>
      </c>
      <c r="I224" s="19">
        <v>495411617</v>
      </c>
    </row>
    <row r="225" spans="1:9" ht="23.1" customHeight="1">
      <c r="A225" s="18" t="s">
        <v>401</v>
      </c>
      <c r="B225" s="19">
        <v>0</v>
      </c>
      <c r="C225" s="19">
        <v>0</v>
      </c>
      <c r="D225" s="19">
        <v>0</v>
      </c>
      <c r="E225" s="19">
        <v>0</v>
      </c>
      <c r="F225" s="19">
        <v>-3146000</v>
      </c>
      <c r="G225" s="19">
        <v>453677170</v>
      </c>
      <c r="H225" s="19">
        <v>-453794000</v>
      </c>
      <c r="I225" s="19">
        <v>-116830</v>
      </c>
    </row>
    <row r="226" spans="1:9" ht="23.1" customHeight="1">
      <c r="A226" s="18" t="s">
        <v>402</v>
      </c>
      <c r="B226" s="19">
        <v>0</v>
      </c>
      <c r="C226" s="19">
        <v>0</v>
      </c>
      <c r="D226" s="19">
        <v>0</v>
      </c>
      <c r="E226" s="19">
        <v>0</v>
      </c>
      <c r="F226" s="19">
        <v>168000</v>
      </c>
      <c r="G226" s="19">
        <v>499671302</v>
      </c>
      <c r="H226" s="19">
        <v>-242970573</v>
      </c>
      <c r="I226" s="19">
        <v>256700729</v>
      </c>
    </row>
    <row r="227" spans="1:9" ht="23.1" customHeight="1">
      <c r="A227" s="18" t="s">
        <v>403</v>
      </c>
      <c r="B227" s="19">
        <v>0</v>
      </c>
      <c r="C227" s="19">
        <v>0</v>
      </c>
      <c r="D227" s="19">
        <v>0</v>
      </c>
      <c r="E227" s="19">
        <v>0</v>
      </c>
      <c r="F227" s="19">
        <v>45000</v>
      </c>
      <c r="G227" s="19">
        <v>64533105</v>
      </c>
      <c r="H227" s="19">
        <v>-69587312</v>
      </c>
      <c r="I227" s="19">
        <v>-5054207</v>
      </c>
    </row>
    <row r="228" spans="1:9" ht="23.1" customHeight="1">
      <c r="A228" s="18" t="s">
        <v>404</v>
      </c>
      <c r="B228" s="19">
        <v>0</v>
      </c>
      <c r="C228" s="19">
        <v>0</v>
      </c>
      <c r="D228" s="19">
        <v>0</v>
      </c>
      <c r="E228" s="19">
        <v>0</v>
      </c>
      <c r="F228" s="19">
        <v>87000</v>
      </c>
      <c r="G228" s="19">
        <v>130349115</v>
      </c>
      <c r="H228" s="19">
        <v>-144975470</v>
      </c>
      <c r="I228" s="19">
        <v>-14626355</v>
      </c>
    </row>
    <row r="229" spans="1:9" ht="23.1" customHeight="1">
      <c r="A229" s="18" t="s">
        <v>405</v>
      </c>
      <c r="B229" s="19">
        <v>0</v>
      </c>
      <c r="C229" s="19">
        <v>0</v>
      </c>
      <c r="D229" s="19">
        <v>0</v>
      </c>
      <c r="E229" s="19">
        <v>0</v>
      </c>
      <c r="F229" s="19">
        <v>1000000</v>
      </c>
      <c r="G229" s="19">
        <v>1631336031</v>
      </c>
      <c r="H229" s="19">
        <v>-1743938325</v>
      </c>
      <c r="I229" s="19">
        <v>-112602294</v>
      </c>
    </row>
    <row r="230" spans="1:9" ht="23.1" customHeight="1">
      <c r="A230" s="18" t="s">
        <v>406</v>
      </c>
      <c r="B230" s="19">
        <v>0</v>
      </c>
      <c r="C230" s="19">
        <v>0</v>
      </c>
      <c r="D230" s="19">
        <v>0</v>
      </c>
      <c r="E230" s="19">
        <v>0</v>
      </c>
      <c r="F230" s="19">
        <v>60000</v>
      </c>
      <c r="G230" s="19">
        <v>113947821</v>
      </c>
      <c r="H230" s="19">
        <v>-103596697</v>
      </c>
      <c r="I230" s="19">
        <v>10351124</v>
      </c>
    </row>
    <row r="231" spans="1:9" ht="23.1" customHeight="1">
      <c r="A231" s="18" t="s">
        <v>407</v>
      </c>
      <c r="B231" s="19">
        <v>0</v>
      </c>
      <c r="C231" s="19">
        <v>0</v>
      </c>
      <c r="D231" s="19">
        <v>0</v>
      </c>
      <c r="E231" s="19">
        <v>0</v>
      </c>
      <c r="F231" s="19">
        <v>209000</v>
      </c>
      <c r="G231" s="19">
        <v>445215771</v>
      </c>
      <c r="H231" s="19">
        <v>-448594404</v>
      </c>
      <c r="I231" s="19">
        <v>-3378633</v>
      </c>
    </row>
    <row r="232" spans="1:9" ht="23.1" customHeight="1">
      <c r="A232" s="18" t="s">
        <v>408</v>
      </c>
      <c r="B232" s="19">
        <v>0</v>
      </c>
      <c r="C232" s="19">
        <v>0</v>
      </c>
      <c r="D232" s="19">
        <v>0</v>
      </c>
      <c r="E232" s="19">
        <v>0</v>
      </c>
      <c r="F232" s="19">
        <v>975000</v>
      </c>
      <c r="G232" s="19">
        <v>0</v>
      </c>
      <c r="H232" s="19">
        <v>94575000</v>
      </c>
      <c r="I232" s="19">
        <v>94575000</v>
      </c>
    </row>
    <row r="233" spans="1:9" ht="23.1" customHeight="1">
      <c r="A233" s="18" t="s">
        <v>409</v>
      </c>
      <c r="B233" s="19">
        <v>0</v>
      </c>
      <c r="C233" s="19">
        <v>0</v>
      </c>
      <c r="D233" s="19">
        <v>0</v>
      </c>
      <c r="E233" s="19">
        <v>0</v>
      </c>
      <c r="F233" s="19">
        <v>0</v>
      </c>
      <c r="G233" s="19">
        <v>92899239638</v>
      </c>
      <c r="H233" s="19">
        <v>-87016094885</v>
      </c>
      <c r="I233" s="19">
        <v>5883144753</v>
      </c>
    </row>
    <row r="234" spans="1:9" ht="23.1" customHeight="1">
      <c r="A234" s="18" t="s">
        <v>410</v>
      </c>
      <c r="B234" s="19">
        <v>0</v>
      </c>
      <c r="C234" s="19">
        <v>0</v>
      </c>
      <c r="D234" s="19">
        <v>0</v>
      </c>
      <c r="E234" s="19">
        <v>0</v>
      </c>
      <c r="F234" s="19">
        <v>1507000</v>
      </c>
      <c r="G234" s="19">
        <v>23633400921</v>
      </c>
      <c r="H234" s="19">
        <v>-22294724480</v>
      </c>
      <c r="I234" s="19">
        <v>1338676441</v>
      </c>
    </row>
    <row r="235" spans="1:9" ht="23.1" customHeight="1">
      <c r="A235" s="18" t="s">
        <v>411</v>
      </c>
      <c r="B235" s="19">
        <v>0</v>
      </c>
      <c r="C235" s="19">
        <v>0</v>
      </c>
      <c r="D235" s="19">
        <v>0</v>
      </c>
      <c r="E235" s="19">
        <v>0</v>
      </c>
      <c r="F235" s="19">
        <v>0</v>
      </c>
      <c r="G235" s="19">
        <v>37560331</v>
      </c>
      <c r="H235" s="19">
        <v>0</v>
      </c>
      <c r="I235" s="19">
        <v>37560331</v>
      </c>
    </row>
    <row r="236" spans="1:9" ht="23.1" customHeight="1">
      <c r="A236" s="18" t="s">
        <v>412</v>
      </c>
      <c r="B236" s="19">
        <v>0</v>
      </c>
      <c r="C236" s="19">
        <v>0</v>
      </c>
      <c r="D236" s="19">
        <v>0</v>
      </c>
      <c r="E236" s="19">
        <v>0</v>
      </c>
      <c r="F236" s="19">
        <v>14000</v>
      </c>
      <c r="G236" s="19">
        <v>76576500</v>
      </c>
      <c r="H236" s="19">
        <v>-69765319</v>
      </c>
      <c r="I236" s="19">
        <v>6811181</v>
      </c>
    </row>
    <row r="237" spans="1:9" ht="23.1" customHeight="1">
      <c r="A237" s="18" t="s">
        <v>413</v>
      </c>
      <c r="B237" s="19">
        <v>0</v>
      </c>
      <c r="C237" s="19">
        <v>0</v>
      </c>
      <c r="D237" s="19">
        <v>0</v>
      </c>
      <c r="E237" s="19">
        <v>0</v>
      </c>
      <c r="F237" s="19">
        <v>1000</v>
      </c>
      <c r="G237" s="19">
        <v>0</v>
      </c>
      <c r="H237" s="19">
        <v>11000</v>
      </c>
      <c r="I237" s="19">
        <v>11000</v>
      </c>
    </row>
    <row r="238" spans="1:9" ht="23.1" customHeight="1">
      <c r="A238" s="18" t="s">
        <v>414</v>
      </c>
      <c r="B238" s="19">
        <v>0</v>
      </c>
      <c r="C238" s="19">
        <v>0</v>
      </c>
      <c r="D238" s="19">
        <v>0</v>
      </c>
      <c r="E238" s="19">
        <v>0</v>
      </c>
      <c r="F238" s="19">
        <v>0</v>
      </c>
      <c r="G238" s="19">
        <v>502814328</v>
      </c>
      <c r="H238" s="19">
        <v>-480819327</v>
      </c>
      <c r="I238" s="19">
        <v>21995001</v>
      </c>
    </row>
    <row r="239" spans="1:9" ht="23.1" customHeight="1">
      <c r="A239" s="18" t="s">
        <v>415</v>
      </c>
      <c r="B239" s="19">
        <v>0</v>
      </c>
      <c r="C239" s="19">
        <v>0</v>
      </c>
      <c r="D239" s="19">
        <v>0</v>
      </c>
      <c r="E239" s="19">
        <v>0</v>
      </c>
      <c r="F239" s="19">
        <v>10630000</v>
      </c>
      <c r="G239" s="19">
        <v>7064719200</v>
      </c>
      <c r="H239" s="19">
        <v>-6044294965</v>
      </c>
      <c r="I239" s="19">
        <v>1020424235</v>
      </c>
    </row>
    <row r="240" spans="1:9" ht="23.1" customHeight="1">
      <c r="A240" s="18" t="s">
        <v>416</v>
      </c>
      <c r="B240" s="19">
        <v>0</v>
      </c>
      <c r="C240" s="19">
        <v>0</v>
      </c>
      <c r="D240" s="19">
        <v>0</v>
      </c>
      <c r="E240" s="19">
        <v>0</v>
      </c>
      <c r="F240" s="19">
        <v>0</v>
      </c>
      <c r="G240" s="19">
        <v>149207941432</v>
      </c>
      <c r="H240" s="19">
        <v>-125214964013</v>
      </c>
      <c r="I240" s="19">
        <v>23992977419</v>
      </c>
    </row>
    <row r="241" spans="1:9" ht="23.1" customHeight="1">
      <c r="A241" s="18" t="s">
        <v>417</v>
      </c>
      <c r="B241" s="19">
        <v>0</v>
      </c>
      <c r="C241" s="19">
        <v>0</v>
      </c>
      <c r="D241" s="19">
        <v>0</v>
      </c>
      <c r="E241" s="19">
        <v>0</v>
      </c>
      <c r="F241" s="19">
        <v>0</v>
      </c>
      <c r="G241" s="19">
        <v>2314274711</v>
      </c>
      <c r="H241" s="19">
        <v>-24902824</v>
      </c>
      <c r="I241" s="19">
        <v>2289371887</v>
      </c>
    </row>
    <row r="242" spans="1:9" ht="23.1" customHeight="1">
      <c r="A242" s="18" t="s">
        <v>418</v>
      </c>
      <c r="B242" s="19">
        <v>0</v>
      </c>
      <c r="C242" s="19">
        <v>0</v>
      </c>
      <c r="D242" s="19">
        <v>0</v>
      </c>
      <c r="E242" s="19">
        <v>0</v>
      </c>
      <c r="F242" s="19">
        <v>191045</v>
      </c>
      <c r="G242" s="19">
        <v>12110882417</v>
      </c>
      <c r="H242" s="19">
        <v>-11152708498</v>
      </c>
      <c r="I242" s="19">
        <v>958173919</v>
      </c>
    </row>
    <row r="243" spans="1:9" ht="23.1" customHeight="1">
      <c r="A243" s="18" t="s">
        <v>419</v>
      </c>
      <c r="B243" s="19">
        <v>0</v>
      </c>
      <c r="C243" s="19">
        <v>0</v>
      </c>
      <c r="D243" s="19">
        <v>0</v>
      </c>
      <c r="E243" s="19">
        <v>0</v>
      </c>
      <c r="F243" s="19">
        <v>0</v>
      </c>
      <c r="G243" s="19">
        <v>44397807137</v>
      </c>
      <c r="H243" s="19">
        <v>-41415648359</v>
      </c>
      <c r="I243" s="19">
        <v>2982158778</v>
      </c>
    </row>
    <row r="244" spans="1:9" ht="23.1" customHeight="1">
      <c r="A244" s="18" t="s">
        <v>420</v>
      </c>
      <c r="B244" s="19">
        <v>0</v>
      </c>
      <c r="C244" s="19">
        <v>0</v>
      </c>
      <c r="D244" s="19">
        <v>0</v>
      </c>
      <c r="E244" s="19">
        <v>0</v>
      </c>
      <c r="F244" s="19">
        <v>0</v>
      </c>
      <c r="G244" s="19">
        <v>499872</v>
      </c>
      <c r="H244" s="19">
        <v>0</v>
      </c>
      <c r="I244" s="19">
        <v>499872</v>
      </c>
    </row>
    <row r="245" spans="1:9" ht="23.1" customHeight="1">
      <c r="A245" s="18" t="s">
        <v>421</v>
      </c>
      <c r="B245" s="19">
        <v>0</v>
      </c>
      <c r="C245" s="19">
        <v>0</v>
      </c>
      <c r="D245" s="19">
        <v>0</v>
      </c>
      <c r="E245" s="19">
        <v>0</v>
      </c>
      <c r="F245" s="19">
        <v>0</v>
      </c>
      <c r="G245" s="19">
        <v>6426875941</v>
      </c>
      <c r="H245" s="19">
        <v>-6066279188</v>
      </c>
      <c r="I245" s="19">
        <v>360596753</v>
      </c>
    </row>
    <row r="246" spans="1:9" ht="23.1" customHeight="1">
      <c r="A246" s="18" t="s">
        <v>422</v>
      </c>
      <c r="B246" s="19">
        <v>0</v>
      </c>
      <c r="C246" s="19">
        <v>0</v>
      </c>
      <c r="D246" s="19">
        <v>0</v>
      </c>
      <c r="E246" s="19">
        <v>0</v>
      </c>
      <c r="F246" s="19">
        <v>0</v>
      </c>
      <c r="G246" s="19">
        <v>1331214694</v>
      </c>
      <c r="H246" s="19">
        <v>0</v>
      </c>
      <c r="I246" s="19">
        <v>1331214694</v>
      </c>
    </row>
    <row r="247" spans="1:9" ht="23.1" customHeight="1">
      <c r="A247" s="18" t="s">
        <v>423</v>
      </c>
      <c r="B247" s="19">
        <v>0</v>
      </c>
      <c r="C247" s="19">
        <v>0</v>
      </c>
      <c r="D247" s="19">
        <v>0</v>
      </c>
      <c r="E247" s="19">
        <v>0</v>
      </c>
      <c r="F247" s="19">
        <v>0</v>
      </c>
      <c r="G247" s="19">
        <v>1188983732</v>
      </c>
      <c r="H247" s="19">
        <v>-1230517606</v>
      </c>
      <c r="I247" s="19">
        <v>-41533874</v>
      </c>
    </row>
    <row r="248" spans="1:9" ht="23.1" customHeight="1">
      <c r="A248" s="18" t="s">
        <v>424</v>
      </c>
      <c r="B248" s="19">
        <v>0</v>
      </c>
      <c r="C248" s="19">
        <v>0</v>
      </c>
      <c r="D248" s="19">
        <v>0</v>
      </c>
      <c r="E248" s="19">
        <v>0</v>
      </c>
      <c r="F248" s="19">
        <v>6417000</v>
      </c>
      <c r="G248" s="19">
        <v>383922676</v>
      </c>
      <c r="H248" s="19">
        <v>-139343238</v>
      </c>
      <c r="I248" s="19">
        <v>244579438</v>
      </c>
    </row>
    <row r="249" spans="1:9" ht="23.1" customHeight="1">
      <c r="A249" s="18" t="s">
        <v>425</v>
      </c>
      <c r="B249" s="19">
        <v>0</v>
      </c>
      <c r="C249" s="19">
        <v>0</v>
      </c>
      <c r="D249" s="19">
        <v>0</v>
      </c>
      <c r="E249" s="19">
        <v>0</v>
      </c>
      <c r="F249" s="19">
        <v>0</v>
      </c>
      <c r="G249" s="19">
        <v>494927213</v>
      </c>
      <c r="H249" s="19">
        <v>-510455200</v>
      </c>
      <c r="I249" s="19">
        <v>-15527987</v>
      </c>
    </row>
    <row r="250" spans="1:9" ht="23.1" customHeight="1">
      <c r="A250" s="18" t="s">
        <v>426</v>
      </c>
      <c r="B250" s="19">
        <v>0</v>
      </c>
      <c r="C250" s="19">
        <v>0</v>
      </c>
      <c r="D250" s="19">
        <v>0</v>
      </c>
      <c r="E250" s="19">
        <v>0</v>
      </c>
      <c r="F250" s="19">
        <v>0</v>
      </c>
      <c r="G250" s="19">
        <v>12949470</v>
      </c>
      <c r="H250" s="19">
        <v>-12203537</v>
      </c>
      <c r="I250" s="19">
        <v>745933</v>
      </c>
    </row>
    <row r="251" spans="1:9" ht="23.1" customHeight="1">
      <c r="A251" s="18" t="s">
        <v>427</v>
      </c>
      <c r="B251" s="19">
        <v>0</v>
      </c>
      <c r="C251" s="19">
        <v>0</v>
      </c>
      <c r="D251" s="19">
        <v>0</v>
      </c>
      <c r="E251" s="19">
        <v>0</v>
      </c>
      <c r="F251" s="19">
        <v>3037000</v>
      </c>
      <c r="G251" s="19">
        <v>5543392725</v>
      </c>
      <c r="H251" s="19">
        <v>-4691782225</v>
      </c>
      <c r="I251" s="19">
        <v>851610500</v>
      </c>
    </row>
    <row r="252" spans="1:9" ht="23.1" customHeight="1">
      <c r="A252" s="18" t="s">
        <v>428</v>
      </c>
      <c r="B252" s="19">
        <v>0</v>
      </c>
      <c r="C252" s="19">
        <v>0</v>
      </c>
      <c r="D252" s="19">
        <v>0</v>
      </c>
      <c r="E252" s="19">
        <v>0</v>
      </c>
      <c r="F252" s="19">
        <v>50000</v>
      </c>
      <c r="G252" s="19">
        <v>-10002575</v>
      </c>
      <c r="H252" s="19">
        <v>650000</v>
      </c>
      <c r="I252" s="19">
        <v>-9352575</v>
      </c>
    </row>
    <row r="253" spans="1:9" ht="23.1" customHeight="1">
      <c r="A253" s="18" t="s">
        <v>429</v>
      </c>
      <c r="B253" s="19">
        <v>0</v>
      </c>
      <c r="C253" s="19">
        <v>0</v>
      </c>
      <c r="D253" s="19">
        <v>0</v>
      </c>
      <c r="E253" s="19">
        <v>0</v>
      </c>
      <c r="F253" s="19">
        <v>0</v>
      </c>
      <c r="G253" s="19">
        <v>1592881021</v>
      </c>
      <c r="H253" s="19">
        <v>-1424437723</v>
      </c>
      <c r="I253" s="19">
        <v>168443298</v>
      </c>
    </row>
    <row r="254" spans="1:9" ht="23.1" customHeight="1">
      <c r="A254" s="18" t="s">
        <v>430</v>
      </c>
      <c r="B254" s="19">
        <v>0</v>
      </c>
      <c r="C254" s="19">
        <v>0</v>
      </c>
      <c r="D254" s="19">
        <v>0</v>
      </c>
      <c r="E254" s="19">
        <v>0</v>
      </c>
      <c r="F254" s="19">
        <v>0</v>
      </c>
      <c r="G254" s="19">
        <v>111803178267</v>
      </c>
      <c r="H254" s="19">
        <v>-114088144424</v>
      </c>
      <c r="I254" s="19">
        <v>-2284966157</v>
      </c>
    </row>
    <row r="255" spans="1:9" ht="23.1" customHeight="1">
      <c r="A255" s="18" t="s">
        <v>431</v>
      </c>
      <c r="B255" s="19">
        <v>0</v>
      </c>
      <c r="C255" s="19">
        <v>0</v>
      </c>
      <c r="D255" s="19">
        <v>0</v>
      </c>
      <c r="E255" s="19">
        <v>0</v>
      </c>
      <c r="F255" s="19">
        <v>0</v>
      </c>
      <c r="G255" s="19">
        <v>3747482386</v>
      </c>
      <c r="H255" s="19">
        <v>-3392713508</v>
      </c>
      <c r="I255" s="19">
        <v>354768878</v>
      </c>
    </row>
    <row r="256" spans="1:9" ht="23.1" customHeight="1">
      <c r="A256" s="18" t="s">
        <v>432</v>
      </c>
      <c r="B256" s="19">
        <v>0</v>
      </c>
      <c r="C256" s="19">
        <v>0</v>
      </c>
      <c r="D256" s="19">
        <v>0</v>
      </c>
      <c r="E256" s="19">
        <v>0</v>
      </c>
      <c r="F256" s="19">
        <v>0</v>
      </c>
      <c r="G256" s="19">
        <v>19462893053</v>
      </c>
      <c r="H256" s="19">
        <v>-18720224609</v>
      </c>
      <c r="I256" s="19">
        <v>742668444</v>
      </c>
    </row>
    <row r="257" spans="1:9" ht="23.1" customHeight="1">
      <c r="A257" s="18" t="s">
        <v>433</v>
      </c>
      <c r="B257" s="19">
        <v>0</v>
      </c>
      <c r="C257" s="19">
        <v>0</v>
      </c>
      <c r="D257" s="19">
        <v>0</v>
      </c>
      <c r="E257" s="19">
        <v>0</v>
      </c>
      <c r="F257" s="19">
        <v>276446</v>
      </c>
      <c r="G257" s="19">
        <v>23030469834</v>
      </c>
      <c r="H257" s="19">
        <v>-19911321187</v>
      </c>
      <c r="I257" s="19">
        <v>3119148647</v>
      </c>
    </row>
    <row r="258" spans="1:9" ht="23.1" customHeight="1">
      <c r="A258" s="18" t="s">
        <v>434</v>
      </c>
      <c r="B258" s="19">
        <v>0</v>
      </c>
      <c r="C258" s="19">
        <v>0</v>
      </c>
      <c r="D258" s="19">
        <v>0</v>
      </c>
      <c r="E258" s="19">
        <v>0</v>
      </c>
      <c r="F258" s="19">
        <v>998</v>
      </c>
      <c r="G258" s="19">
        <v>4626841</v>
      </c>
      <c r="H258" s="19">
        <v>-7333854</v>
      </c>
      <c r="I258" s="19">
        <v>-2707013</v>
      </c>
    </row>
    <row r="259" spans="1:9" ht="23.1" customHeight="1">
      <c r="A259" s="18" t="s">
        <v>435</v>
      </c>
      <c r="B259" s="19">
        <v>0</v>
      </c>
      <c r="C259" s="19">
        <v>0</v>
      </c>
      <c r="D259" s="19">
        <v>0</v>
      </c>
      <c r="E259" s="19">
        <v>0</v>
      </c>
      <c r="F259" s="19">
        <v>0</v>
      </c>
      <c r="G259" s="19">
        <v>28700093989</v>
      </c>
      <c r="H259" s="19">
        <v>-27005139354</v>
      </c>
      <c r="I259" s="19">
        <v>1694954635</v>
      </c>
    </row>
    <row r="260" spans="1:9" ht="23.1" customHeight="1">
      <c r="A260" s="18" t="s">
        <v>436</v>
      </c>
      <c r="B260" s="19">
        <v>2465000</v>
      </c>
      <c r="C260" s="19">
        <v>-2450602</v>
      </c>
      <c r="D260" s="19">
        <v>1785958000</v>
      </c>
      <c r="E260" s="19">
        <v>1783507398</v>
      </c>
      <c r="F260" s="19">
        <v>0</v>
      </c>
      <c r="G260" s="19">
        <v>1783047537</v>
      </c>
      <c r="H260" s="19">
        <v>0</v>
      </c>
      <c r="I260" s="19">
        <v>1783047537</v>
      </c>
    </row>
    <row r="261" spans="1:9" ht="23.1" customHeight="1">
      <c r="A261" s="18" t="s">
        <v>437</v>
      </c>
      <c r="B261" s="19">
        <v>0</v>
      </c>
      <c r="C261" s="19">
        <v>0</v>
      </c>
      <c r="D261" s="19">
        <v>0</v>
      </c>
      <c r="E261" s="19">
        <v>0</v>
      </c>
      <c r="F261" s="19">
        <v>0</v>
      </c>
      <c r="G261" s="19">
        <v>153017415</v>
      </c>
      <c r="H261" s="19">
        <v>-73556762</v>
      </c>
      <c r="I261" s="19">
        <v>79460653</v>
      </c>
    </row>
    <row r="262" spans="1:9" ht="23.1" customHeight="1">
      <c r="A262" s="18" t="s">
        <v>438</v>
      </c>
      <c r="B262" s="19">
        <v>0</v>
      </c>
      <c r="C262" s="19">
        <v>0</v>
      </c>
      <c r="D262" s="19">
        <v>0</v>
      </c>
      <c r="E262" s="19">
        <v>0</v>
      </c>
      <c r="F262" s="19">
        <v>0</v>
      </c>
      <c r="G262" s="19">
        <v>5389638</v>
      </c>
      <c r="H262" s="19">
        <v>-5525858</v>
      </c>
      <c r="I262" s="19">
        <v>-136220</v>
      </c>
    </row>
    <row r="263" spans="1:9" ht="23.1" customHeight="1">
      <c r="A263" s="18" t="s">
        <v>439</v>
      </c>
      <c r="B263" s="19">
        <v>0</v>
      </c>
      <c r="C263" s="19">
        <v>0</v>
      </c>
      <c r="D263" s="19">
        <v>0</v>
      </c>
      <c r="E263" s="19">
        <v>0</v>
      </c>
      <c r="F263" s="19">
        <v>0</v>
      </c>
      <c r="G263" s="19">
        <v>5425531</v>
      </c>
      <c r="H263" s="19">
        <v>-5525858</v>
      </c>
      <c r="I263" s="19">
        <v>-100327</v>
      </c>
    </row>
    <row r="264" spans="1:9" ht="23.1" customHeight="1">
      <c r="A264" s="18" t="s">
        <v>440</v>
      </c>
      <c r="B264" s="19">
        <v>0</v>
      </c>
      <c r="C264" s="19">
        <v>0</v>
      </c>
      <c r="D264" s="19">
        <v>0</v>
      </c>
      <c r="E264" s="19">
        <v>0</v>
      </c>
      <c r="F264" s="19">
        <v>0</v>
      </c>
      <c r="G264" s="19">
        <v>8371606</v>
      </c>
      <c r="H264" s="19">
        <v>0</v>
      </c>
      <c r="I264" s="19">
        <v>8371606</v>
      </c>
    </row>
    <row r="265" spans="1:9" ht="23.1" customHeight="1">
      <c r="A265" s="18" t="s">
        <v>441</v>
      </c>
      <c r="B265" s="19">
        <v>0</v>
      </c>
      <c r="C265" s="19">
        <v>0</v>
      </c>
      <c r="D265" s="19">
        <v>0</v>
      </c>
      <c r="E265" s="19">
        <v>0</v>
      </c>
      <c r="F265" s="19">
        <v>0</v>
      </c>
      <c r="G265" s="19">
        <v>141963463</v>
      </c>
      <c r="H265" s="19">
        <v>0</v>
      </c>
      <c r="I265" s="19">
        <v>141963463</v>
      </c>
    </row>
    <row r="266" spans="1:9" ht="23.1" customHeight="1">
      <c r="A266" s="18" t="s">
        <v>442</v>
      </c>
      <c r="B266" s="19">
        <v>0</v>
      </c>
      <c r="C266" s="19">
        <v>0</v>
      </c>
      <c r="D266" s="19">
        <v>0</v>
      </c>
      <c r="E266" s="19">
        <v>0</v>
      </c>
      <c r="F266" s="19">
        <v>0</v>
      </c>
      <c r="G266" s="19">
        <v>273440790</v>
      </c>
      <c r="H266" s="19">
        <v>0</v>
      </c>
      <c r="I266" s="19">
        <v>273440790</v>
      </c>
    </row>
    <row r="267" spans="1:9" ht="23.1" customHeight="1">
      <c r="A267" s="18" t="s">
        <v>443</v>
      </c>
      <c r="B267" s="19">
        <v>0</v>
      </c>
      <c r="C267" s="19">
        <v>0</v>
      </c>
      <c r="D267" s="19">
        <v>0</v>
      </c>
      <c r="E267" s="19">
        <v>0</v>
      </c>
      <c r="F267" s="19">
        <v>0</v>
      </c>
      <c r="G267" s="19">
        <v>-103663965</v>
      </c>
      <c r="H267" s="19">
        <v>0</v>
      </c>
      <c r="I267" s="19">
        <v>-103663965</v>
      </c>
    </row>
    <row r="268" spans="1:9" ht="23.1" customHeight="1">
      <c r="A268" s="18" t="s">
        <v>444</v>
      </c>
      <c r="B268" s="19">
        <v>0</v>
      </c>
      <c r="C268" s="19">
        <v>0</v>
      </c>
      <c r="D268" s="19">
        <v>0</v>
      </c>
      <c r="E268" s="19">
        <v>0</v>
      </c>
      <c r="F268" s="19">
        <v>0</v>
      </c>
      <c r="G268" s="19">
        <v>729115</v>
      </c>
      <c r="H268" s="19">
        <v>0</v>
      </c>
      <c r="I268" s="19">
        <v>729115</v>
      </c>
    </row>
    <row r="269" spans="1:9" ht="23.1" customHeight="1">
      <c r="A269" s="18" t="s">
        <v>445</v>
      </c>
      <c r="B269" s="19">
        <v>0</v>
      </c>
      <c r="C269" s="19">
        <v>0</v>
      </c>
      <c r="D269" s="19">
        <v>0</v>
      </c>
      <c r="E269" s="19">
        <v>0</v>
      </c>
      <c r="F269" s="19">
        <v>0</v>
      </c>
      <c r="G269" s="19">
        <v>1870409896</v>
      </c>
      <c r="H269" s="19">
        <v>0</v>
      </c>
      <c r="I269" s="19">
        <v>1870409896</v>
      </c>
    </row>
    <row r="270" spans="1:9" ht="23.1" customHeight="1">
      <c r="A270" s="18" t="s">
        <v>446</v>
      </c>
      <c r="B270" s="19">
        <v>0</v>
      </c>
      <c r="C270" s="19">
        <v>0</v>
      </c>
      <c r="D270" s="19">
        <v>0</v>
      </c>
      <c r="E270" s="19">
        <v>0</v>
      </c>
      <c r="F270" s="19">
        <v>0</v>
      </c>
      <c r="G270" s="19">
        <v>2684466</v>
      </c>
      <c r="H270" s="19">
        <v>0</v>
      </c>
      <c r="I270" s="19">
        <v>2684466</v>
      </c>
    </row>
    <row r="271" spans="1:9" ht="23.1" customHeight="1">
      <c r="A271" s="18" t="s">
        <v>447</v>
      </c>
      <c r="B271" s="19">
        <v>0</v>
      </c>
      <c r="C271" s="19">
        <v>0</v>
      </c>
      <c r="D271" s="19">
        <v>0</v>
      </c>
      <c r="E271" s="19">
        <v>0</v>
      </c>
      <c r="F271" s="19">
        <v>0</v>
      </c>
      <c r="G271" s="19">
        <v>56292955045</v>
      </c>
      <c r="H271" s="19">
        <v>-58077228222</v>
      </c>
      <c r="I271" s="19">
        <v>-1784273177</v>
      </c>
    </row>
    <row r="272" spans="1:9" ht="23.1" customHeight="1">
      <c r="A272" s="18" t="s">
        <v>448</v>
      </c>
      <c r="B272" s="19">
        <v>0</v>
      </c>
      <c r="C272" s="19">
        <v>0</v>
      </c>
      <c r="D272" s="19">
        <v>0</v>
      </c>
      <c r="E272" s="19">
        <v>0</v>
      </c>
      <c r="F272" s="19">
        <v>0</v>
      </c>
      <c r="G272" s="19">
        <v>111291974421</v>
      </c>
      <c r="H272" s="19">
        <v>-112121899008</v>
      </c>
      <c r="I272" s="19">
        <v>-829924587</v>
      </c>
    </row>
    <row r="273" spans="1:9" ht="23.1" customHeight="1">
      <c r="A273" s="18" t="s">
        <v>449</v>
      </c>
      <c r="B273" s="19">
        <v>0</v>
      </c>
      <c r="C273" s="19">
        <v>0</v>
      </c>
      <c r="D273" s="19">
        <v>0</v>
      </c>
      <c r="E273" s="19">
        <v>0</v>
      </c>
      <c r="F273" s="19">
        <v>0</v>
      </c>
      <c r="G273" s="19">
        <v>-2250070946</v>
      </c>
      <c r="H273" s="19">
        <v>0</v>
      </c>
      <c r="I273" s="19">
        <v>-2250070946</v>
      </c>
    </row>
    <row r="274" spans="1:9" ht="23.1" customHeight="1">
      <c r="A274" s="18" t="s">
        <v>450</v>
      </c>
      <c r="B274" s="19">
        <v>0</v>
      </c>
      <c r="C274" s="19">
        <v>0</v>
      </c>
      <c r="D274" s="19">
        <v>0</v>
      </c>
      <c r="E274" s="19">
        <v>0</v>
      </c>
      <c r="F274" s="19">
        <v>0</v>
      </c>
      <c r="G274" s="19">
        <v>2659878</v>
      </c>
      <c r="H274" s="19">
        <v>-2762927</v>
      </c>
      <c r="I274" s="19">
        <v>-103049</v>
      </c>
    </row>
    <row r="275" spans="1:9" ht="23.1" customHeight="1">
      <c r="A275" s="18" t="s">
        <v>451</v>
      </c>
      <c r="B275" s="19">
        <v>0</v>
      </c>
      <c r="C275" s="19">
        <v>0</v>
      </c>
      <c r="D275" s="19">
        <v>0</v>
      </c>
      <c r="E275" s="19">
        <v>0</v>
      </c>
      <c r="F275" s="19">
        <v>0</v>
      </c>
      <c r="G275" s="19">
        <v>1444693072</v>
      </c>
      <c r="H275" s="19">
        <v>0</v>
      </c>
      <c r="I275" s="19">
        <v>1444693072</v>
      </c>
    </row>
    <row r="276" spans="1:9" ht="23.1" customHeight="1">
      <c r="A276" s="18" t="s">
        <v>452</v>
      </c>
      <c r="B276" s="19">
        <v>0</v>
      </c>
      <c r="C276" s="19">
        <v>0</v>
      </c>
      <c r="D276" s="19">
        <v>0</v>
      </c>
      <c r="E276" s="19">
        <v>0</v>
      </c>
      <c r="F276" s="19">
        <v>0</v>
      </c>
      <c r="G276" s="19">
        <v>71545649</v>
      </c>
      <c r="H276" s="19">
        <v>0</v>
      </c>
      <c r="I276" s="19">
        <v>71545649</v>
      </c>
    </row>
    <row r="277" spans="1:9" ht="23.1" customHeight="1">
      <c r="A277" s="18" t="s">
        <v>453</v>
      </c>
      <c r="B277" s="19">
        <v>0</v>
      </c>
      <c r="C277" s="19">
        <v>0</v>
      </c>
      <c r="D277" s="19">
        <v>0</v>
      </c>
      <c r="E277" s="19">
        <v>0</v>
      </c>
      <c r="F277" s="19">
        <v>1228000</v>
      </c>
      <c r="G277" s="19">
        <v>1581591240</v>
      </c>
      <c r="H277" s="19">
        <v>-1648182966</v>
      </c>
      <c r="I277" s="19">
        <v>-66591726</v>
      </c>
    </row>
    <row r="278" spans="1:9" ht="23.1" customHeight="1">
      <c r="A278" s="18" t="s">
        <v>454</v>
      </c>
      <c r="B278" s="19">
        <v>0</v>
      </c>
      <c r="C278" s="19">
        <v>0</v>
      </c>
      <c r="D278" s="19">
        <v>0</v>
      </c>
      <c r="E278" s="19">
        <v>0</v>
      </c>
      <c r="F278" s="19">
        <v>36810</v>
      </c>
      <c r="G278" s="19">
        <v>53605440</v>
      </c>
      <c r="H278" s="19">
        <v>-47457198</v>
      </c>
      <c r="I278" s="19">
        <v>6148242</v>
      </c>
    </row>
    <row r="279" spans="1:9" ht="23.1" customHeight="1">
      <c r="A279" s="18" t="s">
        <v>455</v>
      </c>
      <c r="B279" s="19">
        <v>0</v>
      </c>
      <c r="C279" s="19">
        <v>0</v>
      </c>
      <c r="D279" s="19">
        <v>0</v>
      </c>
      <c r="E279" s="19">
        <v>0</v>
      </c>
      <c r="F279" s="19">
        <v>2641428</v>
      </c>
      <c r="G279" s="19">
        <v>0</v>
      </c>
      <c r="H279" s="19">
        <v>645300000</v>
      </c>
      <c r="I279" s="19">
        <v>645300000</v>
      </c>
    </row>
    <row r="280" spans="1:9" ht="23.1" customHeight="1">
      <c r="A280" s="18" t="s">
        <v>456</v>
      </c>
      <c r="B280" s="19">
        <v>0</v>
      </c>
      <c r="C280" s="19">
        <v>0</v>
      </c>
      <c r="D280" s="19">
        <v>0</v>
      </c>
      <c r="E280" s="19">
        <v>0</v>
      </c>
      <c r="F280" s="19">
        <v>612772</v>
      </c>
      <c r="G280" s="19">
        <v>0</v>
      </c>
      <c r="H280" s="19">
        <v>49900000</v>
      </c>
      <c r="I280" s="19">
        <v>49900000</v>
      </c>
    </row>
    <row r="281" spans="1:9" ht="23.1" customHeight="1">
      <c r="A281" s="18" t="s">
        <v>457</v>
      </c>
      <c r="B281" s="19">
        <v>0</v>
      </c>
      <c r="C281" s="19">
        <v>0</v>
      </c>
      <c r="D281" s="19">
        <v>0</v>
      </c>
      <c r="E281" s="19">
        <v>0</v>
      </c>
      <c r="F281" s="19">
        <v>0</v>
      </c>
      <c r="G281" s="19">
        <v>132569</v>
      </c>
      <c r="H281" s="19">
        <v>0</v>
      </c>
      <c r="I281" s="19">
        <v>132569</v>
      </c>
    </row>
    <row r="282" spans="1:9" ht="23.1" customHeight="1">
      <c r="A282" s="18" t="s">
        <v>458</v>
      </c>
      <c r="B282" s="19">
        <v>0</v>
      </c>
      <c r="C282" s="19">
        <v>0</v>
      </c>
      <c r="D282" s="19">
        <v>0</v>
      </c>
      <c r="E282" s="19">
        <v>0</v>
      </c>
      <c r="F282" s="19">
        <v>0</v>
      </c>
      <c r="G282" s="19">
        <v>674828</v>
      </c>
      <c r="H282" s="19">
        <v>0</v>
      </c>
      <c r="I282" s="19">
        <v>674828</v>
      </c>
    </row>
    <row r="283" spans="1:9" ht="23.1" customHeight="1">
      <c r="A283" s="18" t="s">
        <v>459</v>
      </c>
      <c r="B283" s="19">
        <v>0</v>
      </c>
      <c r="C283" s="19">
        <v>0</v>
      </c>
      <c r="D283" s="19">
        <v>0</v>
      </c>
      <c r="E283" s="19">
        <v>0</v>
      </c>
      <c r="F283" s="19">
        <v>0</v>
      </c>
      <c r="G283" s="19">
        <v>4978720</v>
      </c>
      <c r="H283" s="19">
        <v>0</v>
      </c>
      <c r="I283" s="19">
        <v>4978720</v>
      </c>
    </row>
    <row r="284" spans="1:9" ht="23.1" customHeight="1">
      <c r="A284" s="18" t="s">
        <v>460</v>
      </c>
      <c r="B284" s="19">
        <v>0</v>
      </c>
      <c r="C284" s="19">
        <v>0</v>
      </c>
      <c r="D284" s="19">
        <v>0</v>
      </c>
      <c r="E284" s="19">
        <v>0</v>
      </c>
      <c r="F284" s="19">
        <v>0</v>
      </c>
      <c r="G284" s="19">
        <v>21037585</v>
      </c>
      <c r="H284" s="19">
        <v>0</v>
      </c>
      <c r="I284" s="19">
        <v>21037585</v>
      </c>
    </row>
    <row r="285" spans="1:9" ht="23.1" customHeight="1">
      <c r="A285" s="18" t="s">
        <v>461</v>
      </c>
      <c r="B285" s="19">
        <v>0</v>
      </c>
      <c r="C285" s="19">
        <v>0</v>
      </c>
      <c r="D285" s="19">
        <v>0</v>
      </c>
      <c r="E285" s="19">
        <v>0</v>
      </c>
      <c r="F285" s="19">
        <v>0</v>
      </c>
      <c r="G285" s="19">
        <v>-69835880</v>
      </c>
      <c r="H285" s="19">
        <v>0</v>
      </c>
      <c r="I285" s="19">
        <v>-69835880</v>
      </c>
    </row>
    <row r="286" spans="1:9" ht="23.1" customHeight="1">
      <c r="A286" s="18" t="s">
        <v>462</v>
      </c>
      <c r="B286" s="19">
        <v>0</v>
      </c>
      <c r="C286" s="19">
        <v>0</v>
      </c>
      <c r="D286" s="19">
        <v>0</v>
      </c>
      <c r="E286" s="19">
        <v>0</v>
      </c>
      <c r="F286" s="19">
        <v>9161000</v>
      </c>
      <c r="G286" s="19">
        <v>6091113600</v>
      </c>
      <c r="H286" s="19">
        <v>-4909653924</v>
      </c>
      <c r="I286" s="19">
        <v>1181459676</v>
      </c>
    </row>
    <row r="287" spans="1:9" ht="23.1" customHeight="1">
      <c r="A287" s="18" t="s">
        <v>463</v>
      </c>
      <c r="B287" s="19">
        <v>0</v>
      </c>
      <c r="C287" s="19">
        <v>0</v>
      </c>
      <c r="D287" s="19">
        <v>0</v>
      </c>
      <c r="E287" s="19">
        <v>0</v>
      </c>
      <c r="F287" s="19">
        <v>4453000</v>
      </c>
      <c r="G287" s="19">
        <v>858750750</v>
      </c>
      <c r="H287" s="19">
        <v>-165607515</v>
      </c>
      <c r="I287" s="19">
        <v>693143235</v>
      </c>
    </row>
    <row r="288" spans="1:9" ht="23.1" customHeight="1">
      <c r="A288" s="18" t="s">
        <v>464</v>
      </c>
      <c r="B288" s="19">
        <v>0</v>
      </c>
      <c r="C288" s="19">
        <v>0</v>
      </c>
      <c r="D288" s="19">
        <v>0</v>
      </c>
      <c r="E288" s="19">
        <v>0</v>
      </c>
      <c r="F288" s="19">
        <v>2515000</v>
      </c>
      <c r="G288" s="19">
        <v>153323296</v>
      </c>
      <c r="H288" s="19">
        <v>-40250350</v>
      </c>
      <c r="I288" s="19">
        <v>113072946</v>
      </c>
    </row>
    <row r="289" spans="1:9" ht="23.1" customHeight="1">
      <c r="A289" s="18" t="s">
        <v>465</v>
      </c>
      <c r="B289" s="19">
        <v>4882000</v>
      </c>
      <c r="C289" s="19">
        <v>0</v>
      </c>
      <c r="D289" s="19">
        <v>926172000</v>
      </c>
      <c r="E289" s="19">
        <v>926172000</v>
      </c>
      <c r="F289" s="19">
        <v>0</v>
      </c>
      <c r="G289" s="19">
        <v>925933534</v>
      </c>
      <c r="H289" s="19">
        <v>0</v>
      </c>
      <c r="I289" s="19">
        <v>925933534</v>
      </c>
    </row>
    <row r="290" spans="1:9" ht="23.1" customHeight="1">
      <c r="A290" s="18" t="s">
        <v>466</v>
      </c>
      <c r="B290" s="19">
        <v>109000000</v>
      </c>
      <c r="C290" s="19">
        <v>2187900</v>
      </c>
      <c r="D290" s="19">
        <v>8623545031</v>
      </c>
      <c r="E290" s="19">
        <v>8625732931</v>
      </c>
      <c r="F290" s="19">
        <v>0</v>
      </c>
      <c r="G290" s="19">
        <v>10930044217</v>
      </c>
      <c r="H290" s="19">
        <v>-2362440</v>
      </c>
      <c r="I290" s="19">
        <v>10927681777</v>
      </c>
    </row>
    <row r="291" spans="1:9" ht="23.1" customHeight="1">
      <c r="A291" s="18" t="s">
        <v>467</v>
      </c>
      <c r="B291" s="19">
        <v>1299000</v>
      </c>
      <c r="C291" s="19">
        <v>0</v>
      </c>
      <c r="D291" s="19">
        <v>135415000</v>
      </c>
      <c r="E291" s="19">
        <v>135415000</v>
      </c>
      <c r="F291" s="19">
        <v>0</v>
      </c>
      <c r="G291" s="19">
        <v>135380133</v>
      </c>
      <c r="H291" s="19">
        <v>0</v>
      </c>
      <c r="I291" s="19">
        <v>135380133</v>
      </c>
    </row>
    <row r="292" spans="1:9" ht="23.1" customHeight="1">
      <c r="A292" s="18" t="s">
        <v>468</v>
      </c>
      <c r="B292" s="19">
        <v>0</v>
      </c>
      <c r="C292" s="19">
        <v>0</v>
      </c>
      <c r="D292" s="19">
        <v>0</v>
      </c>
      <c r="E292" s="19">
        <v>0</v>
      </c>
      <c r="F292" s="19">
        <v>190200</v>
      </c>
      <c r="G292" s="19">
        <v>2550376363</v>
      </c>
      <c r="H292" s="19">
        <v>-2639585065</v>
      </c>
      <c r="I292" s="19">
        <v>-89208702</v>
      </c>
    </row>
    <row r="293" spans="1:9" ht="23.1" customHeight="1">
      <c r="A293" s="18" t="s">
        <v>469</v>
      </c>
      <c r="B293" s="19">
        <v>0</v>
      </c>
      <c r="C293" s="19">
        <v>0</v>
      </c>
      <c r="D293" s="19">
        <v>0</v>
      </c>
      <c r="E293" s="19">
        <v>0</v>
      </c>
      <c r="F293" s="19">
        <v>0</v>
      </c>
      <c r="G293" s="19">
        <v>582827</v>
      </c>
      <c r="H293" s="19">
        <v>0</v>
      </c>
      <c r="I293" s="19">
        <v>582827</v>
      </c>
    </row>
    <row r="294" spans="1:9" ht="23.1" customHeight="1">
      <c r="A294" s="18" t="s">
        <v>470</v>
      </c>
      <c r="B294" s="19">
        <v>1023000</v>
      </c>
      <c r="C294" s="19">
        <v>0</v>
      </c>
      <c r="D294" s="19">
        <v>21575000</v>
      </c>
      <c r="E294" s="19">
        <v>21575000</v>
      </c>
      <c r="F294" s="19">
        <v>0</v>
      </c>
      <c r="G294" s="19">
        <v>21569447</v>
      </c>
      <c r="H294" s="19">
        <v>0</v>
      </c>
      <c r="I294" s="19">
        <v>21569447</v>
      </c>
    </row>
    <row r="295" spans="1:9" ht="23.1" customHeight="1">
      <c r="A295" s="18" t="s">
        <v>471</v>
      </c>
      <c r="B295" s="19">
        <v>0</v>
      </c>
      <c r="C295" s="19">
        <v>0</v>
      </c>
      <c r="D295" s="19">
        <v>0</v>
      </c>
      <c r="E295" s="19">
        <v>0</v>
      </c>
      <c r="F295" s="19">
        <v>0</v>
      </c>
      <c r="G295" s="19">
        <v>85085477</v>
      </c>
      <c r="H295" s="19">
        <v>-96939441</v>
      </c>
      <c r="I295" s="19">
        <v>-11853964</v>
      </c>
    </row>
    <row r="296" spans="1:9" ht="23.1" customHeight="1">
      <c r="A296" s="18" t="s">
        <v>472</v>
      </c>
      <c r="B296" s="19">
        <v>0</v>
      </c>
      <c r="C296" s="19">
        <v>0</v>
      </c>
      <c r="D296" s="19">
        <v>0</v>
      </c>
      <c r="E296" s="19">
        <v>0</v>
      </c>
      <c r="F296" s="19">
        <v>0</v>
      </c>
      <c r="G296" s="19">
        <v>396125770</v>
      </c>
      <c r="H296" s="19">
        <v>-479850229</v>
      </c>
      <c r="I296" s="19">
        <v>-83724459</v>
      </c>
    </row>
    <row r="297" spans="1:9" ht="23.1" customHeight="1">
      <c r="A297" s="18" t="s">
        <v>473</v>
      </c>
      <c r="B297" s="19">
        <v>0</v>
      </c>
      <c r="C297" s="19">
        <v>0</v>
      </c>
      <c r="D297" s="19">
        <v>0</v>
      </c>
      <c r="E297" s="19">
        <v>0</v>
      </c>
      <c r="F297" s="19">
        <v>0</v>
      </c>
      <c r="G297" s="19">
        <v>171138069</v>
      </c>
      <c r="H297" s="19">
        <v>-14584686</v>
      </c>
      <c r="I297" s="19">
        <v>156553383</v>
      </c>
    </row>
    <row r="298" spans="1:9" ht="23.1" customHeight="1">
      <c r="A298" s="18" t="s">
        <v>474</v>
      </c>
      <c r="B298" s="19">
        <v>0</v>
      </c>
      <c r="C298" s="19">
        <v>0</v>
      </c>
      <c r="D298" s="19">
        <v>0</v>
      </c>
      <c r="E298" s="19">
        <v>0</v>
      </c>
      <c r="F298" s="19">
        <v>3019000</v>
      </c>
      <c r="G298" s="19">
        <v>1959645269</v>
      </c>
      <c r="H298" s="19">
        <v>-1514797953</v>
      </c>
      <c r="I298" s="19">
        <v>444847316</v>
      </c>
    </row>
    <row r="299" spans="1:9" ht="23.1" customHeight="1">
      <c r="A299" s="18" t="s">
        <v>475</v>
      </c>
      <c r="B299" s="19">
        <v>0</v>
      </c>
      <c r="C299" s="19">
        <v>0</v>
      </c>
      <c r="D299" s="19">
        <v>0</v>
      </c>
      <c r="E299" s="19">
        <v>0</v>
      </c>
      <c r="F299" s="19">
        <v>140000</v>
      </c>
      <c r="G299" s="19">
        <v>0</v>
      </c>
      <c r="H299" s="19">
        <v>11200000</v>
      </c>
      <c r="I299" s="19">
        <v>11200000</v>
      </c>
    </row>
    <row r="300" spans="1:9" ht="23.1" customHeight="1">
      <c r="A300" s="18" t="s">
        <v>476</v>
      </c>
      <c r="B300" s="19">
        <v>7277000</v>
      </c>
      <c r="C300" s="19">
        <v>17079940800</v>
      </c>
      <c r="D300" s="19">
        <v>-16876926140</v>
      </c>
      <c r="E300" s="19">
        <v>203014660</v>
      </c>
      <c r="F300" s="19">
        <v>0</v>
      </c>
      <c r="G300" s="19">
        <v>20241770442</v>
      </c>
      <c r="H300" s="19">
        <v>-20039570140</v>
      </c>
      <c r="I300" s="19">
        <v>202200302</v>
      </c>
    </row>
    <row r="301" spans="1:9" ht="23.1" customHeight="1">
      <c r="A301" s="18" t="s">
        <v>477</v>
      </c>
      <c r="B301" s="19">
        <v>31894000</v>
      </c>
      <c r="C301" s="19">
        <v>-193415849</v>
      </c>
      <c r="D301" s="19">
        <v>5411448000</v>
      </c>
      <c r="E301" s="19">
        <v>5218032151</v>
      </c>
      <c r="F301" s="19">
        <v>0</v>
      </c>
      <c r="G301" s="19">
        <v>5216638792</v>
      </c>
      <c r="H301" s="19">
        <v>0</v>
      </c>
      <c r="I301" s="19">
        <v>5216638792</v>
      </c>
    </row>
    <row r="302" spans="1:9" ht="23.1" customHeight="1">
      <c r="A302" s="18" t="s">
        <v>478</v>
      </c>
      <c r="B302" s="19">
        <v>0</v>
      </c>
      <c r="C302" s="19">
        <v>0</v>
      </c>
      <c r="D302" s="19">
        <v>0</v>
      </c>
      <c r="E302" s="19">
        <v>0</v>
      </c>
      <c r="F302" s="19">
        <v>0</v>
      </c>
      <c r="G302" s="19">
        <v>9520918680</v>
      </c>
      <c r="H302" s="19">
        <v>0</v>
      </c>
      <c r="I302" s="19">
        <v>9520918680</v>
      </c>
    </row>
    <row r="303" spans="1:9" ht="23.1" customHeight="1">
      <c r="A303" s="18" t="s">
        <v>479</v>
      </c>
      <c r="B303" s="19">
        <v>0</v>
      </c>
      <c r="C303" s="19">
        <v>0</v>
      </c>
      <c r="D303" s="19">
        <v>0</v>
      </c>
      <c r="E303" s="19">
        <v>0</v>
      </c>
      <c r="F303" s="19">
        <v>0</v>
      </c>
      <c r="G303" s="19">
        <v>65435537305</v>
      </c>
      <c r="H303" s="19">
        <v>-46545129934</v>
      </c>
      <c r="I303" s="19">
        <v>18890407371</v>
      </c>
    </row>
    <row r="304" spans="1:9" ht="23.1" customHeight="1">
      <c r="A304" s="18" t="s">
        <v>480</v>
      </c>
      <c r="B304" s="19">
        <v>0</v>
      </c>
      <c r="C304" s="19">
        <v>0</v>
      </c>
      <c r="D304" s="19">
        <v>0</v>
      </c>
      <c r="E304" s="19">
        <v>0</v>
      </c>
      <c r="F304" s="19">
        <v>6000000</v>
      </c>
      <c r="G304" s="19">
        <v>20575545960</v>
      </c>
      <c r="H304" s="19">
        <v>-7525716</v>
      </c>
      <c r="I304" s="19">
        <v>20568020244</v>
      </c>
    </row>
    <row r="305" spans="1:9" ht="23.1" customHeight="1">
      <c r="A305" s="18" t="s">
        <v>481</v>
      </c>
      <c r="B305" s="19">
        <v>0</v>
      </c>
      <c r="C305" s="19">
        <v>0</v>
      </c>
      <c r="D305" s="19">
        <v>0</v>
      </c>
      <c r="E305" s="19">
        <v>0</v>
      </c>
      <c r="F305" s="19">
        <v>0</v>
      </c>
      <c r="G305" s="19">
        <v>-1786705148</v>
      </c>
      <c r="H305" s="19">
        <v>0</v>
      </c>
      <c r="I305" s="19">
        <v>-1786705148</v>
      </c>
    </row>
    <row r="306" spans="1:9" ht="23.1" customHeight="1">
      <c r="A306" s="18" t="s">
        <v>482</v>
      </c>
      <c r="B306" s="19">
        <v>489000</v>
      </c>
      <c r="C306" s="19">
        <v>1065937191</v>
      </c>
      <c r="D306" s="19">
        <v>-1135689522</v>
      </c>
      <c r="E306" s="19">
        <v>-69752331</v>
      </c>
      <c r="F306" s="19">
        <v>0</v>
      </c>
      <c r="G306" s="19">
        <v>1293977468</v>
      </c>
      <c r="H306" s="19">
        <v>-1363788522</v>
      </c>
      <c r="I306" s="19">
        <v>-69811054</v>
      </c>
    </row>
    <row r="307" spans="1:9" ht="23.1" customHeight="1">
      <c r="A307" s="18" t="s">
        <v>483</v>
      </c>
      <c r="B307" s="19">
        <v>0</v>
      </c>
      <c r="C307" s="19">
        <v>0</v>
      </c>
      <c r="D307" s="19">
        <v>0</v>
      </c>
      <c r="E307" s="19">
        <v>0</v>
      </c>
      <c r="F307" s="19">
        <v>-1649000</v>
      </c>
      <c r="G307" s="19">
        <v>1083590907</v>
      </c>
      <c r="H307" s="19">
        <v>-1083870000</v>
      </c>
      <c r="I307" s="19">
        <v>-279093</v>
      </c>
    </row>
    <row r="308" spans="1:9" ht="23.1" customHeight="1">
      <c r="A308" s="18" t="s">
        <v>484</v>
      </c>
      <c r="B308" s="19">
        <v>13383000</v>
      </c>
      <c r="C308" s="19">
        <v>-1204980065</v>
      </c>
      <c r="D308" s="19">
        <v>4070379271</v>
      </c>
      <c r="E308" s="19">
        <v>2865399206</v>
      </c>
      <c r="F308" s="19">
        <v>0</v>
      </c>
      <c r="G308" s="19">
        <v>4045608581</v>
      </c>
      <c r="H308" s="19">
        <v>-1501007489</v>
      </c>
      <c r="I308" s="19">
        <v>2544601092</v>
      </c>
    </row>
    <row r="309" spans="1:9" ht="23.1" customHeight="1">
      <c r="A309" s="18" t="s">
        <v>485</v>
      </c>
      <c r="B309" s="19">
        <v>0</v>
      </c>
      <c r="C309" s="19">
        <v>0</v>
      </c>
      <c r="D309" s="19">
        <v>0</v>
      </c>
      <c r="E309" s="19">
        <v>0</v>
      </c>
      <c r="F309" s="19">
        <v>0</v>
      </c>
      <c r="G309" s="19">
        <v>24402311935</v>
      </c>
      <c r="H309" s="19">
        <v>-24706524865</v>
      </c>
      <c r="I309" s="19">
        <v>-304212930</v>
      </c>
    </row>
    <row r="310" spans="1:9" ht="23.1" customHeight="1">
      <c r="A310" s="18" t="s">
        <v>486</v>
      </c>
      <c r="B310" s="19">
        <v>0</v>
      </c>
      <c r="C310" s="19">
        <v>0</v>
      </c>
      <c r="D310" s="19">
        <v>0</v>
      </c>
      <c r="E310" s="19">
        <v>0</v>
      </c>
      <c r="F310" s="19">
        <v>1544000</v>
      </c>
      <c r="G310" s="19">
        <v>4082248555</v>
      </c>
      <c r="H310" s="19">
        <v>-3388465289</v>
      </c>
      <c r="I310" s="19">
        <v>693783266</v>
      </c>
    </row>
    <row r="311" spans="1:9" ht="23.1" customHeight="1">
      <c r="A311" s="18" t="s">
        <v>487</v>
      </c>
      <c r="B311" s="19">
        <v>0</v>
      </c>
      <c r="C311" s="19">
        <v>0</v>
      </c>
      <c r="D311" s="19">
        <v>0</v>
      </c>
      <c r="E311" s="19">
        <v>0</v>
      </c>
      <c r="F311" s="19">
        <v>0</v>
      </c>
      <c r="G311" s="19">
        <v>40520467</v>
      </c>
      <c r="H311" s="19">
        <v>0</v>
      </c>
      <c r="I311" s="19">
        <v>40520467</v>
      </c>
    </row>
    <row r="312" spans="1:9" ht="23.1" customHeight="1">
      <c r="A312" s="18" t="s">
        <v>488</v>
      </c>
      <c r="B312" s="19">
        <v>0</v>
      </c>
      <c r="C312" s="19">
        <v>0</v>
      </c>
      <c r="D312" s="19">
        <v>0</v>
      </c>
      <c r="E312" s="19">
        <v>0</v>
      </c>
      <c r="F312" s="19">
        <v>-5180000</v>
      </c>
      <c r="G312" s="19">
        <v>704858460</v>
      </c>
      <c r="H312" s="19">
        <v>-705040000</v>
      </c>
      <c r="I312" s="19">
        <v>-181540</v>
      </c>
    </row>
    <row r="313" spans="1:9" ht="23.1" customHeight="1">
      <c r="A313" s="18" t="s">
        <v>489</v>
      </c>
      <c r="B313" s="19">
        <v>-500000</v>
      </c>
      <c r="C313" s="19">
        <v>339912454</v>
      </c>
      <c r="D313" s="19">
        <v>-340000000</v>
      </c>
      <c r="E313" s="19">
        <v>-87546</v>
      </c>
      <c r="F313" s="19">
        <v>-500000</v>
      </c>
      <c r="G313" s="19">
        <v>339914042</v>
      </c>
      <c r="H313" s="19">
        <v>-340000000</v>
      </c>
      <c r="I313" s="19">
        <v>-85958</v>
      </c>
    </row>
    <row r="314" spans="1:9" ht="23.1" customHeight="1">
      <c r="A314" s="18" t="s">
        <v>490</v>
      </c>
      <c r="B314" s="19">
        <v>0</v>
      </c>
      <c r="C314" s="19">
        <v>0</v>
      </c>
      <c r="D314" s="19">
        <v>0</v>
      </c>
      <c r="E314" s="19">
        <v>0</v>
      </c>
      <c r="F314" s="19">
        <v>0</v>
      </c>
      <c r="G314" s="19">
        <v>2057829662</v>
      </c>
      <c r="H314" s="19">
        <v>0</v>
      </c>
      <c r="I314" s="19">
        <v>2057829662</v>
      </c>
    </row>
    <row r="315" spans="1:9" ht="23.1" customHeight="1">
      <c r="A315" s="18" t="s">
        <v>491</v>
      </c>
      <c r="B315" s="19">
        <v>0</v>
      </c>
      <c r="C315" s="19">
        <v>0</v>
      </c>
      <c r="D315" s="19">
        <v>0</v>
      </c>
      <c r="E315" s="19">
        <v>0</v>
      </c>
      <c r="F315" s="19">
        <v>32000</v>
      </c>
      <c r="G315" s="19">
        <v>0</v>
      </c>
      <c r="H315" s="19">
        <v>224000000</v>
      </c>
      <c r="I315" s="19">
        <v>224000000</v>
      </c>
    </row>
    <row r="316" spans="1:9" ht="23.1" customHeight="1">
      <c r="A316" s="18" t="s">
        <v>492</v>
      </c>
      <c r="B316" s="19">
        <v>0</v>
      </c>
      <c r="C316" s="19">
        <v>0</v>
      </c>
      <c r="D316" s="19">
        <v>0</v>
      </c>
      <c r="E316" s="19">
        <v>0</v>
      </c>
      <c r="F316" s="19">
        <v>7000</v>
      </c>
      <c r="G316" s="19">
        <v>0</v>
      </c>
      <c r="H316" s="19">
        <v>700000</v>
      </c>
      <c r="I316" s="19">
        <v>700000</v>
      </c>
    </row>
    <row r="317" spans="1:9" ht="23.1" customHeight="1">
      <c r="A317" s="18" t="s">
        <v>493</v>
      </c>
      <c r="B317" s="19">
        <v>0</v>
      </c>
      <c r="C317" s="19">
        <v>0</v>
      </c>
      <c r="D317" s="19">
        <v>0</v>
      </c>
      <c r="E317" s="19">
        <v>0</v>
      </c>
      <c r="F317" s="19">
        <v>1000</v>
      </c>
      <c r="G317" s="19">
        <v>0</v>
      </c>
      <c r="H317" s="19">
        <v>1000000</v>
      </c>
      <c r="I317" s="19">
        <v>1000000</v>
      </c>
    </row>
    <row r="318" spans="1:9" ht="23.1" customHeight="1">
      <c r="A318" s="18" t="s">
        <v>494</v>
      </c>
      <c r="B318" s="19">
        <v>0</v>
      </c>
      <c r="C318" s="19">
        <v>0</v>
      </c>
      <c r="D318" s="19">
        <v>0</v>
      </c>
      <c r="E318" s="19">
        <v>0</v>
      </c>
      <c r="F318" s="19">
        <v>4000</v>
      </c>
      <c r="G318" s="19">
        <v>0</v>
      </c>
      <c r="H318" s="19">
        <v>800000</v>
      </c>
      <c r="I318" s="19">
        <v>800000</v>
      </c>
    </row>
    <row r="319" spans="1:9" ht="23.1" customHeight="1">
      <c r="A319" s="18" t="s">
        <v>495</v>
      </c>
      <c r="B319" s="19">
        <v>0</v>
      </c>
      <c r="C319" s="19">
        <v>0</v>
      </c>
      <c r="D319" s="19">
        <v>0</v>
      </c>
      <c r="E319" s="19">
        <v>0</v>
      </c>
      <c r="F319" s="19">
        <v>-31871000</v>
      </c>
      <c r="G319" s="19">
        <v>8754836754</v>
      </c>
      <c r="H319" s="19">
        <v>-4603248039</v>
      </c>
      <c r="I319" s="19">
        <v>4151588715</v>
      </c>
    </row>
    <row r="320" spans="1:9" ht="23.1" customHeight="1">
      <c r="A320" s="18" t="s">
        <v>496</v>
      </c>
      <c r="B320" s="19">
        <v>0</v>
      </c>
      <c r="C320" s="19">
        <v>0</v>
      </c>
      <c r="D320" s="19">
        <v>0</v>
      </c>
      <c r="E320" s="19">
        <v>0</v>
      </c>
      <c r="F320" s="19">
        <v>-3329000</v>
      </c>
      <c r="G320" s="19">
        <v>413864112</v>
      </c>
      <c r="H320" s="19">
        <v>-504323623</v>
      </c>
      <c r="I320" s="19">
        <v>-90459511</v>
      </c>
    </row>
    <row r="321" spans="1:9" ht="23.1" customHeight="1">
      <c r="A321" s="18" t="s">
        <v>497</v>
      </c>
      <c r="B321" s="19">
        <v>0</v>
      </c>
      <c r="C321" s="19">
        <v>0</v>
      </c>
      <c r="D321" s="19">
        <v>0</v>
      </c>
      <c r="E321" s="19">
        <v>0</v>
      </c>
      <c r="F321" s="19">
        <v>-231000</v>
      </c>
      <c r="G321" s="19">
        <v>11547027</v>
      </c>
      <c r="H321" s="19">
        <v>-11550000</v>
      </c>
      <c r="I321" s="19">
        <v>-2973</v>
      </c>
    </row>
    <row r="322" spans="1:9" ht="23.1" customHeight="1">
      <c r="A322" s="18" t="s">
        <v>498</v>
      </c>
      <c r="B322" s="19">
        <v>0</v>
      </c>
      <c r="C322" s="19">
        <v>0</v>
      </c>
      <c r="D322" s="19">
        <v>0</v>
      </c>
      <c r="E322" s="19">
        <v>0</v>
      </c>
      <c r="F322" s="19">
        <v>6890000</v>
      </c>
      <c r="G322" s="19">
        <v>25091431552</v>
      </c>
      <c r="H322" s="19">
        <v>-17126763956</v>
      </c>
      <c r="I322" s="19">
        <v>7964667596</v>
      </c>
    </row>
    <row r="323" spans="1:9" ht="23.1" customHeight="1">
      <c r="A323" s="18" t="s">
        <v>499</v>
      </c>
      <c r="B323" s="19">
        <v>0</v>
      </c>
      <c r="C323" s="19">
        <v>0</v>
      </c>
      <c r="D323" s="19">
        <v>0</v>
      </c>
      <c r="E323" s="19">
        <v>0</v>
      </c>
      <c r="F323" s="19">
        <v>2876000</v>
      </c>
      <c r="G323" s="19">
        <v>10740600</v>
      </c>
      <c r="H323" s="19">
        <v>588091126</v>
      </c>
      <c r="I323" s="19">
        <v>598831726</v>
      </c>
    </row>
    <row r="324" spans="1:9" ht="23.1" customHeight="1">
      <c r="A324" s="18" t="s">
        <v>500</v>
      </c>
      <c r="B324" s="19">
        <v>16000</v>
      </c>
      <c r="C324" s="19">
        <v>89091106</v>
      </c>
      <c r="D324" s="19">
        <v>-97440549</v>
      </c>
      <c r="E324" s="19">
        <v>-8349443</v>
      </c>
      <c r="F324" s="19">
        <v>0</v>
      </c>
      <c r="G324" s="19">
        <v>102488662</v>
      </c>
      <c r="H324" s="19">
        <v>-110841549</v>
      </c>
      <c r="I324" s="19">
        <v>-8352887</v>
      </c>
    </row>
    <row r="325" spans="1:9" ht="23.1" customHeight="1">
      <c r="A325" s="18" t="s">
        <v>501</v>
      </c>
      <c r="B325" s="19">
        <v>0</v>
      </c>
      <c r="C325" s="19">
        <v>0</v>
      </c>
      <c r="D325" s="19">
        <v>0</v>
      </c>
      <c r="E325" s="19">
        <v>0</v>
      </c>
      <c r="F325" s="19">
        <v>184000</v>
      </c>
      <c r="G325" s="19">
        <v>0</v>
      </c>
      <c r="H325" s="19">
        <v>10672000</v>
      </c>
      <c r="I325" s="19">
        <v>10672000</v>
      </c>
    </row>
    <row r="326" spans="1:9" ht="23.1" customHeight="1">
      <c r="A326" s="18" t="s">
        <v>502</v>
      </c>
      <c r="B326" s="19">
        <v>2056000</v>
      </c>
      <c r="C326" s="19">
        <v>-30791914</v>
      </c>
      <c r="D326" s="19">
        <v>634670943</v>
      </c>
      <c r="E326" s="19">
        <v>603879029</v>
      </c>
      <c r="F326" s="19">
        <v>0</v>
      </c>
      <c r="G326" s="19">
        <v>6990758348</v>
      </c>
      <c r="H326" s="19">
        <v>0</v>
      </c>
      <c r="I326" s="19">
        <v>6990758348</v>
      </c>
    </row>
    <row r="327" spans="1:9" ht="23.1" customHeight="1">
      <c r="A327" s="18" t="s">
        <v>503</v>
      </c>
      <c r="B327" s="19">
        <v>0</v>
      </c>
      <c r="C327" s="19">
        <v>0</v>
      </c>
      <c r="D327" s="19">
        <v>0</v>
      </c>
      <c r="E327" s="19">
        <v>0</v>
      </c>
      <c r="F327" s="19">
        <v>0</v>
      </c>
      <c r="G327" s="19">
        <v>2783523074</v>
      </c>
      <c r="H327" s="19">
        <v>0</v>
      </c>
      <c r="I327" s="19">
        <v>2783523074</v>
      </c>
    </row>
    <row r="328" spans="1:9" ht="23.1" customHeight="1">
      <c r="A328" s="18" t="s">
        <v>504</v>
      </c>
      <c r="B328" s="19">
        <v>662000</v>
      </c>
      <c r="C328" s="19">
        <v>-315856764</v>
      </c>
      <c r="D328" s="19">
        <v>154790825</v>
      </c>
      <c r="E328" s="19">
        <v>-161065939</v>
      </c>
      <c r="F328" s="19">
        <v>-53363000</v>
      </c>
      <c r="G328" s="19">
        <v>4761348643</v>
      </c>
      <c r="H328" s="19">
        <v>-4923722175</v>
      </c>
      <c r="I328" s="19">
        <v>-162373532</v>
      </c>
    </row>
    <row r="329" spans="1:9" ht="23.1" customHeight="1">
      <c r="A329" s="18" t="s">
        <v>505</v>
      </c>
      <c r="B329" s="19">
        <v>0</v>
      </c>
      <c r="C329" s="19">
        <v>0</v>
      </c>
      <c r="D329" s="19">
        <v>0</v>
      </c>
      <c r="E329" s="19">
        <v>0</v>
      </c>
      <c r="F329" s="19">
        <v>0</v>
      </c>
      <c r="G329" s="19">
        <v>374906</v>
      </c>
      <c r="H329" s="19">
        <v>0</v>
      </c>
      <c r="I329" s="19">
        <v>374906</v>
      </c>
    </row>
    <row r="330" spans="1:9" ht="23.1" customHeight="1">
      <c r="A330" s="18" t="s">
        <v>506</v>
      </c>
      <c r="B330" s="19">
        <v>0</v>
      </c>
      <c r="C330" s="19">
        <v>0</v>
      </c>
      <c r="D330" s="19">
        <v>0</v>
      </c>
      <c r="E330" s="19">
        <v>0</v>
      </c>
      <c r="F330" s="19">
        <v>-1510000</v>
      </c>
      <c r="G330" s="19">
        <v>50237063</v>
      </c>
      <c r="H330" s="19">
        <v>-50250000</v>
      </c>
      <c r="I330" s="19">
        <v>-12937</v>
      </c>
    </row>
    <row r="331" spans="1:9" ht="23.1" customHeight="1">
      <c r="A331" s="18" t="s">
        <v>507</v>
      </c>
      <c r="B331" s="19">
        <v>0</v>
      </c>
      <c r="C331" s="19">
        <v>0</v>
      </c>
      <c r="D331" s="19">
        <v>0</v>
      </c>
      <c r="E331" s="19">
        <v>0</v>
      </c>
      <c r="F331" s="19">
        <v>0</v>
      </c>
      <c r="G331" s="19">
        <v>249937</v>
      </c>
      <c r="H331" s="19">
        <v>0</v>
      </c>
      <c r="I331" s="19">
        <v>249937</v>
      </c>
    </row>
    <row r="332" spans="1:9" ht="23.1" customHeight="1">
      <c r="A332" s="18" t="s">
        <v>508</v>
      </c>
      <c r="B332" s="19">
        <v>0</v>
      </c>
      <c r="C332" s="19">
        <v>0</v>
      </c>
      <c r="D332" s="19">
        <v>0</v>
      </c>
      <c r="E332" s="19">
        <v>0</v>
      </c>
      <c r="F332" s="19">
        <v>0</v>
      </c>
      <c r="G332" s="19">
        <v>2303781451</v>
      </c>
      <c r="H332" s="19">
        <v>-2294657357</v>
      </c>
      <c r="I332" s="19">
        <v>9124094</v>
      </c>
    </row>
    <row r="333" spans="1:9" ht="23.1" customHeight="1">
      <c r="A333" s="18" t="s">
        <v>509</v>
      </c>
      <c r="B333" s="19">
        <v>0</v>
      </c>
      <c r="C333" s="19">
        <v>0</v>
      </c>
      <c r="D333" s="19">
        <v>0</v>
      </c>
      <c r="E333" s="19">
        <v>0</v>
      </c>
      <c r="F333" s="19">
        <v>1039000</v>
      </c>
      <c r="G333" s="19">
        <v>866889112</v>
      </c>
      <c r="H333" s="19">
        <v>-3711668</v>
      </c>
      <c r="I333" s="19">
        <v>863177444</v>
      </c>
    </row>
    <row r="334" spans="1:9" ht="23.1" customHeight="1">
      <c r="A334" s="18" t="s">
        <v>510</v>
      </c>
      <c r="B334" s="19">
        <v>0</v>
      </c>
      <c r="C334" s="19">
        <v>0</v>
      </c>
      <c r="D334" s="19">
        <v>0</v>
      </c>
      <c r="E334" s="19">
        <v>0</v>
      </c>
      <c r="F334" s="19">
        <v>0</v>
      </c>
      <c r="G334" s="19">
        <v>5738526</v>
      </c>
      <c r="H334" s="19">
        <v>0</v>
      </c>
      <c r="I334" s="19">
        <v>5738526</v>
      </c>
    </row>
    <row r="335" spans="1:9" ht="23.1" customHeight="1">
      <c r="A335" s="18" t="s">
        <v>511</v>
      </c>
      <c r="B335" s="19">
        <v>0</v>
      </c>
      <c r="C335" s="19">
        <v>0</v>
      </c>
      <c r="D335" s="19">
        <v>0</v>
      </c>
      <c r="E335" s="19">
        <v>0</v>
      </c>
      <c r="F335" s="19">
        <v>0</v>
      </c>
      <c r="G335" s="19">
        <v>11502044</v>
      </c>
      <c r="H335" s="19">
        <v>0</v>
      </c>
      <c r="I335" s="19">
        <v>11502044</v>
      </c>
    </row>
    <row r="336" spans="1:9" ht="23.1" customHeight="1">
      <c r="A336" s="18" t="s">
        <v>512</v>
      </c>
      <c r="B336" s="19">
        <v>0</v>
      </c>
      <c r="C336" s="19">
        <v>0</v>
      </c>
      <c r="D336" s="19">
        <v>0</v>
      </c>
      <c r="E336" s="19">
        <v>0</v>
      </c>
      <c r="F336" s="19">
        <v>-1000000</v>
      </c>
      <c r="G336" s="19">
        <v>22494207</v>
      </c>
      <c r="H336" s="19">
        <v>-22500000</v>
      </c>
      <c r="I336" s="19">
        <v>-5793</v>
      </c>
    </row>
    <row r="337" spans="1:9" ht="23.1" customHeight="1">
      <c r="A337" s="18" t="s">
        <v>513</v>
      </c>
      <c r="B337" s="19">
        <v>19000</v>
      </c>
      <c r="C337" s="19">
        <v>0</v>
      </c>
      <c r="D337" s="19">
        <v>950000</v>
      </c>
      <c r="E337" s="19">
        <v>950000</v>
      </c>
      <c r="F337" s="19">
        <v>0</v>
      </c>
      <c r="G337" s="19">
        <v>949756</v>
      </c>
      <c r="H337" s="19">
        <v>0</v>
      </c>
      <c r="I337" s="19">
        <v>949756</v>
      </c>
    </row>
    <row r="338" spans="1:9" ht="23.1" customHeight="1">
      <c r="A338" s="18" t="s">
        <v>514</v>
      </c>
      <c r="B338" s="19">
        <v>0</v>
      </c>
      <c r="C338" s="19">
        <v>0</v>
      </c>
      <c r="D338" s="19">
        <v>0</v>
      </c>
      <c r="E338" s="19">
        <v>0</v>
      </c>
      <c r="F338" s="19">
        <v>-1564000</v>
      </c>
      <c r="G338" s="19">
        <v>80037394</v>
      </c>
      <c r="H338" s="19">
        <v>-80058000</v>
      </c>
      <c r="I338" s="19">
        <v>-20606</v>
      </c>
    </row>
    <row r="339" spans="1:9" ht="23.1" customHeight="1">
      <c r="A339" s="18" t="s">
        <v>515</v>
      </c>
      <c r="B339" s="19">
        <v>0</v>
      </c>
      <c r="C339" s="19">
        <v>0</v>
      </c>
      <c r="D339" s="19">
        <v>0</v>
      </c>
      <c r="E339" s="19">
        <v>0</v>
      </c>
      <c r="F339" s="19">
        <v>0</v>
      </c>
      <c r="G339" s="19">
        <v>165957261</v>
      </c>
      <c r="H339" s="19">
        <v>0</v>
      </c>
      <c r="I339" s="19">
        <v>165957261</v>
      </c>
    </row>
    <row r="340" spans="1:9" ht="23.1" customHeight="1">
      <c r="A340" s="18" t="s">
        <v>516</v>
      </c>
      <c r="B340" s="19">
        <v>33499000</v>
      </c>
      <c r="C340" s="19">
        <v>-69172146</v>
      </c>
      <c r="D340" s="19">
        <v>12607074875</v>
      </c>
      <c r="E340" s="19">
        <v>12537902729</v>
      </c>
      <c r="F340" s="19">
        <v>0</v>
      </c>
      <c r="G340" s="19">
        <v>12534609615</v>
      </c>
      <c r="H340" s="19">
        <v>0</v>
      </c>
      <c r="I340" s="19">
        <v>12534609615</v>
      </c>
    </row>
    <row r="341" spans="1:9" ht="23.1" customHeight="1">
      <c r="A341" s="18" t="s">
        <v>517</v>
      </c>
      <c r="B341" s="19">
        <v>15036000</v>
      </c>
      <c r="C341" s="19">
        <v>5958179334</v>
      </c>
      <c r="D341" s="19">
        <v>-3348189072</v>
      </c>
      <c r="E341" s="19">
        <v>2609990262</v>
      </c>
      <c r="F341" s="19">
        <v>5000</v>
      </c>
      <c r="G341" s="19">
        <v>8647905325</v>
      </c>
      <c r="H341" s="19">
        <v>-6005905440</v>
      </c>
      <c r="I341" s="19">
        <v>2641999885</v>
      </c>
    </row>
    <row r="342" spans="1:9" ht="23.1" customHeight="1">
      <c r="A342" s="18" t="s">
        <v>518</v>
      </c>
      <c r="B342" s="19">
        <v>111000</v>
      </c>
      <c r="C342" s="19">
        <v>0</v>
      </c>
      <c r="D342" s="19">
        <v>49617000</v>
      </c>
      <c r="E342" s="19">
        <v>49617000</v>
      </c>
      <c r="F342" s="19">
        <v>0</v>
      </c>
      <c r="G342" s="19">
        <v>49604225</v>
      </c>
      <c r="H342" s="19">
        <v>0</v>
      </c>
      <c r="I342" s="19">
        <v>49604225</v>
      </c>
    </row>
    <row r="343" spans="1:9" ht="23.1" customHeight="1">
      <c r="A343" s="18" t="s">
        <v>519</v>
      </c>
      <c r="B343" s="19">
        <v>0</v>
      </c>
      <c r="C343" s="19">
        <v>0</v>
      </c>
      <c r="D343" s="19">
        <v>0</v>
      </c>
      <c r="E343" s="19">
        <v>0</v>
      </c>
      <c r="F343" s="19">
        <v>5688676</v>
      </c>
      <c r="G343" s="19">
        <v>11231093988</v>
      </c>
      <c r="H343" s="19">
        <v>-9076810229</v>
      </c>
      <c r="I343" s="19">
        <v>2154283759</v>
      </c>
    </row>
    <row r="344" spans="1:9" ht="23.1" customHeight="1">
      <c r="A344" s="18" t="s">
        <v>520</v>
      </c>
      <c r="B344" s="19">
        <v>9495000</v>
      </c>
      <c r="C344" s="19">
        <v>0</v>
      </c>
      <c r="D344" s="19">
        <v>2078997000</v>
      </c>
      <c r="E344" s="19">
        <v>2078997000</v>
      </c>
      <c r="F344" s="19">
        <v>0</v>
      </c>
      <c r="G344" s="19">
        <v>2078461693</v>
      </c>
      <c r="H344" s="19">
        <v>0</v>
      </c>
      <c r="I344" s="19">
        <v>2078461693</v>
      </c>
    </row>
    <row r="345" spans="1:9" ht="23.1" customHeight="1">
      <c r="A345" s="18" t="s">
        <v>521</v>
      </c>
      <c r="B345" s="19">
        <v>5619000</v>
      </c>
      <c r="C345" s="19">
        <v>9681457500</v>
      </c>
      <c r="D345" s="19">
        <v>-8694942017</v>
      </c>
      <c r="E345" s="19">
        <v>986515483</v>
      </c>
      <c r="F345" s="19">
        <v>0</v>
      </c>
      <c r="G345" s="19">
        <v>11648483942</v>
      </c>
      <c r="H345" s="19">
        <v>-10662475017</v>
      </c>
      <c r="I345" s="19">
        <v>986008925</v>
      </c>
    </row>
    <row r="346" spans="1:9" ht="23.1" customHeight="1">
      <c r="A346" s="18" t="s">
        <v>522</v>
      </c>
      <c r="B346" s="19">
        <v>966000</v>
      </c>
      <c r="C346" s="19">
        <v>1915981854</v>
      </c>
      <c r="D346" s="19">
        <v>-1831306717</v>
      </c>
      <c r="E346" s="19">
        <v>84675137</v>
      </c>
      <c r="F346" s="19">
        <v>0</v>
      </c>
      <c r="G346" s="19">
        <v>2404992911</v>
      </c>
      <c r="H346" s="19">
        <v>-2320443717</v>
      </c>
      <c r="I346" s="19">
        <v>84549194</v>
      </c>
    </row>
    <row r="347" spans="1:9" ht="23.1" customHeight="1">
      <c r="A347" s="18" t="s">
        <v>523</v>
      </c>
      <c r="B347" s="19">
        <v>0</v>
      </c>
      <c r="C347" s="19">
        <v>0</v>
      </c>
      <c r="D347" s="19">
        <v>0</v>
      </c>
      <c r="E347" s="19">
        <v>0</v>
      </c>
      <c r="F347" s="19">
        <v>-121513000</v>
      </c>
      <c r="G347" s="19">
        <v>12259377374</v>
      </c>
      <c r="H347" s="19">
        <v>-11723802489</v>
      </c>
      <c r="I347" s="19">
        <v>535574885</v>
      </c>
    </row>
    <row r="348" spans="1:9" ht="23.1" customHeight="1">
      <c r="A348" s="18" t="s">
        <v>524</v>
      </c>
      <c r="B348" s="19">
        <v>1005000</v>
      </c>
      <c r="C348" s="19">
        <v>1901087249</v>
      </c>
      <c r="D348" s="19">
        <v>-2031956467</v>
      </c>
      <c r="E348" s="19">
        <v>-130869218</v>
      </c>
      <c r="F348" s="19">
        <v>0</v>
      </c>
      <c r="G348" s="19">
        <v>2293086284</v>
      </c>
      <c r="H348" s="19">
        <v>-2424056467</v>
      </c>
      <c r="I348" s="19">
        <v>-130970183</v>
      </c>
    </row>
    <row r="349" spans="1:9" ht="23.1" customHeight="1">
      <c r="A349" s="18" t="s">
        <v>525</v>
      </c>
      <c r="B349" s="19">
        <v>3001000</v>
      </c>
      <c r="C349" s="19">
        <v>5374150132</v>
      </c>
      <c r="D349" s="19">
        <v>-5573095819</v>
      </c>
      <c r="E349" s="19">
        <v>-198945687</v>
      </c>
      <c r="F349" s="19">
        <v>0</v>
      </c>
      <c r="G349" s="19">
        <v>7034242550</v>
      </c>
      <c r="H349" s="19">
        <v>-7233615819</v>
      </c>
      <c r="I349" s="19">
        <v>-199373269</v>
      </c>
    </row>
    <row r="350" spans="1:9" ht="23.1" customHeight="1">
      <c r="A350" s="18" t="s">
        <v>526</v>
      </c>
      <c r="B350" s="19">
        <v>3487250</v>
      </c>
      <c r="C350" s="19">
        <v>0</v>
      </c>
      <c r="D350" s="19">
        <v>207359425</v>
      </c>
      <c r="E350" s="19">
        <v>207359425</v>
      </c>
      <c r="F350" s="19">
        <v>0</v>
      </c>
      <c r="G350" s="19">
        <v>207306067</v>
      </c>
      <c r="H350" s="19">
        <v>0</v>
      </c>
      <c r="I350" s="19">
        <v>207306067</v>
      </c>
    </row>
    <row r="351" spans="1:9" ht="23.1" customHeight="1">
      <c r="A351" s="18" t="s">
        <v>527</v>
      </c>
      <c r="B351" s="19">
        <v>58674000</v>
      </c>
      <c r="C351" s="19">
        <v>-4616406090</v>
      </c>
      <c r="D351" s="19">
        <v>11418709496</v>
      </c>
      <c r="E351" s="19">
        <v>6802303406</v>
      </c>
      <c r="F351" s="19">
        <v>-57645000</v>
      </c>
      <c r="G351" s="19">
        <v>21533939079</v>
      </c>
      <c r="H351" s="19">
        <v>-11218452959</v>
      </c>
      <c r="I351" s="19">
        <v>10315486120</v>
      </c>
    </row>
    <row r="352" spans="1:9" ht="23.1" customHeight="1">
      <c r="A352" s="18" t="s">
        <v>528</v>
      </c>
      <c r="B352" s="19">
        <v>0</v>
      </c>
      <c r="C352" s="19">
        <v>0</v>
      </c>
      <c r="D352" s="19">
        <v>0</v>
      </c>
      <c r="E352" s="19">
        <v>0</v>
      </c>
      <c r="F352" s="19">
        <v>0</v>
      </c>
      <c r="G352" s="19">
        <v>525847266</v>
      </c>
      <c r="H352" s="19">
        <v>-496029407</v>
      </c>
      <c r="I352" s="19">
        <v>29817859</v>
      </c>
    </row>
    <row r="353" spans="1:9" ht="23.1" customHeight="1">
      <c r="A353" s="18" t="s">
        <v>529</v>
      </c>
      <c r="B353" s="19">
        <v>0</v>
      </c>
      <c r="C353" s="19">
        <v>0</v>
      </c>
      <c r="D353" s="19">
        <v>0</v>
      </c>
      <c r="E353" s="19">
        <v>0</v>
      </c>
      <c r="F353" s="19">
        <v>-175000</v>
      </c>
      <c r="G353" s="19">
        <v>174903962</v>
      </c>
      <c r="H353" s="19">
        <v>-174949000</v>
      </c>
      <c r="I353" s="19">
        <v>-45038</v>
      </c>
    </row>
    <row r="354" spans="1:9" ht="23.1" customHeight="1">
      <c r="A354" s="18" t="s">
        <v>530</v>
      </c>
      <c r="B354" s="19">
        <v>0</v>
      </c>
      <c r="C354" s="19">
        <v>0</v>
      </c>
      <c r="D354" s="19">
        <v>0</v>
      </c>
      <c r="E354" s="19">
        <v>0</v>
      </c>
      <c r="F354" s="19">
        <v>2840000</v>
      </c>
      <c r="G354" s="19">
        <v>364498789</v>
      </c>
      <c r="H354" s="19">
        <v>-425048790</v>
      </c>
      <c r="I354" s="19">
        <v>-60550001</v>
      </c>
    </row>
    <row r="355" spans="1:9" ht="23.1" customHeight="1">
      <c r="A355" s="18" t="s">
        <v>531</v>
      </c>
      <c r="B355" s="19">
        <v>15000</v>
      </c>
      <c r="C355" s="19">
        <v>52211250</v>
      </c>
      <c r="D355" s="19">
        <v>-43720535</v>
      </c>
      <c r="E355" s="19">
        <v>8490715</v>
      </c>
      <c r="F355" s="19">
        <v>0</v>
      </c>
      <c r="G355" s="19">
        <v>79279280</v>
      </c>
      <c r="H355" s="19">
        <v>-70795535</v>
      </c>
      <c r="I355" s="19">
        <v>8483745</v>
      </c>
    </row>
    <row r="356" spans="1:9" ht="23.1" customHeight="1">
      <c r="A356" s="18" t="s">
        <v>532</v>
      </c>
      <c r="B356" s="19">
        <v>-84875000</v>
      </c>
      <c r="C356" s="19">
        <v>8991182458</v>
      </c>
      <c r="D356" s="19">
        <v>-6900779376</v>
      </c>
      <c r="E356" s="19">
        <v>2090403082</v>
      </c>
      <c r="F356" s="19">
        <v>-134000000</v>
      </c>
      <c r="G356" s="19">
        <v>30296418227</v>
      </c>
      <c r="H356" s="19">
        <v>-28211502376</v>
      </c>
      <c r="I356" s="19">
        <v>2084915851</v>
      </c>
    </row>
    <row r="357" spans="1:9" ht="23.1" customHeight="1">
      <c r="A357" s="18" t="s">
        <v>533</v>
      </c>
      <c r="B357" s="19">
        <v>-17000</v>
      </c>
      <c r="C357" s="19">
        <v>944761</v>
      </c>
      <c r="D357" s="19">
        <v>-945000</v>
      </c>
      <c r="E357" s="19">
        <v>-239</v>
      </c>
      <c r="F357" s="19">
        <v>-27000</v>
      </c>
      <c r="G357" s="19">
        <v>3344143</v>
      </c>
      <c r="H357" s="19">
        <v>-3345000</v>
      </c>
      <c r="I357" s="19">
        <v>-857</v>
      </c>
    </row>
    <row r="358" spans="1:9" ht="23.1" customHeight="1">
      <c r="A358" s="18" t="s">
        <v>534</v>
      </c>
      <c r="B358" s="19">
        <v>0</v>
      </c>
      <c r="C358" s="19">
        <v>0</v>
      </c>
      <c r="D358" s="19">
        <v>0</v>
      </c>
      <c r="E358" s="19">
        <v>0</v>
      </c>
      <c r="F358" s="19">
        <v>-19000</v>
      </c>
      <c r="G358" s="19">
        <v>3648070</v>
      </c>
      <c r="H358" s="19">
        <v>-3649000</v>
      </c>
      <c r="I358" s="19">
        <v>-930</v>
      </c>
    </row>
    <row r="359" spans="1:9" ht="23.1" customHeight="1">
      <c r="A359" s="18" t="s">
        <v>535</v>
      </c>
      <c r="B359" s="19">
        <v>0</v>
      </c>
      <c r="C359" s="19">
        <v>0</v>
      </c>
      <c r="D359" s="19">
        <v>0</v>
      </c>
      <c r="E359" s="19">
        <v>0</v>
      </c>
      <c r="F359" s="19">
        <v>-22000</v>
      </c>
      <c r="G359" s="19">
        <v>3321147</v>
      </c>
      <c r="H359" s="19">
        <v>-3322000</v>
      </c>
      <c r="I359" s="19">
        <v>-853</v>
      </c>
    </row>
    <row r="360" spans="1:9" ht="23.1" customHeight="1">
      <c r="A360" s="18" t="s">
        <v>536</v>
      </c>
      <c r="B360" s="19">
        <v>-43531000</v>
      </c>
      <c r="C360" s="19">
        <v>3156624099</v>
      </c>
      <c r="D360" s="19">
        <v>-3157437000</v>
      </c>
      <c r="E360" s="19">
        <v>-812901</v>
      </c>
      <c r="F360" s="19">
        <v>-71038000</v>
      </c>
      <c r="G360" s="19">
        <v>8907456043</v>
      </c>
      <c r="H360" s="19">
        <v>-8909750000</v>
      </c>
      <c r="I360" s="19">
        <v>-2293957</v>
      </c>
    </row>
    <row r="361" spans="1:9" ht="23.1" customHeight="1">
      <c r="A361" s="18" t="s">
        <v>537</v>
      </c>
      <c r="B361" s="19">
        <v>0</v>
      </c>
      <c r="C361" s="19">
        <v>0</v>
      </c>
      <c r="D361" s="19">
        <v>0</v>
      </c>
      <c r="E361" s="19">
        <v>0</v>
      </c>
      <c r="F361" s="19">
        <v>-878000</v>
      </c>
      <c r="G361" s="19">
        <v>164296688</v>
      </c>
      <c r="H361" s="19">
        <v>-164339000</v>
      </c>
      <c r="I361" s="19">
        <v>-42312</v>
      </c>
    </row>
    <row r="362" spans="1:9" ht="23.1" customHeight="1">
      <c r="A362" s="18" t="s">
        <v>538</v>
      </c>
      <c r="B362" s="19">
        <v>-6239000</v>
      </c>
      <c r="C362" s="19">
        <v>4080029127</v>
      </c>
      <c r="D362" s="19">
        <v>-4081080000</v>
      </c>
      <c r="E362" s="19">
        <v>-1050873</v>
      </c>
      <c r="F362" s="19">
        <v>-6827000</v>
      </c>
      <c r="G362" s="19">
        <v>4668657521</v>
      </c>
      <c r="H362" s="19">
        <v>-4669860000</v>
      </c>
      <c r="I362" s="19">
        <v>-1202479</v>
      </c>
    </row>
    <row r="363" spans="1:9" ht="23.1" customHeight="1">
      <c r="A363" s="18" t="s">
        <v>539</v>
      </c>
      <c r="B363" s="19">
        <v>0</v>
      </c>
      <c r="C363" s="19">
        <v>0</v>
      </c>
      <c r="D363" s="19">
        <v>0</v>
      </c>
      <c r="E363" s="19">
        <v>0</v>
      </c>
      <c r="F363" s="19">
        <v>-84000</v>
      </c>
      <c r="G363" s="19">
        <v>13173611</v>
      </c>
      <c r="H363" s="19">
        <v>-13177000</v>
      </c>
      <c r="I363" s="19">
        <v>-3389</v>
      </c>
    </row>
    <row r="364" spans="1:9" ht="23.1" customHeight="1">
      <c r="A364" s="18" t="s">
        <v>540</v>
      </c>
      <c r="B364" s="19">
        <v>42000</v>
      </c>
      <c r="C364" s="19">
        <v>0</v>
      </c>
      <c r="D364" s="19">
        <v>14700000</v>
      </c>
      <c r="E364" s="19">
        <v>14700000</v>
      </c>
      <c r="F364" s="19">
        <v>0</v>
      </c>
      <c r="G364" s="19">
        <v>14696215</v>
      </c>
      <c r="H364" s="19">
        <v>0</v>
      </c>
      <c r="I364" s="19">
        <v>14696215</v>
      </c>
    </row>
    <row r="365" spans="1:9" ht="23.1" customHeight="1">
      <c r="A365" s="18" t="s">
        <v>541</v>
      </c>
      <c r="B365" s="19">
        <v>-1000</v>
      </c>
      <c r="C365" s="19">
        <v>230943</v>
      </c>
      <c r="D365" s="19">
        <v>-231000</v>
      </c>
      <c r="E365" s="19">
        <v>-57</v>
      </c>
      <c r="F365" s="19">
        <v>-1033000</v>
      </c>
      <c r="G365" s="19">
        <v>741021151</v>
      </c>
      <c r="H365" s="19">
        <v>-741212000</v>
      </c>
      <c r="I365" s="19">
        <v>-190849</v>
      </c>
    </row>
    <row r="366" spans="1:9" ht="23.1" customHeight="1">
      <c r="A366" s="18" t="s">
        <v>542</v>
      </c>
      <c r="B366" s="19">
        <v>0</v>
      </c>
      <c r="C366" s="19">
        <v>0</v>
      </c>
      <c r="D366" s="19">
        <v>0</v>
      </c>
      <c r="E366" s="19">
        <v>0</v>
      </c>
      <c r="F366" s="19">
        <v>-43989000</v>
      </c>
      <c r="G366" s="19">
        <v>2733862213</v>
      </c>
      <c r="H366" s="19">
        <v>-2278511444</v>
      </c>
      <c r="I366" s="19">
        <v>455350769</v>
      </c>
    </row>
    <row r="367" spans="1:9" ht="23.1" customHeight="1">
      <c r="A367" s="18" t="s">
        <v>543</v>
      </c>
      <c r="B367" s="19">
        <v>0</v>
      </c>
      <c r="C367" s="19">
        <v>0</v>
      </c>
      <c r="D367" s="19">
        <v>0</v>
      </c>
      <c r="E367" s="19">
        <v>0</v>
      </c>
      <c r="F367" s="19">
        <v>97000</v>
      </c>
      <c r="G367" s="19">
        <v>446085104</v>
      </c>
      <c r="H367" s="19">
        <v>-336886726</v>
      </c>
      <c r="I367" s="19">
        <v>109198378</v>
      </c>
    </row>
    <row r="368" spans="1:9" ht="23.1" customHeight="1">
      <c r="A368" s="18" t="s">
        <v>544</v>
      </c>
      <c r="B368" s="19">
        <v>0</v>
      </c>
      <c r="C368" s="19">
        <v>0</v>
      </c>
      <c r="D368" s="19">
        <v>0</v>
      </c>
      <c r="E368" s="19">
        <v>0</v>
      </c>
      <c r="F368" s="19">
        <v>452000</v>
      </c>
      <c r="G368" s="19">
        <v>709457271</v>
      </c>
      <c r="H368" s="19">
        <v>-522702555</v>
      </c>
      <c r="I368" s="19">
        <v>186754716</v>
      </c>
    </row>
    <row r="369" spans="1:9" ht="23.1" customHeight="1">
      <c r="A369" s="18" t="s">
        <v>545</v>
      </c>
      <c r="B369" s="19">
        <v>0</v>
      </c>
      <c r="C369" s="19">
        <v>0</v>
      </c>
      <c r="D369" s="19">
        <v>0</v>
      </c>
      <c r="E369" s="19">
        <v>0</v>
      </c>
      <c r="F369" s="19">
        <v>-1362000</v>
      </c>
      <c r="G369" s="19">
        <v>874061410</v>
      </c>
      <c r="H369" s="19">
        <v>-841107956</v>
      </c>
      <c r="I369" s="19">
        <v>32953454</v>
      </c>
    </row>
    <row r="370" spans="1:9" ht="23.1" customHeight="1">
      <c r="A370" s="18" t="s">
        <v>546</v>
      </c>
      <c r="B370" s="19">
        <v>0</v>
      </c>
      <c r="C370" s="19">
        <v>0</v>
      </c>
      <c r="D370" s="19">
        <v>0</v>
      </c>
      <c r="E370" s="19">
        <v>0</v>
      </c>
      <c r="F370" s="19">
        <v>-4077000</v>
      </c>
      <c r="G370" s="19">
        <v>600677298</v>
      </c>
      <c r="H370" s="19">
        <v>-600832000</v>
      </c>
      <c r="I370" s="19">
        <v>-154702</v>
      </c>
    </row>
    <row r="371" spans="1:9" ht="23.1" customHeight="1">
      <c r="A371" s="18" t="s">
        <v>547</v>
      </c>
      <c r="B371" s="19">
        <v>0</v>
      </c>
      <c r="C371" s="19">
        <v>0</v>
      </c>
      <c r="D371" s="19">
        <v>0</v>
      </c>
      <c r="E371" s="19">
        <v>0</v>
      </c>
      <c r="F371" s="19">
        <v>0</v>
      </c>
      <c r="G371" s="19">
        <v>-2613647</v>
      </c>
      <c r="H371" s="19">
        <v>0</v>
      </c>
      <c r="I371" s="19">
        <v>-2613647</v>
      </c>
    </row>
    <row r="372" spans="1:9" ht="23.1" customHeight="1">
      <c r="A372" s="18" t="s">
        <v>548</v>
      </c>
      <c r="B372" s="19">
        <v>481000</v>
      </c>
      <c r="C372" s="19">
        <v>2581722</v>
      </c>
      <c r="D372" s="19">
        <v>42071176</v>
      </c>
      <c r="E372" s="19">
        <v>44652898</v>
      </c>
      <c r="F372" s="19">
        <v>0</v>
      </c>
      <c r="G372" s="19">
        <v>46933306</v>
      </c>
      <c r="H372" s="19">
        <v>-2291824</v>
      </c>
      <c r="I372" s="19">
        <v>44641482</v>
      </c>
    </row>
    <row r="373" spans="1:9" ht="23.1" customHeight="1">
      <c r="A373" s="18" t="s">
        <v>549</v>
      </c>
      <c r="B373" s="19">
        <v>0</v>
      </c>
      <c r="C373" s="19">
        <v>0</v>
      </c>
      <c r="D373" s="19">
        <v>0</v>
      </c>
      <c r="E373" s="19">
        <v>0</v>
      </c>
      <c r="F373" s="19">
        <v>-1020000</v>
      </c>
      <c r="G373" s="19">
        <v>774800438</v>
      </c>
      <c r="H373" s="19">
        <v>-775000000</v>
      </c>
      <c r="I373" s="19">
        <v>-199562</v>
      </c>
    </row>
    <row r="374" spans="1:9" ht="23.1" customHeight="1">
      <c r="A374" s="18" t="s">
        <v>550</v>
      </c>
      <c r="B374" s="19">
        <v>-48950000</v>
      </c>
      <c r="C374" s="19">
        <v>2759129498</v>
      </c>
      <c r="D374" s="19">
        <v>-2759840000</v>
      </c>
      <c r="E374" s="19">
        <v>-710502</v>
      </c>
      <c r="F374" s="19">
        <v>-67764000</v>
      </c>
      <c r="G374" s="19">
        <v>6160154560</v>
      </c>
      <c r="H374" s="19">
        <v>-6161741000</v>
      </c>
      <c r="I374" s="19">
        <v>-1586440</v>
      </c>
    </row>
    <row r="375" spans="1:9" ht="23.1" customHeight="1">
      <c r="A375" s="18" t="s">
        <v>551</v>
      </c>
      <c r="B375" s="19">
        <v>6943000</v>
      </c>
      <c r="C375" s="19">
        <v>-287294940</v>
      </c>
      <c r="D375" s="19">
        <v>733548830</v>
      </c>
      <c r="E375" s="19">
        <v>446253890</v>
      </c>
      <c r="F375" s="19">
        <v>0</v>
      </c>
      <c r="G375" s="19">
        <v>661595451</v>
      </c>
      <c r="H375" s="19">
        <v>0</v>
      </c>
      <c r="I375" s="19">
        <v>661595451</v>
      </c>
    </row>
    <row r="376" spans="1:9" ht="23.1" customHeight="1">
      <c r="A376" s="18" t="s">
        <v>552</v>
      </c>
      <c r="B376" s="19">
        <v>-48297000</v>
      </c>
      <c r="C376" s="19">
        <v>6333892893</v>
      </c>
      <c r="D376" s="19">
        <v>-6335524000</v>
      </c>
      <c r="E376" s="19">
        <v>-1631107</v>
      </c>
      <c r="F376" s="19">
        <v>-160291000</v>
      </c>
      <c r="G376" s="19">
        <v>27704275422</v>
      </c>
      <c r="H376" s="19">
        <v>-27686145613</v>
      </c>
      <c r="I376" s="19">
        <v>18129809</v>
      </c>
    </row>
    <row r="377" spans="1:9" ht="23.1" customHeight="1">
      <c r="A377" s="18" t="s">
        <v>553</v>
      </c>
      <c r="B377" s="19">
        <v>-4282000</v>
      </c>
      <c r="C377" s="19">
        <v>169899270</v>
      </c>
      <c r="D377" s="19">
        <v>-169943000</v>
      </c>
      <c r="E377" s="19">
        <v>-43730</v>
      </c>
      <c r="F377" s="19">
        <v>-23707000</v>
      </c>
      <c r="G377" s="19">
        <v>3175105332</v>
      </c>
      <c r="H377" s="19">
        <v>-3175923000</v>
      </c>
      <c r="I377" s="19">
        <v>-817668</v>
      </c>
    </row>
    <row r="378" spans="1:9" ht="23.1" customHeight="1">
      <c r="A378" s="18" t="s">
        <v>554</v>
      </c>
      <c r="B378" s="19">
        <v>0</v>
      </c>
      <c r="C378" s="19">
        <v>0</v>
      </c>
      <c r="D378" s="19">
        <v>0</v>
      </c>
      <c r="E378" s="19">
        <v>0</v>
      </c>
      <c r="F378" s="19">
        <v>-3810000</v>
      </c>
      <c r="G378" s="19">
        <v>341517055</v>
      </c>
      <c r="H378" s="19">
        <v>-341605000</v>
      </c>
      <c r="I378" s="19">
        <v>-87945</v>
      </c>
    </row>
    <row r="379" spans="1:9" ht="23.1" customHeight="1">
      <c r="A379" s="18" t="s">
        <v>555</v>
      </c>
      <c r="B379" s="19">
        <v>-6200000</v>
      </c>
      <c r="C379" s="19">
        <v>1647600652</v>
      </c>
      <c r="D379" s="19">
        <v>-1648025000</v>
      </c>
      <c r="E379" s="19">
        <v>-424348</v>
      </c>
      <c r="F379" s="19">
        <v>-13320000</v>
      </c>
      <c r="G379" s="19">
        <v>4474253706</v>
      </c>
      <c r="H379" s="19">
        <v>-4475406000</v>
      </c>
      <c r="I379" s="19">
        <v>-1152294</v>
      </c>
    </row>
    <row r="380" spans="1:9" ht="23.1" customHeight="1">
      <c r="A380" s="18" t="s">
        <v>556</v>
      </c>
      <c r="B380" s="19">
        <v>0</v>
      </c>
      <c r="C380" s="19">
        <v>0</v>
      </c>
      <c r="D380" s="19">
        <v>0</v>
      </c>
      <c r="E380" s="19">
        <v>0</v>
      </c>
      <c r="F380" s="19">
        <v>-1802000</v>
      </c>
      <c r="G380" s="19">
        <v>346910648</v>
      </c>
      <c r="H380" s="19">
        <v>-364482421</v>
      </c>
      <c r="I380" s="19">
        <v>-17571773</v>
      </c>
    </row>
    <row r="381" spans="1:9" ht="23.1" customHeight="1">
      <c r="A381" s="18" t="s">
        <v>557</v>
      </c>
      <c r="B381" s="19">
        <v>-14632000</v>
      </c>
      <c r="C381" s="19">
        <v>2429497284</v>
      </c>
      <c r="D381" s="19">
        <v>-2430123000</v>
      </c>
      <c r="E381" s="19">
        <v>-625716</v>
      </c>
      <c r="F381" s="19">
        <v>-14737000</v>
      </c>
      <c r="G381" s="19">
        <v>2461807968</v>
      </c>
      <c r="H381" s="19">
        <v>-2462442000</v>
      </c>
      <c r="I381" s="19">
        <v>-634032</v>
      </c>
    </row>
    <row r="382" spans="1:9" ht="23.1" customHeight="1">
      <c r="A382" s="18" t="s">
        <v>558</v>
      </c>
      <c r="B382" s="19">
        <v>0</v>
      </c>
      <c r="C382" s="19">
        <v>0</v>
      </c>
      <c r="D382" s="19">
        <v>0</v>
      </c>
      <c r="E382" s="19">
        <v>0</v>
      </c>
      <c r="F382" s="19">
        <v>-1999000</v>
      </c>
      <c r="G382" s="19">
        <v>169876251</v>
      </c>
      <c r="H382" s="19">
        <v>-169920000</v>
      </c>
      <c r="I382" s="19">
        <v>-43749</v>
      </c>
    </row>
    <row r="383" spans="1:9" ht="23.1" customHeight="1">
      <c r="A383" s="18" t="s">
        <v>559</v>
      </c>
      <c r="B383" s="19">
        <v>0</v>
      </c>
      <c r="C383" s="19">
        <v>0</v>
      </c>
      <c r="D383" s="19">
        <v>0</v>
      </c>
      <c r="E383" s="19">
        <v>0</v>
      </c>
      <c r="F383" s="19">
        <v>-7212000</v>
      </c>
      <c r="G383" s="19">
        <v>1052019059</v>
      </c>
      <c r="H383" s="19">
        <v>-1052290000</v>
      </c>
      <c r="I383" s="19">
        <v>-270941</v>
      </c>
    </row>
    <row r="384" spans="1:9" ht="23.1" customHeight="1">
      <c r="A384" s="18" t="s">
        <v>560</v>
      </c>
      <c r="B384" s="19">
        <v>-3000000</v>
      </c>
      <c r="C384" s="19">
        <v>62983793</v>
      </c>
      <c r="D384" s="19">
        <v>-63000000</v>
      </c>
      <c r="E384" s="19">
        <v>-16207</v>
      </c>
      <c r="F384" s="19">
        <v>-14322000</v>
      </c>
      <c r="G384" s="19">
        <v>1036804161</v>
      </c>
      <c r="H384" s="19">
        <v>-579472662</v>
      </c>
      <c r="I384" s="19">
        <v>457331499</v>
      </c>
    </row>
    <row r="385" spans="1:9" ht="23.1" customHeight="1">
      <c r="A385" s="18" t="s">
        <v>561</v>
      </c>
      <c r="B385" s="19">
        <v>0</v>
      </c>
      <c r="C385" s="19">
        <v>0</v>
      </c>
      <c r="D385" s="19">
        <v>0</v>
      </c>
      <c r="E385" s="19">
        <v>0</v>
      </c>
      <c r="F385" s="19">
        <v>-190000</v>
      </c>
      <c r="G385" s="19">
        <v>10497297</v>
      </c>
      <c r="H385" s="19">
        <v>-10500000</v>
      </c>
      <c r="I385" s="19">
        <v>-2703</v>
      </c>
    </row>
    <row r="386" spans="1:9" ht="23.1" customHeight="1">
      <c r="A386" s="18" t="s">
        <v>562</v>
      </c>
      <c r="B386" s="19">
        <v>-464000</v>
      </c>
      <c r="C386" s="19">
        <v>-135821262</v>
      </c>
      <c r="D386" s="19">
        <v>44441813</v>
      </c>
      <c r="E386" s="19">
        <v>-91379449</v>
      </c>
      <c r="F386" s="19">
        <v>-2355000</v>
      </c>
      <c r="G386" s="19">
        <v>-21808520</v>
      </c>
      <c r="H386" s="19">
        <v>-48338187</v>
      </c>
      <c r="I386" s="19">
        <v>-70146707</v>
      </c>
    </row>
    <row r="387" spans="1:9" ht="23.1" customHeight="1">
      <c r="A387" s="18" t="s">
        <v>563</v>
      </c>
      <c r="B387" s="19">
        <v>0</v>
      </c>
      <c r="C387" s="19">
        <v>0</v>
      </c>
      <c r="D387" s="19">
        <v>0</v>
      </c>
      <c r="E387" s="19">
        <v>0</v>
      </c>
      <c r="F387" s="19">
        <v>-86000</v>
      </c>
      <c r="G387" s="19">
        <v>60569403</v>
      </c>
      <c r="H387" s="19">
        <v>-60585000</v>
      </c>
      <c r="I387" s="19">
        <v>-15597</v>
      </c>
    </row>
    <row r="388" spans="1:9" ht="23.1" customHeight="1">
      <c r="A388" s="18" t="s">
        <v>110</v>
      </c>
      <c r="B388" s="19">
        <v>0</v>
      </c>
      <c r="C388" s="19">
        <v>0</v>
      </c>
      <c r="D388" s="19">
        <v>0</v>
      </c>
      <c r="E388" s="19">
        <v>0</v>
      </c>
      <c r="F388" s="19">
        <v>11000</v>
      </c>
      <c r="G388" s="19">
        <v>25573416</v>
      </c>
      <c r="H388" s="19">
        <v>-30281371</v>
      </c>
      <c r="I388" s="19">
        <v>-4707955</v>
      </c>
    </row>
    <row r="389" spans="1:9" ht="23.1" customHeight="1">
      <c r="A389" s="18" t="s">
        <v>564</v>
      </c>
      <c r="B389" s="19">
        <v>0</v>
      </c>
      <c r="C389" s="19">
        <v>0</v>
      </c>
      <c r="D389" s="19">
        <v>0</v>
      </c>
      <c r="E389" s="19">
        <v>0</v>
      </c>
      <c r="F389" s="19">
        <v>-119000</v>
      </c>
      <c r="G389" s="19">
        <v>32725577</v>
      </c>
      <c r="H389" s="19">
        <v>-32734000</v>
      </c>
      <c r="I389" s="19">
        <v>-8423</v>
      </c>
    </row>
    <row r="390" spans="1:9" ht="23.1" customHeight="1">
      <c r="A390" s="18" t="s">
        <v>565</v>
      </c>
      <c r="B390" s="19">
        <v>0</v>
      </c>
      <c r="C390" s="19">
        <v>0</v>
      </c>
      <c r="D390" s="19">
        <v>0</v>
      </c>
      <c r="E390" s="19">
        <v>0</v>
      </c>
      <c r="F390" s="19">
        <v>-3000</v>
      </c>
      <c r="G390" s="19">
        <v>749808</v>
      </c>
      <c r="H390" s="19">
        <v>-750000</v>
      </c>
      <c r="I390" s="19">
        <v>-192</v>
      </c>
    </row>
    <row r="391" spans="1:9" ht="23.1" customHeight="1">
      <c r="A391" s="18" t="s">
        <v>566</v>
      </c>
      <c r="B391" s="19">
        <v>0</v>
      </c>
      <c r="C391" s="19">
        <v>0</v>
      </c>
      <c r="D391" s="19">
        <v>0</v>
      </c>
      <c r="E391" s="19">
        <v>0</v>
      </c>
      <c r="F391" s="19">
        <v>-15000</v>
      </c>
      <c r="G391" s="19">
        <v>6018451</v>
      </c>
      <c r="H391" s="19">
        <v>-6020000</v>
      </c>
      <c r="I391" s="19">
        <v>-1549</v>
      </c>
    </row>
    <row r="392" spans="1:9" ht="23.1" customHeight="1">
      <c r="A392" s="18" t="s">
        <v>567</v>
      </c>
      <c r="B392" s="19">
        <v>-8945000</v>
      </c>
      <c r="C392" s="19">
        <v>-32815113</v>
      </c>
      <c r="D392" s="19">
        <v>-23929182</v>
      </c>
      <c r="E392" s="19">
        <v>-56744295</v>
      </c>
      <c r="F392" s="19">
        <v>-10293000</v>
      </c>
      <c r="G392" s="19">
        <v>-13445090</v>
      </c>
      <c r="H392" s="19">
        <v>-43304182</v>
      </c>
      <c r="I392" s="19">
        <v>-56749272</v>
      </c>
    </row>
    <row r="393" spans="1:9" ht="23.1" customHeight="1">
      <c r="A393" s="18" t="s">
        <v>568</v>
      </c>
      <c r="B393" s="19">
        <v>-36495000</v>
      </c>
      <c r="C393" s="19">
        <v>9994898878</v>
      </c>
      <c r="D393" s="19">
        <v>-9997473000</v>
      </c>
      <c r="E393" s="19">
        <v>-2574122</v>
      </c>
      <c r="F393" s="19">
        <v>-37188000</v>
      </c>
      <c r="G393" s="19">
        <v>10186997406</v>
      </c>
      <c r="H393" s="19">
        <v>-10189621000</v>
      </c>
      <c r="I393" s="19">
        <v>-2623594</v>
      </c>
    </row>
    <row r="394" spans="1:9" ht="23.1" customHeight="1">
      <c r="A394" s="18" t="s">
        <v>569</v>
      </c>
      <c r="B394" s="19">
        <v>49000</v>
      </c>
      <c r="C394" s="19">
        <v>0</v>
      </c>
      <c r="D394" s="19">
        <v>12250000</v>
      </c>
      <c r="E394" s="19">
        <v>12250000</v>
      </c>
      <c r="F394" s="19">
        <v>0</v>
      </c>
      <c r="G394" s="19">
        <v>12246847</v>
      </c>
      <c r="H394" s="19">
        <v>0</v>
      </c>
      <c r="I394" s="19">
        <v>12246847</v>
      </c>
    </row>
    <row r="395" spans="1:9" ht="23.1" customHeight="1">
      <c r="A395" s="18" t="s">
        <v>570</v>
      </c>
      <c r="B395" s="19">
        <v>700000</v>
      </c>
      <c r="C395" s="19">
        <v>1178383050</v>
      </c>
      <c r="D395" s="19">
        <v>-1266490414</v>
      </c>
      <c r="E395" s="19">
        <v>-88107364</v>
      </c>
      <c r="F395" s="19">
        <v>0</v>
      </c>
      <c r="G395" s="19">
        <v>1591276703</v>
      </c>
      <c r="H395" s="19">
        <v>-1679490414</v>
      </c>
      <c r="I395" s="19">
        <v>-88213711</v>
      </c>
    </row>
    <row r="396" spans="1:9" ht="23.1" customHeight="1">
      <c r="A396" s="18" t="s">
        <v>571</v>
      </c>
      <c r="B396" s="19">
        <v>-2005000</v>
      </c>
      <c r="C396" s="19">
        <v>70136945</v>
      </c>
      <c r="D396" s="19">
        <v>-70155000</v>
      </c>
      <c r="E396" s="19">
        <v>-18055</v>
      </c>
      <c r="F396" s="19">
        <v>-4319000</v>
      </c>
      <c r="G396" s="19">
        <v>162973039</v>
      </c>
      <c r="H396" s="19">
        <v>-163015000</v>
      </c>
      <c r="I396" s="19">
        <v>-41961</v>
      </c>
    </row>
    <row r="397" spans="1:9" ht="23.1" customHeight="1">
      <c r="A397" s="18" t="s">
        <v>101</v>
      </c>
      <c r="B397" s="19">
        <v>500000</v>
      </c>
      <c r="C397" s="19">
        <v>259933050</v>
      </c>
      <c r="D397" s="19">
        <v>-970579979</v>
      </c>
      <c r="E397" s="19">
        <v>-710646929</v>
      </c>
      <c r="F397" s="19">
        <v>500000</v>
      </c>
      <c r="G397" s="19">
        <v>259933050</v>
      </c>
      <c r="H397" s="19">
        <v>-970579979</v>
      </c>
      <c r="I397" s="19">
        <v>-710646929</v>
      </c>
    </row>
    <row r="398" spans="1:9" ht="23.1" customHeight="1">
      <c r="A398" s="18" t="s">
        <v>572</v>
      </c>
      <c r="B398" s="19">
        <v>-1000</v>
      </c>
      <c r="C398" s="19">
        <v>99975</v>
      </c>
      <c r="D398" s="19">
        <v>-100000</v>
      </c>
      <c r="E398" s="19">
        <v>-25</v>
      </c>
      <c r="F398" s="19">
        <v>-1000</v>
      </c>
      <c r="G398" s="19">
        <v>99975</v>
      </c>
      <c r="H398" s="19">
        <v>-100000</v>
      </c>
      <c r="I398" s="19">
        <v>-25</v>
      </c>
    </row>
    <row r="399" spans="1:9" ht="23.1" customHeight="1">
      <c r="A399" s="18" t="s">
        <v>573</v>
      </c>
      <c r="B399" s="19">
        <v>-1000</v>
      </c>
      <c r="C399" s="19">
        <v>99975</v>
      </c>
      <c r="D399" s="19">
        <v>-100000</v>
      </c>
      <c r="E399" s="19">
        <v>-25</v>
      </c>
      <c r="F399" s="19">
        <v>-1000</v>
      </c>
      <c r="G399" s="19">
        <v>99975</v>
      </c>
      <c r="H399" s="19">
        <v>-100000</v>
      </c>
      <c r="I399" s="19">
        <v>-25</v>
      </c>
    </row>
    <row r="400" spans="1:9" ht="23.1" customHeight="1">
      <c r="A400" s="18" t="s">
        <v>574</v>
      </c>
      <c r="B400" s="19">
        <v>-200000</v>
      </c>
      <c r="C400" s="19">
        <v>8627784</v>
      </c>
      <c r="D400" s="19">
        <v>-8630000</v>
      </c>
      <c r="E400" s="19">
        <v>-2216</v>
      </c>
      <c r="F400" s="19">
        <v>-200000</v>
      </c>
      <c r="G400" s="19">
        <v>8627784</v>
      </c>
      <c r="H400" s="19">
        <v>-8630000</v>
      </c>
      <c r="I400" s="19">
        <v>-2216</v>
      </c>
    </row>
    <row r="401" spans="1:9" ht="23.1" customHeight="1">
      <c r="A401" s="18" t="s">
        <v>575</v>
      </c>
      <c r="B401" s="19">
        <v>-11322000</v>
      </c>
      <c r="C401" s="19">
        <v>726532896</v>
      </c>
      <c r="D401" s="19">
        <v>-726720000</v>
      </c>
      <c r="E401" s="19">
        <v>-187104</v>
      </c>
      <c r="F401" s="19">
        <v>-11322000</v>
      </c>
      <c r="G401" s="19">
        <v>726532896</v>
      </c>
      <c r="H401" s="19">
        <v>-726720000</v>
      </c>
      <c r="I401" s="19">
        <v>-187104</v>
      </c>
    </row>
    <row r="402" spans="1:9" ht="23.1" customHeight="1">
      <c r="A402" s="18" t="s">
        <v>576</v>
      </c>
      <c r="B402" s="19">
        <v>-1000</v>
      </c>
      <c r="C402" s="19">
        <v>159960</v>
      </c>
      <c r="D402" s="19">
        <v>-160000</v>
      </c>
      <c r="E402" s="19">
        <v>-40</v>
      </c>
      <c r="F402" s="19">
        <v>-1000</v>
      </c>
      <c r="G402" s="19">
        <v>159960</v>
      </c>
      <c r="H402" s="19">
        <v>-160000</v>
      </c>
      <c r="I402" s="19">
        <v>-40</v>
      </c>
    </row>
    <row r="403" spans="1:9" ht="23.1" customHeight="1">
      <c r="A403" s="18" t="s">
        <v>577</v>
      </c>
      <c r="B403" s="19">
        <v>-1000</v>
      </c>
      <c r="C403" s="19">
        <v>50988</v>
      </c>
      <c r="D403" s="19">
        <v>-51000</v>
      </c>
      <c r="E403" s="19">
        <v>-12</v>
      </c>
      <c r="F403" s="19">
        <v>-1000</v>
      </c>
      <c r="G403" s="19">
        <v>50988</v>
      </c>
      <c r="H403" s="19">
        <v>-51000</v>
      </c>
      <c r="I403" s="19">
        <v>-12</v>
      </c>
    </row>
    <row r="404" spans="1:9" ht="23.1" customHeight="1">
      <c r="A404" s="18" t="s">
        <v>578</v>
      </c>
      <c r="B404" s="19">
        <v>-1000</v>
      </c>
      <c r="C404" s="19">
        <v>6999</v>
      </c>
      <c r="D404" s="19">
        <v>-7000</v>
      </c>
      <c r="E404" s="19">
        <v>-1</v>
      </c>
      <c r="F404" s="19">
        <v>-1000</v>
      </c>
      <c r="G404" s="19">
        <v>6999</v>
      </c>
      <c r="H404" s="19">
        <v>-7000</v>
      </c>
      <c r="I404" s="19">
        <v>-1</v>
      </c>
    </row>
    <row r="405" spans="1:9" ht="23.1" customHeight="1">
      <c r="A405" s="18" t="s">
        <v>579</v>
      </c>
      <c r="B405" s="19">
        <v>-1000</v>
      </c>
      <c r="C405" s="19">
        <v>30994</v>
      </c>
      <c r="D405" s="19">
        <v>-31000</v>
      </c>
      <c r="E405" s="19">
        <v>-6</v>
      </c>
      <c r="F405" s="19">
        <v>-1000</v>
      </c>
      <c r="G405" s="19">
        <v>30994</v>
      </c>
      <c r="H405" s="19">
        <v>-31000</v>
      </c>
      <c r="I405" s="19">
        <v>-6</v>
      </c>
    </row>
    <row r="406" spans="1:9" ht="23.1" customHeight="1">
      <c r="A406" s="18" t="s">
        <v>103</v>
      </c>
      <c r="B406" s="19">
        <v>0</v>
      </c>
      <c r="C406" s="19">
        <v>-99661378</v>
      </c>
      <c r="D406" s="19">
        <v>0</v>
      </c>
      <c r="E406" s="19">
        <v>-99661378</v>
      </c>
      <c r="F406" s="19">
        <v>0</v>
      </c>
      <c r="G406" s="19">
        <v>-99661378</v>
      </c>
      <c r="H406" s="19">
        <v>0</v>
      </c>
      <c r="I406" s="19">
        <v>-99661378</v>
      </c>
    </row>
    <row r="407" spans="1:9" ht="23.1" customHeight="1">
      <c r="A407" s="18" t="s">
        <v>580</v>
      </c>
      <c r="B407" s="19">
        <v>-5000</v>
      </c>
      <c r="C407" s="19">
        <v>1589594</v>
      </c>
      <c r="D407" s="19">
        <v>-1590000</v>
      </c>
      <c r="E407" s="19">
        <v>-406</v>
      </c>
      <c r="F407" s="19">
        <v>-5000</v>
      </c>
      <c r="G407" s="19">
        <v>1589594</v>
      </c>
      <c r="H407" s="19">
        <v>-1590000</v>
      </c>
      <c r="I407" s="19">
        <v>-406</v>
      </c>
    </row>
    <row r="408" spans="1:9" ht="23.1" customHeight="1">
      <c r="A408" s="18" t="s">
        <v>581</v>
      </c>
      <c r="B408" s="19">
        <v>-61651000</v>
      </c>
      <c r="C408" s="19">
        <v>7870146173</v>
      </c>
      <c r="D408" s="19">
        <v>-7872173000</v>
      </c>
      <c r="E408" s="19">
        <v>-2026827</v>
      </c>
      <c r="F408" s="19">
        <v>-61651000</v>
      </c>
      <c r="G408" s="19">
        <v>7870146173</v>
      </c>
      <c r="H408" s="19">
        <v>-7872173000</v>
      </c>
      <c r="I408" s="19">
        <v>-2026827</v>
      </c>
    </row>
    <row r="409" spans="1:9" ht="23.1" customHeight="1">
      <c r="A409" s="18" t="s">
        <v>582</v>
      </c>
      <c r="B409" s="19">
        <v>-1960000</v>
      </c>
      <c r="C409" s="19">
        <v>980817378</v>
      </c>
      <c r="D409" s="19">
        <v>-981070000</v>
      </c>
      <c r="E409" s="19">
        <v>-252622</v>
      </c>
      <c r="F409" s="19">
        <v>-1960000</v>
      </c>
      <c r="G409" s="19">
        <v>980817378</v>
      </c>
      <c r="H409" s="19">
        <v>-981070000</v>
      </c>
      <c r="I409" s="19">
        <v>-252622</v>
      </c>
    </row>
    <row r="410" spans="1:9" ht="23.1" customHeight="1">
      <c r="A410" s="18" t="s">
        <v>583</v>
      </c>
      <c r="B410" s="19">
        <v>-5657000</v>
      </c>
      <c r="C410" s="19">
        <v>1815226492</v>
      </c>
      <c r="D410" s="19">
        <v>-1815694000</v>
      </c>
      <c r="E410" s="19">
        <v>-467508</v>
      </c>
      <c r="F410" s="19">
        <v>-5657000</v>
      </c>
      <c r="G410" s="19">
        <v>1815226492</v>
      </c>
      <c r="H410" s="19">
        <v>-1815694000</v>
      </c>
      <c r="I410" s="19">
        <v>-467508</v>
      </c>
    </row>
    <row r="411" spans="1:9" ht="23.1" customHeight="1">
      <c r="A411" s="18" t="s">
        <v>104</v>
      </c>
      <c r="B411" s="19">
        <v>3000</v>
      </c>
      <c r="C411" s="19">
        <v>4548021</v>
      </c>
      <c r="D411" s="19">
        <v>-5207338</v>
      </c>
      <c r="E411" s="19">
        <v>-659317</v>
      </c>
      <c r="F411" s="19">
        <v>3000</v>
      </c>
      <c r="G411" s="19">
        <v>4548021</v>
      </c>
      <c r="H411" s="19">
        <v>-5207338</v>
      </c>
      <c r="I411" s="19">
        <v>-659317</v>
      </c>
    </row>
    <row r="412" spans="1:9" ht="23.1" customHeight="1">
      <c r="A412" s="18" t="s">
        <v>584</v>
      </c>
      <c r="B412" s="19">
        <v>-787000</v>
      </c>
      <c r="C412" s="19">
        <v>833218394</v>
      </c>
      <c r="D412" s="19">
        <v>-833433000</v>
      </c>
      <c r="E412" s="19">
        <v>-214606</v>
      </c>
      <c r="F412" s="19">
        <v>-787000</v>
      </c>
      <c r="G412" s="19">
        <v>833218394</v>
      </c>
      <c r="H412" s="19">
        <v>-833433000</v>
      </c>
      <c r="I412" s="19">
        <v>-214606</v>
      </c>
    </row>
    <row r="413" spans="1:9" ht="23.1" customHeight="1">
      <c r="A413" s="18" t="s">
        <v>585</v>
      </c>
      <c r="B413" s="19">
        <v>-15000</v>
      </c>
      <c r="C413" s="19">
        <v>1049731</v>
      </c>
      <c r="D413" s="19">
        <v>-1050000</v>
      </c>
      <c r="E413" s="19">
        <v>-269</v>
      </c>
      <c r="F413" s="19">
        <v>-15000</v>
      </c>
      <c r="G413" s="19">
        <v>1049731</v>
      </c>
      <c r="H413" s="19">
        <v>-1050000</v>
      </c>
      <c r="I413" s="19">
        <v>-269</v>
      </c>
    </row>
    <row r="414" spans="1:9" ht="23.1" customHeight="1">
      <c r="A414" s="18" t="s">
        <v>586</v>
      </c>
      <c r="B414" s="19">
        <v>-14569000</v>
      </c>
      <c r="C414" s="19">
        <v>568490638</v>
      </c>
      <c r="D414" s="19">
        <v>-568637000</v>
      </c>
      <c r="E414" s="19">
        <v>-146362</v>
      </c>
      <c r="F414" s="19">
        <v>-14569000</v>
      </c>
      <c r="G414" s="19">
        <v>568490638</v>
      </c>
      <c r="H414" s="19">
        <v>-568637000</v>
      </c>
      <c r="I414" s="19">
        <v>-146362</v>
      </c>
    </row>
    <row r="415" spans="1:9" ht="23.1" customHeight="1">
      <c r="A415" s="18" t="s">
        <v>587</v>
      </c>
      <c r="B415" s="19">
        <v>-3089000</v>
      </c>
      <c r="C415" s="19">
        <v>163320990</v>
      </c>
      <c r="D415" s="19">
        <v>-163363000</v>
      </c>
      <c r="E415" s="19">
        <v>-42010</v>
      </c>
      <c r="F415" s="19">
        <v>-3089000</v>
      </c>
      <c r="G415" s="19">
        <v>163320990</v>
      </c>
      <c r="H415" s="19">
        <v>-163363000</v>
      </c>
      <c r="I415" s="19">
        <v>-42010</v>
      </c>
    </row>
    <row r="416" spans="1:9" ht="23.1" customHeight="1">
      <c r="A416" s="18" t="s">
        <v>588</v>
      </c>
      <c r="B416" s="19">
        <v>-6000000</v>
      </c>
      <c r="C416" s="19">
        <v>17995368</v>
      </c>
      <c r="D416" s="19">
        <v>-18000000</v>
      </c>
      <c r="E416" s="19">
        <v>-4632</v>
      </c>
      <c r="F416" s="19">
        <v>-6000000</v>
      </c>
      <c r="G416" s="19">
        <v>17995368</v>
      </c>
      <c r="H416" s="19">
        <v>-18000000</v>
      </c>
      <c r="I416" s="19">
        <v>-4632</v>
      </c>
    </row>
    <row r="417" spans="1:9" ht="23.1" customHeight="1">
      <c r="A417" s="18" t="s">
        <v>589</v>
      </c>
      <c r="B417" s="19">
        <v>-676000</v>
      </c>
      <c r="C417" s="19">
        <v>87446503</v>
      </c>
      <c r="D417" s="19">
        <v>-87469000</v>
      </c>
      <c r="E417" s="19">
        <v>-22497</v>
      </c>
      <c r="F417" s="19">
        <v>-676000</v>
      </c>
      <c r="G417" s="19">
        <v>87446503</v>
      </c>
      <c r="H417" s="19">
        <v>-87469000</v>
      </c>
      <c r="I417" s="19">
        <v>-22497</v>
      </c>
    </row>
    <row r="418" spans="1:9" ht="23.1" customHeight="1">
      <c r="A418" s="18" t="s">
        <v>98</v>
      </c>
      <c r="B418" s="19">
        <v>96000</v>
      </c>
      <c r="C418" s="19">
        <v>-1728864000</v>
      </c>
      <c r="D418" s="19">
        <v>1321791724</v>
      </c>
      <c r="E418" s="19">
        <v>-407072276</v>
      </c>
      <c r="F418" s="19">
        <v>96000</v>
      </c>
      <c r="G418" s="19">
        <v>-1728864000</v>
      </c>
      <c r="H418" s="19">
        <v>1321791724</v>
      </c>
      <c r="I418" s="19">
        <v>-407072276</v>
      </c>
    </row>
    <row r="419" spans="1:9" ht="23.1" customHeight="1">
      <c r="A419" s="18" t="s">
        <v>590</v>
      </c>
      <c r="B419" s="19">
        <v>6000</v>
      </c>
      <c r="C419" s="19">
        <v>0</v>
      </c>
      <c r="D419" s="19">
        <v>12000</v>
      </c>
      <c r="E419" s="19">
        <v>12000</v>
      </c>
      <c r="F419" s="19">
        <v>6000</v>
      </c>
      <c r="G419" s="19">
        <v>0</v>
      </c>
      <c r="H419" s="19">
        <v>12000</v>
      </c>
      <c r="I419" s="19">
        <v>12000</v>
      </c>
    </row>
    <row r="420" spans="1:9" ht="23.1" customHeight="1">
      <c r="A420" s="18" t="s">
        <v>591</v>
      </c>
      <c r="B420" s="19">
        <v>-9070000</v>
      </c>
      <c r="C420" s="19">
        <v>802445340</v>
      </c>
      <c r="D420" s="19">
        <v>-802652000</v>
      </c>
      <c r="E420" s="19">
        <v>-206660</v>
      </c>
      <c r="F420" s="19">
        <v>-9070000</v>
      </c>
      <c r="G420" s="19">
        <v>802445340</v>
      </c>
      <c r="H420" s="19">
        <v>-802652000</v>
      </c>
      <c r="I420" s="19">
        <v>-206660</v>
      </c>
    </row>
    <row r="421" spans="1:9" ht="23.1" customHeight="1">
      <c r="A421" s="18" t="s">
        <v>592</v>
      </c>
      <c r="B421" s="19">
        <v>-3955000</v>
      </c>
      <c r="C421" s="19">
        <v>1277126067</v>
      </c>
      <c r="D421" s="19">
        <v>-1277455000</v>
      </c>
      <c r="E421" s="19">
        <v>-328933</v>
      </c>
      <c r="F421" s="19">
        <v>-3955000</v>
      </c>
      <c r="G421" s="19">
        <v>1277126067</v>
      </c>
      <c r="H421" s="19">
        <v>-1277455000</v>
      </c>
      <c r="I421" s="19">
        <v>-328933</v>
      </c>
    </row>
    <row r="422" spans="1:9" ht="23.1" customHeight="1">
      <c r="A422" s="18" t="s">
        <v>593</v>
      </c>
      <c r="B422" s="19">
        <v>-2000000</v>
      </c>
      <c r="C422" s="19">
        <v>451883615</v>
      </c>
      <c r="D422" s="19">
        <v>-452000000</v>
      </c>
      <c r="E422" s="19">
        <v>-116385</v>
      </c>
      <c r="F422" s="19">
        <v>-2000000</v>
      </c>
      <c r="G422" s="19">
        <v>451883615</v>
      </c>
      <c r="H422" s="19">
        <v>-452000000</v>
      </c>
      <c r="I422" s="19">
        <v>-116385</v>
      </c>
    </row>
    <row r="423" spans="1:9" ht="23.1" customHeight="1">
      <c r="A423" s="18" t="s">
        <v>594</v>
      </c>
      <c r="B423" s="19">
        <v>-9000000</v>
      </c>
      <c r="C423" s="19">
        <v>1163700271</v>
      </c>
      <c r="D423" s="19">
        <v>-1164000000</v>
      </c>
      <c r="E423" s="19">
        <v>-299729</v>
      </c>
      <c r="F423" s="19">
        <v>-9000000</v>
      </c>
      <c r="G423" s="19">
        <v>1163700271</v>
      </c>
      <c r="H423" s="19">
        <v>-1164000000</v>
      </c>
      <c r="I423" s="19">
        <v>-299729</v>
      </c>
    </row>
    <row r="424" spans="1:9" ht="23.1" customHeight="1">
      <c r="A424" s="18" t="s">
        <v>109</v>
      </c>
      <c r="B424" s="19">
        <v>500000</v>
      </c>
      <c r="C424" s="19">
        <v>606343827</v>
      </c>
      <c r="D424" s="19">
        <v>-505130037</v>
      </c>
      <c r="E424" s="19">
        <v>101213790</v>
      </c>
      <c r="F424" s="19">
        <v>500000</v>
      </c>
      <c r="G424" s="19">
        <v>606343827</v>
      </c>
      <c r="H424" s="19">
        <v>-505130037</v>
      </c>
      <c r="I424" s="19">
        <v>101213790</v>
      </c>
    </row>
    <row r="425" spans="1:9" ht="23.1" customHeight="1">
      <c r="A425" s="18" t="s">
        <v>114</v>
      </c>
      <c r="B425" s="19">
        <v>1000000</v>
      </c>
      <c r="C425" s="19">
        <v>2677310415</v>
      </c>
      <c r="D425" s="19">
        <v>-2496636480</v>
      </c>
      <c r="E425" s="19">
        <v>180673935</v>
      </c>
      <c r="F425" s="19">
        <v>1000000</v>
      </c>
      <c r="G425" s="19">
        <v>2677310415</v>
      </c>
      <c r="H425" s="19">
        <v>-2496636480</v>
      </c>
      <c r="I425" s="19">
        <v>180673935</v>
      </c>
    </row>
    <row r="426" spans="1:9" ht="23.1" customHeight="1">
      <c r="A426" s="18" t="s">
        <v>595</v>
      </c>
      <c r="B426" s="19">
        <v>-1559000</v>
      </c>
      <c r="C426" s="19">
        <v>246581493</v>
      </c>
      <c r="D426" s="19">
        <v>-246645000</v>
      </c>
      <c r="E426" s="19">
        <v>-63507</v>
      </c>
      <c r="F426" s="19">
        <v>-1559000</v>
      </c>
      <c r="G426" s="19">
        <v>246581493</v>
      </c>
      <c r="H426" s="19">
        <v>-246645000</v>
      </c>
      <c r="I426" s="19">
        <v>-63507</v>
      </c>
    </row>
    <row r="427" spans="1:9" ht="23.1" customHeight="1">
      <c r="A427" s="18" t="s">
        <v>596</v>
      </c>
      <c r="B427" s="19">
        <v>-135000</v>
      </c>
      <c r="C427" s="19">
        <v>12146873</v>
      </c>
      <c r="D427" s="19">
        <v>-12150000</v>
      </c>
      <c r="E427" s="19">
        <v>-3127</v>
      </c>
      <c r="F427" s="19">
        <v>-135000</v>
      </c>
      <c r="G427" s="19">
        <v>12146873</v>
      </c>
      <c r="H427" s="19">
        <v>-12150000</v>
      </c>
      <c r="I427" s="19">
        <v>-3127</v>
      </c>
    </row>
    <row r="428" spans="1:9" ht="23.1" customHeight="1">
      <c r="A428" s="18" t="s">
        <v>597</v>
      </c>
      <c r="B428" s="19">
        <v>-1200000</v>
      </c>
      <c r="C428" s="19">
        <v>185352261</v>
      </c>
      <c r="D428" s="19">
        <v>-185400000</v>
      </c>
      <c r="E428" s="19">
        <v>-47739</v>
      </c>
      <c r="F428" s="19">
        <v>-1200000</v>
      </c>
      <c r="G428" s="19">
        <v>185352261</v>
      </c>
      <c r="H428" s="19">
        <v>-185400000</v>
      </c>
      <c r="I428" s="19">
        <v>-47739</v>
      </c>
    </row>
    <row r="429" spans="1:9" ht="23.1" customHeight="1">
      <c r="A429" s="18" t="s">
        <v>598</v>
      </c>
      <c r="B429" s="19">
        <v>-1420000</v>
      </c>
      <c r="C429" s="19">
        <v>308480548</v>
      </c>
      <c r="D429" s="19">
        <v>-308560000</v>
      </c>
      <c r="E429" s="19">
        <v>-79452</v>
      </c>
      <c r="F429" s="19">
        <v>-1420000</v>
      </c>
      <c r="G429" s="19">
        <v>308480548</v>
      </c>
      <c r="H429" s="19">
        <v>-308560000</v>
      </c>
      <c r="I429" s="19">
        <v>-79452</v>
      </c>
    </row>
    <row r="430" spans="1:9" ht="23.1" customHeight="1">
      <c r="A430" s="18" t="s">
        <v>599</v>
      </c>
      <c r="B430" s="19">
        <v>478</v>
      </c>
      <c r="C430" s="19">
        <v>2101229615</v>
      </c>
      <c r="D430" s="19">
        <v>-2153089734</v>
      </c>
      <c r="E430" s="19">
        <v>-51860119</v>
      </c>
      <c r="F430" s="19">
        <v>25750</v>
      </c>
      <c r="G430" s="19">
        <v>127423060295</v>
      </c>
      <c r="H430" s="19">
        <v>-111058941331</v>
      </c>
      <c r="I430" s="19">
        <v>16364118964</v>
      </c>
    </row>
    <row r="431" spans="1:9" ht="23.1" customHeight="1">
      <c r="A431" s="18" t="s">
        <v>47</v>
      </c>
      <c r="B431" s="19"/>
      <c r="C431" s="19">
        <f>SUBTOTAL(109,C7:C430)</f>
        <v>2450404317057</v>
      </c>
      <c r="D431" s="19">
        <f>SUBTOTAL(109,D7:D430)</f>
        <v>-2404641941335</v>
      </c>
      <c r="E431" s="19">
        <f>SUBTOTAL(109,E7:E430)</f>
        <v>45762375722</v>
      </c>
      <c r="F431" s="19"/>
      <c r="G431" s="19">
        <f>SUBTOTAL(109,G7:G430)</f>
        <v>6676920766377</v>
      </c>
      <c r="H431" s="19">
        <f>SUBTOTAL(109,H7:H430)</f>
        <v>-6193172156363</v>
      </c>
      <c r="I431" s="19">
        <f>SUBTOTAL(109,I7:I430)</f>
        <v>483748610014</v>
      </c>
    </row>
    <row r="432" spans="1:9" ht="23.1" customHeight="1">
      <c r="A432" s="18" t="s">
        <v>48</v>
      </c>
      <c r="B432" s="19"/>
      <c r="C432" s="20"/>
      <c r="D432" s="20"/>
      <c r="E432" s="20"/>
      <c r="F432" s="19"/>
      <c r="G432" s="20"/>
      <c r="H432" s="20"/>
      <c r="I432" s="20"/>
    </row>
    <row r="434" spans="1:9">
      <c r="A434" s="120" t="s">
        <v>600</v>
      </c>
      <c r="B434" s="121"/>
      <c r="C434" s="121"/>
      <c r="D434" s="121"/>
      <c r="E434" s="121"/>
      <c r="F434" s="121"/>
      <c r="G434" s="121"/>
      <c r="H434" s="121"/>
      <c r="I434" s="122"/>
    </row>
  </sheetData>
  <autoFilter ref="A6:I6" xr:uid="{13ED63F6-B495-4B7E-B4D0-FB02C35837B4}"/>
  <mergeCells count="8">
    <mergeCell ref="A1:I1"/>
    <mergeCell ref="A2:I2"/>
    <mergeCell ref="A3:I3"/>
    <mergeCell ref="A434:I434"/>
    <mergeCell ref="B5:E5"/>
    <mergeCell ref="F5:I5"/>
    <mergeCell ref="A4:E4"/>
    <mergeCell ref="F4:I4"/>
  </mergeCells>
  <pageMargins left="0.7" right="0.7" top="0.75" bottom="0.75" header="0.3" footer="0.3"/>
  <pageSetup paperSize="9" scale="71" orientation="landscape" horizontalDpi="4294967295" verticalDpi="4294967295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62"/>
  <sheetViews>
    <sheetView rightToLeft="1" view="pageBreakPreview" zoomScale="106" zoomScaleNormal="100" zoomScaleSheetLayoutView="106" workbookViewId="0">
      <selection activeCell="E157" sqref="E157"/>
    </sheetView>
  </sheetViews>
  <sheetFormatPr defaultColWidth="9" defaultRowHeight="18"/>
  <cols>
    <col min="1" max="1" width="31.125" style="53" customWidth="1"/>
    <col min="2" max="2" width="13" style="53" customWidth="1"/>
    <col min="3" max="3" width="16.5" style="53" customWidth="1"/>
    <col min="4" max="4" width="17.5" style="53" customWidth="1"/>
    <col min="5" max="5" width="24.125" style="53" customWidth="1"/>
    <col min="6" max="6" width="13" style="53" customWidth="1"/>
    <col min="7" max="7" width="16.5" style="53" customWidth="1"/>
    <col min="8" max="8" width="17.5" style="53" customWidth="1"/>
    <col min="9" max="9" width="24.125" style="53" customWidth="1"/>
    <col min="10" max="10" width="9" style="2" customWidth="1"/>
    <col min="11" max="16384" width="9" style="2"/>
  </cols>
  <sheetData>
    <row r="1" spans="1:9" ht="21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9" ht="21">
      <c r="A2" s="102" t="s">
        <v>157</v>
      </c>
      <c r="B2" s="102"/>
      <c r="C2" s="102"/>
      <c r="D2" s="102"/>
      <c r="E2" s="102"/>
      <c r="F2" s="102"/>
      <c r="G2" s="102"/>
      <c r="H2" s="102"/>
      <c r="I2" s="102"/>
    </row>
    <row r="3" spans="1:9" ht="21">
      <c r="A3" s="102" t="s">
        <v>158</v>
      </c>
      <c r="B3" s="102"/>
      <c r="C3" s="102"/>
      <c r="D3" s="102"/>
      <c r="E3" s="102"/>
      <c r="F3" s="102"/>
      <c r="G3" s="102"/>
      <c r="H3" s="102"/>
      <c r="I3" s="102"/>
    </row>
    <row r="4" spans="1:9" ht="18.75">
      <c r="A4" s="103" t="s">
        <v>601</v>
      </c>
      <c r="B4" s="104"/>
      <c r="C4" s="104"/>
      <c r="D4" s="104"/>
    </row>
    <row r="5" spans="1:9" ht="16.5" customHeight="1">
      <c r="B5" s="125" t="s">
        <v>174</v>
      </c>
      <c r="C5" s="118"/>
      <c r="D5" s="118"/>
      <c r="E5" s="118"/>
      <c r="F5" s="116" t="s">
        <v>175</v>
      </c>
      <c r="G5" s="117"/>
      <c r="H5" s="117"/>
      <c r="I5" s="117"/>
    </row>
    <row r="6" spans="1:9" ht="53.25" customHeight="1">
      <c r="A6" s="14" t="s">
        <v>160</v>
      </c>
      <c r="B6" s="52" t="s">
        <v>11</v>
      </c>
      <c r="C6" s="52" t="s">
        <v>13</v>
      </c>
      <c r="D6" s="52" t="s">
        <v>207</v>
      </c>
      <c r="E6" s="57" t="s">
        <v>602</v>
      </c>
      <c r="F6" s="52" t="s">
        <v>11</v>
      </c>
      <c r="G6" s="52" t="s">
        <v>13</v>
      </c>
      <c r="H6" s="52" t="s">
        <v>207</v>
      </c>
      <c r="I6" s="57" t="s">
        <v>602</v>
      </c>
    </row>
    <row r="7" spans="1:9" ht="23.1" customHeight="1">
      <c r="A7" s="18" t="s">
        <v>44</v>
      </c>
      <c r="B7" s="19">
        <v>2855</v>
      </c>
      <c r="C7" s="19">
        <v>11317998</v>
      </c>
      <c r="D7" s="19">
        <v>-21156867</v>
      </c>
      <c r="E7" s="19">
        <v>-9838869</v>
      </c>
      <c r="F7" s="19">
        <v>2855</v>
      </c>
      <c r="G7" s="19">
        <v>11317998</v>
      </c>
      <c r="H7" s="19">
        <v>-5017733</v>
      </c>
      <c r="I7" s="19">
        <v>6300265</v>
      </c>
    </row>
    <row r="8" spans="1:9" ht="23.1" customHeight="1">
      <c r="A8" s="18" t="s">
        <v>31</v>
      </c>
      <c r="B8" s="19">
        <v>6142020</v>
      </c>
      <c r="C8" s="19">
        <v>4108984665</v>
      </c>
      <c r="D8" s="19">
        <v>-4682899315</v>
      </c>
      <c r="E8" s="19">
        <v>-573914650</v>
      </c>
      <c r="F8" s="19">
        <v>6142020</v>
      </c>
      <c r="G8" s="19">
        <v>4108984665</v>
      </c>
      <c r="H8" s="19">
        <v>-6297958005</v>
      </c>
      <c r="I8" s="19">
        <v>-2188973340</v>
      </c>
    </row>
    <row r="9" spans="1:9" ht="23.1" customHeight="1">
      <c r="A9" s="18" t="s">
        <v>43</v>
      </c>
      <c r="B9" s="19">
        <v>320783391</v>
      </c>
      <c r="C9" s="19">
        <v>832479654874</v>
      </c>
      <c r="D9" s="19">
        <v>-817766916723</v>
      </c>
      <c r="E9" s="19">
        <v>14712738151</v>
      </c>
      <c r="F9" s="19">
        <v>320783391</v>
      </c>
      <c r="G9" s="19">
        <v>832479654874</v>
      </c>
      <c r="H9" s="19">
        <v>-787848251529</v>
      </c>
      <c r="I9" s="19">
        <v>44631403345</v>
      </c>
    </row>
    <row r="10" spans="1:9" ht="23.1" customHeight="1">
      <c r="A10" s="18" t="s">
        <v>23</v>
      </c>
      <c r="B10" s="19">
        <v>150340503</v>
      </c>
      <c r="C10" s="19">
        <v>286632822844</v>
      </c>
      <c r="D10" s="19">
        <v>-257888569687</v>
      </c>
      <c r="E10" s="19">
        <v>28744253157</v>
      </c>
      <c r="F10" s="19">
        <v>150340503</v>
      </c>
      <c r="G10" s="19">
        <v>286632822844</v>
      </c>
      <c r="H10" s="19">
        <v>-230249171472</v>
      </c>
      <c r="I10" s="19">
        <v>56383651372</v>
      </c>
    </row>
    <row r="11" spans="1:9" ht="23.1" customHeight="1">
      <c r="A11" s="18" t="s">
        <v>22</v>
      </c>
      <c r="B11" s="19">
        <v>3872</v>
      </c>
      <c r="C11" s="19">
        <v>20168563</v>
      </c>
      <c r="D11" s="19">
        <v>-20899866</v>
      </c>
      <c r="E11" s="19">
        <v>-731303</v>
      </c>
      <c r="F11" s="19">
        <v>3872</v>
      </c>
      <c r="G11" s="19">
        <v>20168563</v>
      </c>
      <c r="H11" s="19">
        <v>-20989530</v>
      </c>
      <c r="I11" s="19">
        <v>-820967</v>
      </c>
    </row>
    <row r="12" spans="1:9" ht="23.1" customHeight="1">
      <c r="A12" s="18" t="s">
        <v>24</v>
      </c>
      <c r="B12" s="19">
        <v>210700000</v>
      </c>
      <c r="C12" s="19">
        <v>638489845981</v>
      </c>
      <c r="D12" s="19">
        <v>-634444946643</v>
      </c>
      <c r="E12" s="19">
        <v>4044899338</v>
      </c>
      <c r="F12" s="19">
        <v>210700000</v>
      </c>
      <c r="G12" s="19">
        <v>638489845981</v>
      </c>
      <c r="H12" s="19">
        <v>-589576451787</v>
      </c>
      <c r="I12" s="19">
        <v>48913394194</v>
      </c>
    </row>
    <row r="13" spans="1:9" ht="23.1" customHeight="1">
      <c r="A13" s="18" t="s">
        <v>42</v>
      </c>
      <c r="B13" s="19">
        <v>3214000</v>
      </c>
      <c r="C13" s="19">
        <v>2562291117</v>
      </c>
      <c r="D13" s="19">
        <v>-3057497006</v>
      </c>
      <c r="E13" s="19">
        <v>-495205889</v>
      </c>
      <c r="F13" s="19">
        <v>3214000</v>
      </c>
      <c r="G13" s="19">
        <v>2562291117</v>
      </c>
      <c r="H13" s="19">
        <v>-3607289221</v>
      </c>
      <c r="I13" s="19">
        <v>-1044998104</v>
      </c>
    </row>
    <row r="14" spans="1:9" ht="23.1" customHeight="1">
      <c r="A14" s="18" t="s">
        <v>45</v>
      </c>
      <c r="B14" s="19">
        <v>1347750</v>
      </c>
      <c r="C14" s="19">
        <v>6315491405</v>
      </c>
      <c r="D14" s="19">
        <v>-6371858512</v>
      </c>
      <c r="E14" s="19">
        <v>-56367107</v>
      </c>
      <c r="F14" s="19">
        <v>1347750</v>
      </c>
      <c r="G14" s="19">
        <v>6315491405</v>
      </c>
      <c r="H14" s="19">
        <v>-6360978797</v>
      </c>
      <c r="I14" s="19">
        <v>-45487392</v>
      </c>
    </row>
    <row r="15" spans="1:9" ht="23.1" customHeight="1">
      <c r="A15" s="18" t="s">
        <v>21</v>
      </c>
      <c r="B15" s="19">
        <v>119000</v>
      </c>
      <c r="C15" s="19">
        <v>175900133</v>
      </c>
      <c r="D15" s="19">
        <v>-198020726</v>
      </c>
      <c r="E15" s="19">
        <v>-22120593</v>
      </c>
      <c r="F15" s="19">
        <v>119000</v>
      </c>
      <c r="G15" s="19">
        <v>175900133</v>
      </c>
      <c r="H15" s="19">
        <v>-215291349</v>
      </c>
      <c r="I15" s="19">
        <v>-39391216</v>
      </c>
    </row>
    <row r="16" spans="1:9" ht="23.1" customHeight="1">
      <c r="A16" s="18" t="s">
        <v>30</v>
      </c>
      <c r="B16" s="19">
        <v>530429</v>
      </c>
      <c r="C16" s="19">
        <v>3738365200</v>
      </c>
      <c r="D16" s="19">
        <v>-3627637881</v>
      </c>
      <c r="E16" s="19">
        <v>110727319</v>
      </c>
      <c r="F16" s="19">
        <v>530429</v>
      </c>
      <c r="G16" s="19">
        <v>3738365200</v>
      </c>
      <c r="H16" s="19">
        <v>-3585415621</v>
      </c>
      <c r="I16" s="19">
        <v>152949579</v>
      </c>
    </row>
    <row r="17" spans="1:9" ht="23.1" customHeight="1">
      <c r="A17" s="18" t="s">
        <v>33</v>
      </c>
      <c r="B17" s="19">
        <v>14634155</v>
      </c>
      <c r="C17" s="19">
        <v>31727185362</v>
      </c>
      <c r="D17" s="19">
        <v>-28760707232</v>
      </c>
      <c r="E17" s="19">
        <v>2966478130</v>
      </c>
      <c r="F17" s="19">
        <v>14634155</v>
      </c>
      <c r="G17" s="19">
        <v>31727185362</v>
      </c>
      <c r="H17" s="19">
        <v>-35262443408</v>
      </c>
      <c r="I17" s="19">
        <v>-3535258046</v>
      </c>
    </row>
    <row r="18" spans="1:9" ht="23.1" customHeight="1">
      <c r="A18" s="18" t="s">
        <v>41</v>
      </c>
      <c r="B18" s="19">
        <v>33586</v>
      </c>
      <c r="C18" s="19">
        <v>3341954950</v>
      </c>
      <c r="D18" s="19">
        <v>-4199100030</v>
      </c>
      <c r="E18" s="19">
        <v>-857145080</v>
      </c>
      <c r="F18" s="19">
        <v>33586</v>
      </c>
      <c r="G18" s="19">
        <v>3341954950</v>
      </c>
      <c r="H18" s="19">
        <v>-4408407156</v>
      </c>
      <c r="I18" s="19">
        <v>-1066452206</v>
      </c>
    </row>
    <row r="19" spans="1:9" ht="23.1" customHeight="1">
      <c r="A19" s="18" t="s">
        <v>35</v>
      </c>
      <c r="B19" s="19">
        <v>486656</v>
      </c>
      <c r="C19" s="19">
        <v>4677963042</v>
      </c>
      <c r="D19" s="19">
        <v>-4869751451</v>
      </c>
      <c r="E19" s="19">
        <v>-191788409</v>
      </c>
      <c r="F19" s="19">
        <v>486656</v>
      </c>
      <c r="G19" s="19">
        <v>4677963042</v>
      </c>
      <c r="H19" s="19">
        <v>-7314162297</v>
      </c>
      <c r="I19" s="19">
        <v>-2636199255</v>
      </c>
    </row>
    <row r="20" spans="1:9" ht="23.1" customHeight="1">
      <c r="A20" s="18" t="s">
        <v>25</v>
      </c>
      <c r="B20" s="19">
        <v>479000</v>
      </c>
      <c r="C20" s="19">
        <v>471388453</v>
      </c>
      <c r="D20" s="19">
        <v>-547566936</v>
      </c>
      <c r="E20" s="19">
        <v>-76178483</v>
      </c>
      <c r="F20" s="19">
        <v>479000</v>
      </c>
      <c r="G20" s="19">
        <v>471388453</v>
      </c>
      <c r="H20" s="19">
        <v>-548891906</v>
      </c>
      <c r="I20" s="19">
        <v>-77503453</v>
      </c>
    </row>
    <row r="21" spans="1:9" ht="23.1" customHeight="1">
      <c r="A21" s="18" t="s">
        <v>29</v>
      </c>
      <c r="B21" s="19">
        <v>8000000</v>
      </c>
      <c r="C21" s="19">
        <v>25980490800</v>
      </c>
      <c r="D21" s="19">
        <v>-27825447600</v>
      </c>
      <c r="E21" s="19">
        <v>-1844956800</v>
      </c>
      <c r="F21" s="19">
        <v>8000000</v>
      </c>
      <c r="G21" s="19">
        <v>25980490800</v>
      </c>
      <c r="H21" s="19">
        <v>-25803591740</v>
      </c>
      <c r="I21" s="19">
        <v>176899060</v>
      </c>
    </row>
    <row r="22" spans="1:9" ht="23.1" customHeight="1">
      <c r="A22" s="18" t="s">
        <v>40</v>
      </c>
      <c r="B22" s="19">
        <v>17727850</v>
      </c>
      <c r="C22" s="19">
        <v>7066570088</v>
      </c>
      <c r="D22" s="19">
        <v>-7214141092</v>
      </c>
      <c r="E22" s="19">
        <v>-147571004</v>
      </c>
      <c r="F22" s="19">
        <v>17727850</v>
      </c>
      <c r="G22" s="19">
        <v>7066570088</v>
      </c>
      <c r="H22" s="19">
        <v>-7480502236</v>
      </c>
      <c r="I22" s="19">
        <v>-413932148</v>
      </c>
    </row>
    <row r="23" spans="1:9" ht="23.1" customHeight="1">
      <c r="A23" s="18" t="s">
        <v>32</v>
      </c>
      <c r="B23" s="19">
        <v>77611598</v>
      </c>
      <c r="C23" s="19">
        <v>181886993667</v>
      </c>
      <c r="D23" s="19">
        <v>-178065980449</v>
      </c>
      <c r="E23" s="19">
        <v>3821013218</v>
      </c>
      <c r="F23" s="19">
        <v>77611598</v>
      </c>
      <c r="G23" s="19">
        <v>181886993667</v>
      </c>
      <c r="H23" s="19">
        <v>-152947208635</v>
      </c>
      <c r="I23" s="19">
        <v>28939785032</v>
      </c>
    </row>
    <row r="24" spans="1:9" ht="23.1" customHeight="1">
      <c r="A24" s="18" t="s">
        <v>38</v>
      </c>
      <c r="B24" s="19">
        <v>679017</v>
      </c>
      <c r="C24" s="19">
        <v>1789363629</v>
      </c>
      <c r="D24" s="19">
        <v>-1762853764</v>
      </c>
      <c r="E24" s="19">
        <v>26509865</v>
      </c>
      <c r="F24" s="19">
        <v>679017</v>
      </c>
      <c r="G24" s="19">
        <v>1789363629</v>
      </c>
      <c r="H24" s="19">
        <v>-1977187502</v>
      </c>
      <c r="I24" s="19">
        <v>-187823873</v>
      </c>
    </row>
    <row r="25" spans="1:9" ht="23.1" customHeight="1">
      <c r="A25" s="18" t="s">
        <v>20</v>
      </c>
      <c r="B25" s="19">
        <v>22579</v>
      </c>
      <c r="C25" s="19">
        <v>92494426</v>
      </c>
      <c r="D25" s="19">
        <v>-110427706</v>
      </c>
      <c r="E25" s="19">
        <v>-17933280</v>
      </c>
      <c r="F25" s="19">
        <v>22579</v>
      </c>
      <c r="G25" s="19">
        <v>92494426</v>
      </c>
      <c r="H25" s="19">
        <v>-139837097</v>
      </c>
      <c r="I25" s="19">
        <v>-47342671</v>
      </c>
    </row>
    <row r="26" spans="1:9" ht="23.1" customHeight="1">
      <c r="A26" s="18" t="s">
        <v>37</v>
      </c>
      <c r="B26" s="19">
        <v>9070000</v>
      </c>
      <c r="C26" s="19">
        <v>6762025125</v>
      </c>
      <c r="D26" s="19">
        <v>-6624932513</v>
      </c>
      <c r="E26" s="19">
        <v>137092612</v>
      </c>
      <c r="F26" s="19">
        <v>9070000</v>
      </c>
      <c r="G26" s="19">
        <v>6762025125</v>
      </c>
      <c r="H26" s="19">
        <v>-6624932513</v>
      </c>
      <c r="I26" s="19">
        <v>137092612</v>
      </c>
    </row>
    <row r="27" spans="1:9" ht="23.1" customHeight="1">
      <c r="A27" s="18" t="s">
        <v>28</v>
      </c>
      <c r="B27" s="19">
        <v>700000</v>
      </c>
      <c r="C27" s="19">
        <v>5698888650</v>
      </c>
      <c r="D27" s="19">
        <v>-5657138550</v>
      </c>
      <c r="E27" s="19">
        <v>41750100</v>
      </c>
      <c r="F27" s="19">
        <v>700000</v>
      </c>
      <c r="G27" s="19">
        <v>5698888650</v>
      </c>
      <c r="H27" s="19">
        <v>-5704288632</v>
      </c>
      <c r="I27" s="19">
        <v>-5399982</v>
      </c>
    </row>
    <row r="28" spans="1:9" ht="23.1" customHeight="1">
      <c r="A28" s="18" t="s">
        <v>39</v>
      </c>
      <c r="B28" s="19">
        <v>935888</v>
      </c>
      <c r="C28" s="19">
        <v>4361337662</v>
      </c>
      <c r="D28" s="19">
        <v>-4204113672</v>
      </c>
      <c r="E28" s="19">
        <v>157223990</v>
      </c>
      <c r="F28" s="19">
        <v>935888</v>
      </c>
      <c r="G28" s="19">
        <v>4361337662</v>
      </c>
      <c r="H28" s="19">
        <v>-4364835010</v>
      </c>
      <c r="I28" s="19">
        <v>-3497348</v>
      </c>
    </row>
    <row r="29" spans="1:9" ht="23.1" customHeight="1">
      <c r="A29" s="18" t="s">
        <v>36</v>
      </c>
      <c r="B29" s="19">
        <v>590000000</v>
      </c>
      <c r="C29" s="19">
        <v>662981647500</v>
      </c>
      <c r="D29" s="19">
        <v>-661139760956</v>
      </c>
      <c r="E29" s="19">
        <v>1841886544</v>
      </c>
      <c r="F29" s="19">
        <v>590000000</v>
      </c>
      <c r="G29" s="19">
        <v>662981647500</v>
      </c>
      <c r="H29" s="19">
        <v>-689020272011</v>
      </c>
      <c r="I29" s="19">
        <v>-26038624511</v>
      </c>
    </row>
    <row r="30" spans="1:9" ht="23.1" customHeight="1">
      <c r="A30" s="18" t="s">
        <v>27</v>
      </c>
      <c r="B30" s="19">
        <v>64432</v>
      </c>
      <c r="C30" s="19">
        <v>1129817829</v>
      </c>
      <c r="D30" s="19">
        <v>-1197068890</v>
      </c>
      <c r="E30" s="19">
        <v>-67251061</v>
      </c>
      <c r="F30" s="19">
        <v>64432</v>
      </c>
      <c r="G30" s="19">
        <v>1129817829</v>
      </c>
      <c r="H30" s="19">
        <v>-1295689333</v>
      </c>
      <c r="I30" s="19">
        <v>-165871504</v>
      </c>
    </row>
    <row r="31" spans="1:9" ht="23.1" customHeight="1">
      <c r="A31" s="18" t="s">
        <v>26</v>
      </c>
      <c r="B31" s="19">
        <v>7147228</v>
      </c>
      <c r="C31" s="19">
        <v>97618605393</v>
      </c>
      <c r="D31" s="19">
        <v>-100460200254</v>
      </c>
      <c r="E31" s="19">
        <v>-2841594861</v>
      </c>
      <c r="F31" s="19">
        <v>7147228</v>
      </c>
      <c r="G31" s="19">
        <v>97618605393</v>
      </c>
      <c r="H31" s="19">
        <v>-107823857725</v>
      </c>
      <c r="I31" s="19">
        <v>-10205252332</v>
      </c>
    </row>
    <row r="32" spans="1:9" ht="23.1" customHeight="1">
      <c r="A32" s="18" t="s">
        <v>34</v>
      </c>
      <c r="B32" s="19">
        <v>9101000</v>
      </c>
      <c r="C32" s="19">
        <v>31971564545</v>
      </c>
      <c r="D32" s="19">
        <v>-32387719602</v>
      </c>
      <c r="E32" s="19">
        <v>-416155057</v>
      </c>
      <c r="F32" s="19">
        <v>9101000</v>
      </c>
      <c r="G32" s="19">
        <v>31971564545</v>
      </c>
      <c r="H32" s="19">
        <v>-44594083283</v>
      </c>
      <c r="I32" s="19">
        <v>-12622518738</v>
      </c>
    </row>
    <row r="33" spans="1:9" ht="23.1" customHeight="1">
      <c r="A33" s="18" t="s">
        <v>76</v>
      </c>
      <c r="B33" s="19">
        <v>370000</v>
      </c>
      <c r="C33" s="19">
        <v>369932937500</v>
      </c>
      <c r="D33" s="19">
        <v>-370030812500</v>
      </c>
      <c r="E33" s="19">
        <v>-97875000</v>
      </c>
      <c r="F33" s="19">
        <v>370000</v>
      </c>
      <c r="G33" s="19">
        <v>369932937500</v>
      </c>
      <c r="H33" s="19">
        <v>-370048937500</v>
      </c>
      <c r="I33" s="19">
        <v>-116000000</v>
      </c>
    </row>
    <row r="34" spans="1:9" ht="23.1" customHeight="1">
      <c r="A34" s="18" t="s">
        <v>80</v>
      </c>
      <c r="B34" s="19">
        <v>100000</v>
      </c>
      <c r="C34" s="19">
        <v>99981875000</v>
      </c>
      <c r="D34" s="19">
        <v>-99981875000</v>
      </c>
      <c r="E34" s="19">
        <v>0</v>
      </c>
      <c r="F34" s="19">
        <v>100000</v>
      </c>
      <c r="G34" s="19">
        <v>99981875000</v>
      </c>
      <c r="H34" s="19">
        <v>-100015625000</v>
      </c>
      <c r="I34" s="19">
        <v>-33750000</v>
      </c>
    </row>
    <row r="35" spans="1:9" ht="23.1" customHeight="1">
      <c r="A35" s="18" t="s">
        <v>83</v>
      </c>
      <c r="B35" s="19">
        <v>1214000</v>
      </c>
      <c r="C35" s="19">
        <v>1213779962500</v>
      </c>
      <c r="D35" s="19">
        <v>-1213779962500</v>
      </c>
      <c r="E35" s="19">
        <v>0</v>
      </c>
      <c r="F35" s="19">
        <v>1214000</v>
      </c>
      <c r="G35" s="19">
        <v>1213779962500</v>
      </c>
      <c r="H35" s="19">
        <v>-1214041154984</v>
      </c>
      <c r="I35" s="19">
        <v>-261192484</v>
      </c>
    </row>
    <row r="36" spans="1:9" ht="23.1" customHeight="1">
      <c r="A36" s="18" t="s">
        <v>86</v>
      </c>
      <c r="B36" s="19">
        <v>4130000</v>
      </c>
      <c r="C36" s="19">
        <v>4127005750000</v>
      </c>
      <c r="D36" s="19">
        <v>-4128971687500</v>
      </c>
      <c r="E36" s="19">
        <v>-1965937500</v>
      </c>
      <c r="F36" s="19">
        <v>4130000</v>
      </c>
      <c r="G36" s="19">
        <v>4127005750000</v>
      </c>
      <c r="H36" s="19">
        <v>-4130567937500</v>
      </c>
      <c r="I36" s="19">
        <v>-3562187500</v>
      </c>
    </row>
    <row r="37" spans="1:9" ht="23.1" customHeight="1">
      <c r="A37" s="18" t="s">
        <v>89</v>
      </c>
      <c r="B37" s="19">
        <v>0</v>
      </c>
      <c r="C37" s="19">
        <v>0</v>
      </c>
      <c r="D37" s="19">
        <v>452259615</v>
      </c>
      <c r="E37" s="19">
        <v>452259615</v>
      </c>
      <c r="F37" s="19">
        <v>0</v>
      </c>
      <c r="G37" s="19">
        <v>0</v>
      </c>
      <c r="H37" s="19">
        <v>0</v>
      </c>
      <c r="I37" s="19">
        <v>0</v>
      </c>
    </row>
    <row r="38" spans="1:9" ht="23.1" customHeight="1">
      <c r="A38" s="18" t="s">
        <v>92</v>
      </c>
      <c r="B38" s="19">
        <v>650000</v>
      </c>
      <c r="C38" s="19">
        <v>649882187500</v>
      </c>
      <c r="D38" s="19">
        <v>-649882187500</v>
      </c>
      <c r="E38" s="19">
        <v>0</v>
      </c>
      <c r="F38" s="19">
        <v>650000</v>
      </c>
      <c r="G38" s="19">
        <v>649882187500</v>
      </c>
      <c r="H38" s="19">
        <v>-650020000000</v>
      </c>
      <c r="I38" s="19">
        <v>-137812500</v>
      </c>
    </row>
    <row r="39" spans="1:9" ht="23.1" customHeight="1">
      <c r="A39" s="18" t="s">
        <v>603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-107634724</v>
      </c>
    </row>
    <row r="40" spans="1:9" ht="23.1" customHeight="1">
      <c r="A40" s="18" t="s">
        <v>604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52066460</v>
      </c>
    </row>
    <row r="41" spans="1:9" ht="23.1" customHeight="1">
      <c r="A41" s="18" t="s">
        <v>95</v>
      </c>
      <c r="B41" s="19">
        <v>400000</v>
      </c>
      <c r="C41" s="19">
        <v>1223684820</v>
      </c>
      <c r="D41" s="19">
        <v>-1660423300</v>
      </c>
      <c r="E41" s="19">
        <v>-436738480</v>
      </c>
      <c r="F41" s="19">
        <v>400000</v>
      </c>
      <c r="G41" s="19">
        <v>1223684820</v>
      </c>
      <c r="H41" s="19">
        <v>-1660423300</v>
      </c>
      <c r="I41" s="19">
        <v>-436738480</v>
      </c>
    </row>
    <row r="42" spans="1:9" ht="23.1" customHeight="1">
      <c r="A42" s="18" t="s">
        <v>97</v>
      </c>
      <c r="B42" s="19">
        <v>200000</v>
      </c>
      <c r="C42" s="19">
        <v>899768250</v>
      </c>
      <c r="D42" s="19">
        <v>-1170298350</v>
      </c>
      <c r="E42" s="19">
        <v>-270530100</v>
      </c>
      <c r="F42" s="19">
        <v>200000</v>
      </c>
      <c r="G42" s="19">
        <v>899768250</v>
      </c>
      <c r="H42" s="19">
        <v>-1170298350</v>
      </c>
      <c r="I42" s="19">
        <v>-270530100</v>
      </c>
    </row>
    <row r="43" spans="1:9" ht="23.1" customHeight="1">
      <c r="A43" s="18" t="s">
        <v>98</v>
      </c>
      <c r="B43" s="19">
        <v>0</v>
      </c>
      <c r="C43" s="19">
        <v>0</v>
      </c>
      <c r="D43" s="19">
        <v>331295312</v>
      </c>
      <c r="E43" s="19">
        <v>331295312</v>
      </c>
      <c r="F43" s="19">
        <v>0</v>
      </c>
      <c r="G43" s="19">
        <v>0</v>
      </c>
      <c r="H43" s="19">
        <v>0</v>
      </c>
      <c r="I43" s="19">
        <v>0</v>
      </c>
    </row>
    <row r="44" spans="1:9" ht="23.1" customHeight="1">
      <c r="A44" s="18" t="s">
        <v>436</v>
      </c>
      <c r="B44" s="19">
        <v>0</v>
      </c>
      <c r="C44" s="19">
        <v>0</v>
      </c>
      <c r="D44" s="19">
        <v>-1731728000</v>
      </c>
      <c r="E44" s="19">
        <v>-1731728000</v>
      </c>
      <c r="F44" s="19">
        <v>0</v>
      </c>
      <c r="G44" s="19">
        <v>0</v>
      </c>
      <c r="H44" s="19">
        <v>0</v>
      </c>
      <c r="I44" s="19">
        <v>0</v>
      </c>
    </row>
    <row r="45" spans="1:9" ht="23.1" customHeight="1">
      <c r="A45" s="18" t="s">
        <v>465</v>
      </c>
      <c r="B45" s="19">
        <v>0</v>
      </c>
      <c r="C45" s="19">
        <v>0</v>
      </c>
      <c r="D45" s="19">
        <v>-843178000</v>
      </c>
      <c r="E45" s="19">
        <v>-843178000</v>
      </c>
      <c r="F45" s="19">
        <v>0</v>
      </c>
      <c r="G45" s="19">
        <v>0</v>
      </c>
      <c r="H45" s="19">
        <v>0</v>
      </c>
      <c r="I45" s="19">
        <v>0</v>
      </c>
    </row>
    <row r="46" spans="1:9" ht="23.1" customHeight="1">
      <c r="A46" s="18" t="s">
        <v>467</v>
      </c>
      <c r="B46" s="19">
        <v>0</v>
      </c>
      <c r="C46" s="19">
        <v>0</v>
      </c>
      <c r="D46" s="19">
        <v>-115930000</v>
      </c>
      <c r="E46" s="19">
        <v>-115930000</v>
      </c>
      <c r="F46" s="19">
        <v>0</v>
      </c>
      <c r="G46" s="19">
        <v>0</v>
      </c>
      <c r="H46" s="19">
        <v>0</v>
      </c>
      <c r="I46" s="19">
        <v>0</v>
      </c>
    </row>
    <row r="47" spans="1:9" ht="23.1" customHeight="1">
      <c r="A47" s="18" t="s">
        <v>99</v>
      </c>
      <c r="B47" s="19">
        <v>400000</v>
      </c>
      <c r="C47" s="19">
        <v>399897</v>
      </c>
      <c r="D47" s="19">
        <v>-759804300</v>
      </c>
      <c r="E47" s="19">
        <v>-759404403</v>
      </c>
      <c r="F47" s="19">
        <v>400000</v>
      </c>
      <c r="G47" s="19">
        <v>399897</v>
      </c>
      <c r="H47" s="19">
        <v>-1000255000</v>
      </c>
      <c r="I47" s="19">
        <v>-999855103</v>
      </c>
    </row>
    <row r="48" spans="1:9" ht="23.1" customHeight="1">
      <c r="A48" s="18" t="s">
        <v>548</v>
      </c>
      <c r="B48" s="19">
        <v>0</v>
      </c>
      <c r="C48" s="19">
        <v>0</v>
      </c>
      <c r="D48" s="19">
        <v>-43401000</v>
      </c>
      <c r="E48" s="19">
        <v>-43401000</v>
      </c>
      <c r="F48" s="19">
        <v>0</v>
      </c>
      <c r="G48" s="19">
        <v>0</v>
      </c>
      <c r="H48" s="19">
        <v>0</v>
      </c>
      <c r="I48" s="19">
        <v>0</v>
      </c>
    </row>
    <row r="49" spans="1:9" ht="23.1" customHeight="1">
      <c r="A49" s="18" t="s">
        <v>533</v>
      </c>
      <c r="B49" s="19">
        <v>27000</v>
      </c>
      <c r="C49" s="19">
        <v>243000</v>
      </c>
      <c r="D49" s="19">
        <v>1909000</v>
      </c>
      <c r="E49" s="19">
        <v>2152000</v>
      </c>
      <c r="F49" s="19">
        <v>27000</v>
      </c>
      <c r="G49" s="19">
        <v>243000</v>
      </c>
      <c r="H49" s="19">
        <v>2859000</v>
      </c>
      <c r="I49" s="19">
        <v>3102000</v>
      </c>
    </row>
    <row r="50" spans="1:9" ht="23.1" customHeight="1">
      <c r="A50" s="18" t="s">
        <v>534</v>
      </c>
      <c r="B50" s="19">
        <v>19000</v>
      </c>
      <c r="C50" s="19">
        <v>57000</v>
      </c>
      <c r="D50" s="19">
        <v>1957000</v>
      </c>
      <c r="E50" s="19">
        <v>2014000</v>
      </c>
      <c r="F50" s="19">
        <v>19000</v>
      </c>
      <c r="G50" s="19">
        <v>57000</v>
      </c>
      <c r="H50" s="19">
        <v>3535000</v>
      </c>
      <c r="I50" s="19">
        <v>3592000</v>
      </c>
    </row>
    <row r="51" spans="1:9" ht="23.1" customHeight="1">
      <c r="A51" s="18" t="s">
        <v>535</v>
      </c>
      <c r="B51" s="19">
        <v>22000</v>
      </c>
      <c r="C51" s="19">
        <v>44000</v>
      </c>
      <c r="D51" s="19">
        <v>1892000</v>
      </c>
      <c r="E51" s="19">
        <v>1936000</v>
      </c>
      <c r="F51" s="19">
        <v>22000</v>
      </c>
      <c r="G51" s="19">
        <v>44000</v>
      </c>
      <c r="H51" s="19">
        <v>3234000</v>
      </c>
      <c r="I51" s="19">
        <v>3278000</v>
      </c>
    </row>
    <row r="52" spans="1:9" ht="23.1" customHeight="1">
      <c r="A52" s="18" t="s">
        <v>401</v>
      </c>
      <c r="B52" s="19">
        <v>3146000</v>
      </c>
      <c r="C52" s="19">
        <v>6292000</v>
      </c>
      <c r="D52" s="19">
        <v>113256000</v>
      </c>
      <c r="E52" s="19">
        <v>119548000</v>
      </c>
      <c r="F52" s="19">
        <v>3146000</v>
      </c>
      <c r="G52" s="19">
        <v>6292000</v>
      </c>
      <c r="H52" s="19">
        <v>441210000</v>
      </c>
      <c r="I52" s="19">
        <v>447502000</v>
      </c>
    </row>
    <row r="53" spans="1:9" ht="23.1" customHeight="1">
      <c r="A53" s="18" t="s">
        <v>537</v>
      </c>
      <c r="B53" s="19">
        <v>878000</v>
      </c>
      <c r="C53" s="19">
        <v>2634000</v>
      </c>
      <c r="D53" s="19">
        <v>51802000</v>
      </c>
      <c r="E53" s="19">
        <v>54436000</v>
      </c>
      <c r="F53" s="19">
        <v>878000</v>
      </c>
      <c r="G53" s="19">
        <v>2634000</v>
      </c>
      <c r="H53" s="19">
        <v>159071000</v>
      </c>
      <c r="I53" s="19">
        <v>161705000</v>
      </c>
    </row>
    <row r="54" spans="1:9" ht="23.1" customHeight="1">
      <c r="A54" s="18" t="s">
        <v>539</v>
      </c>
      <c r="B54" s="19">
        <v>84000</v>
      </c>
      <c r="C54" s="19">
        <v>168000</v>
      </c>
      <c r="D54" s="19">
        <v>3696000</v>
      </c>
      <c r="E54" s="19">
        <v>3864000</v>
      </c>
      <c r="F54" s="19">
        <v>84000</v>
      </c>
      <c r="G54" s="19">
        <v>168000</v>
      </c>
      <c r="H54" s="19">
        <v>12841000</v>
      </c>
      <c r="I54" s="19">
        <v>13009000</v>
      </c>
    </row>
    <row r="55" spans="1:9" ht="23.1" customHeight="1">
      <c r="A55" s="18" t="s">
        <v>488</v>
      </c>
      <c r="B55" s="19">
        <v>5180000</v>
      </c>
      <c r="C55" s="19">
        <v>5180000</v>
      </c>
      <c r="D55" s="19">
        <v>15540000</v>
      </c>
      <c r="E55" s="19">
        <v>20720000</v>
      </c>
      <c r="F55" s="19">
        <v>5180000</v>
      </c>
      <c r="G55" s="19">
        <v>5180000</v>
      </c>
      <c r="H55" s="19">
        <v>694680000</v>
      </c>
      <c r="I55" s="19">
        <v>699860000</v>
      </c>
    </row>
    <row r="56" spans="1:9" ht="23.1" customHeight="1">
      <c r="A56" s="18" t="s">
        <v>518</v>
      </c>
      <c r="B56" s="19">
        <v>0</v>
      </c>
      <c r="C56" s="19">
        <v>0</v>
      </c>
      <c r="D56" s="19">
        <v>-14097000</v>
      </c>
      <c r="E56" s="19">
        <v>-14097000</v>
      </c>
      <c r="F56" s="19">
        <v>0</v>
      </c>
      <c r="G56" s="19">
        <v>0</v>
      </c>
      <c r="H56" s="19">
        <v>0</v>
      </c>
      <c r="I56" s="19">
        <v>0</v>
      </c>
    </row>
    <row r="57" spans="1:9" ht="23.1" customHeight="1">
      <c r="A57" s="18" t="s">
        <v>526</v>
      </c>
      <c r="B57" s="19">
        <v>0</v>
      </c>
      <c r="C57" s="19">
        <v>0</v>
      </c>
      <c r="D57" s="19">
        <v>-158537925</v>
      </c>
      <c r="E57" s="19">
        <v>-158537925</v>
      </c>
      <c r="F57" s="19">
        <v>0</v>
      </c>
      <c r="G57" s="19">
        <v>0</v>
      </c>
      <c r="H57" s="19">
        <v>0</v>
      </c>
      <c r="I57" s="19">
        <v>0</v>
      </c>
    </row>
    <row r="58" spans="1:9" ht="23.1" customHeight="1">
      <c r="A58" s="18" t="s">
        <v>482</v>
      </c>
      <c r="B58" s="19">
        <v>0</v>
      </c>
      <c r="C58" s="19">
        <v>0</v>
      </c>
      <c r="D58" s="19">
        <v>16401000</v>
      </c>
      <c r="E58" s="19">
        <v>16401000</v>
      </c>
      <c r="F58" s="19">
        <v>0</v>
      </c>
      <c r="G58" s="19">
        <v>0</v>
      </c>
      <c r="H58" s="19">
        <v>0</v>
      </c>
      <c r="I58" s="19">
        <v>0</v>
      </c>
    </row>
    <row r="59" spans="1:9" ht="23.1" customHeight="1">
      <c r="A59" s="18" t="s">
        <v>476</v>
      </c>
      <c r="B59" s="19">
        <v>0</v>
      </c>
      <c r="C59" s="19">
        <v>0</v>
      </c>
      <c r="D59" s="19">
        <v>-360999000</v>
      </c>
      <c r="E59" s="19">
        <v>-360999000</v>
      </c>
      <c r="F59" s="19">
        <v>0</v>
      </c>
      <c r="G59" s="19">
        <v>0</v>
      </c>
      <c r="H59" s="19">
        <v>0</v>
      </c>
      <c r="I59" s="19">
        <v>0</v>
      </c>
    </row>
    <row r="60" spans="1:9" ht="23.1" customHeight="1">
      <c r="A60" s="18" t="s">
        <v>484</v>
      </c>
      <c r="B60" s="19">
        <v>0</v>
      </c>
      <c r="C60" s="19">
        <v>0</v>
      </c>
      <c r="D60" s="19">
        <v>-2894786760</v>
      </c>
      <c r="E60" s="19">
        <v>-2894786760</v>
      </c>
      <c r="F60" s="19">
        <v>0</v>
      </c>
      <c r="G60" s="19">
        <v>0</v>
      </c>
      <c r="H60" s="19">
        <v>0</v>
      </c>
      <c r="I60" s="19">
        <v>0</v>
      </c>
    </row>
    <row r="61" spans="1:9" ht="23.1" customHeight="1">
      <c r="A61" s="18" t="s">
        <v>517</v>
      </c>
      <c r="B61" s="19">
        <v>0</v>
      </c>
      <c r="C61" s="19">
        <v>0</v>
      </c>
      <c r="D61" s="19">
        <v>-1753680885</v>
      </c>
      <c r="E61" s="19">
        <v>-1753680885</v>
      </c>
      <c r="F61" s="19">
        <v>0</v>
      </c>
      <c r="G61" s="19">
        <v>0</v>
      </c>
      <c r="H61" s="19">
        <v>0</v>
      </c>
      <c r="I61" s="19">
        <v>0</v>
      </c>
    </row>
    <row r="62" spans="1:9" ht="23.1" customHeight="1">
      <c r="A62" s="18" t="s">
        <v>502</v>
      </c>
      <c r="B62" s="19">
        <v>0</v>
      </c>
      <c r="C62" s="19">
        <v>0</v>
      </c>
      <c r="D62" s="19">
        <v>-597662943</v>
      </c>
      <c r="E62" s="19">
        <v>-597662943</v>
      </c>
      <c r="F62" s="19">
        <v>0</v>
      </c>
      <c r="G62" s="19">
        <v>0</v>
      </c>
      <c r="H62" s="19">
        <v>0</v>
      </c>
      <c r="I62" s="19">
        <v>0</v>
      </c>
    </row>
    <row r="63" spans="1:9" ht="23.1" customHeight="1">
      <c r="A63" s="18" t="s">
        <v>470</v>
      </c>
      <c r="B63" s="19">
        <v>0</v>
      </c>
      <c r="C63" s="19">
        <v>0</v>
      </c>
      <c r="D63" s="19">
        <v>-17483000</v>
      </c>
      <c r="E63" s="19">
        <v>-17483000</v>
      </c>
      <c r="F63" s="19">
        <v>0</v>
      </c>
      <c r="G63" s="19">
        <v>0</v>
      </c>
      <c r="H63" s="19">
        <v>0</v>
      </c>
      <c r="I63" s="19">
        <v>0</v>
      </c>
    </row>
    <row r="64" spans="1:9" ht="23.1" customHeight="1">
      <c r="A64" s="18" t="s">
        <v>513</v>
      </c>
      <c r="B64" s="19">
        <v>0</v>
      </c>
      <c r="C64" s="19">
        <v>0</v>
      </c>
      <c r="D64" s="19">
        <v>4731000</v>
      </c>
      <c r="E64" s="19">
        <v>4731000</v>
      </c>
      <c r="F64" s="19">
        <v>0</v>
      </c>
      <c r="G64" s="19">
        <v>0</v>
      </c>
      <c r="H64" s="19">
        <v>0</v>
      </c>
      <c r="I64" s="19">
        <v>0</v>
      </c>
    </row>
    <row r="65" spans="1:9" ht="23.1" customHeight="1">
      <c r="A65" s="18" t="s">
        <v>477</v>
      </c>
      <c r="B65" s="19">
        <v>0</v>
      </c>
      <c r="C65" s="19">
        <v>0</v>
      </c>
      <c r="D65" s="19">
        <v>-3944324000</v>
      </c>
      <c r="E65" s="19">
        <v>-3944324000</v>
      </c>
      <c r="F65" s="19">
        <v>0</v>
      </c>
      <c r="G65" s="19">
        <v>0</v>
      </c>
      <c r="H65" s="19">
        <v>0</v>
      </c>
      <c r="I65" s="19">
        <v>0</v>
      </c>
    </row>
    <row r="66" spans="1:9" ht="23.1" customHeight="1">
      <c r="A66" s="18" t="s">
        <v>466</v>
      </c>
      <c r="B66" s="19">
        <v>0</v>
      </c>
      <c r="C66" s="19">
        <v>0</v>
      </c>
      <c r="D66" s="19">
        <v>-7753907471</v>
      </c>
      <c r="E66" s="19">
        <v>-7753907471</v>
      </c>
      <c r="F66" s="19">
        <v>0</v>
      </c>
      <c r="G66" s="19">
        <v>0</v>
      </c>
      <c r="H66" s="19">
        <v>0</v>
      </c>
      <c r="I66" s="19">
        <v>0</v>
      </c>
    </row>
    <row r="67" spans="1:9" ht="23.1" customHeight="1">
      <c r="A67" s="18" t="s">
        <v>500</v>
      </c>
      <c r="B67" s="19">
        <v>0</v>
      </c>
      <c r="C67" s="19">
        <v>0</v>
      </c>
      <c r="D67" s="19">
        <v>-3881000</v>
      </c>
      <c r="E67" s="19">
        <v>-3881000</v>
      </c>
      <c r="F67" s="19">
        <v>0</v>
      </c>
      <c r="G67" s="19">
        <v>0</v>
      </c>
      <c r="H67" s="19">
        <v>0</v>
      </c>
      <c r="I67" s="19">
        <v>0</v>
      </c>
    </row>
    <row r="68" spans="1:9" ht="23.1" customHeight="1">
      <c r="A68" s="18" t="s">
        <v>570</v>
      </c>
      <c r="B68" s="19">
        <v>0</v>
      </c>
      <c r="C68" s="19">
        <v>0</v>
      </c>
      <c r="D68" s="19">
        <v>-77000000</v>
      </c>
      <c r="E68" s="19">
        <v>-77000000</v>
      </c>
      <c r="F68" s="19">
        <v>0</v>
      </c>
      <c r="G68" s="19">
        <v>0</v>
      </c>
      <c r="H68" s="19">
        <v>0</v>
      </c>
      <c r="I68" s="19">
        <v>0</v>
      </c>
    </row>
    <row r="69" spans="1:9" ht="23.1" customHeight="1">
      <c r="A69" s="18" t="s">
        <v>525</v>
      </c>
      <c r="B69" s="19">
        <v>0</v>
      </c>
      <c r="C69" s="19">
        <v>0</v>
      </c>
      <c r="D69" s="19">
        <v>-520140000</v>
      </c>
      <c r="E69" s="19">
        <v>-520140000</v>
      </c>
      <c r="F69" s="19">
        <v>0</v>
      </c>
      <c r="G69" s="19">
        <v>0</v>
      </c>
      <c r="H69" s="19">
        <v>0</v>
      </c>
      <c r="I69" s="19">
        <v>0</v>
      </c>
    </row>
    <row r="70" spans="1:9" ht="23.1" customHeight="1">
      <c r="A70" s="18" t="s">
        <v>524</v>
      </c>
      <c r="B70" s="19">
        <v>0</v>
      </c>
      <c r="C70" s="19">
        <v>0</v>
      </c>
      <c r="D70" s="19">
        <v>-100650000</v>
      </c>
      <c r="E70" s="19">
        <v>-100650000</v>
      </c>
      <c r="F70" s="19">
        <v>0</v>
      </c>
      <c r="G70" s="19">
        <v>0</v>
      </c>
      <c r="H70" s="19">
        <v>0</v>
      </c>
      <c r="I70" s="19">
        <v>0</v>
      </c>
    </row>
    <row r="71" spans="1:9" ht="23.1" customHeight="1">
      <c r="A71" s="18" t="s">
        <v>522</v>
      </c>
      <c r="B71" s="19">
        <v>0</v>
      </c>
      <c r="C71" s="19">
        <v>0</v>
      </c>
      <c r="D71" s="19">
        <v>-247637000</v>
      </c>
      <c r="E71" s="19">
        <v>-247637000</v>
      </c>
      <c r="F71" s="19">
        <v>0</v>
      </c>
      <c r="G71" s="19">
        <v>0</v>
      </c>
      <c r="H71" s="19">
        <v>0</v>
      </c>
      <c r="I71" s="19">
        <v>0</v>
      </c>
    </row>
    <row r="72" spans="1:9" ht="23.1" customHeight="1">
      <c r="A72" s="18" t="s">
        <v>521</v>
      </c>
      <c r="B72" s="19">
        <v>0</v>
      </c>
      <c r="C72" s="19">
        <v>0</v>
      </c>
      <c r="D72" s="19">
        <v>-1248301000</v>
      </c>
      <c r="E72" s="19">
        <v>-1248301000</v>
      </c>
      <c r="F72" s="19">
        <v>0</v>
      </c>
      <c r="G72" s="19">
        <v>0</v>
      </c>
      <c r="H72" s="19">
        <v>0</v>
      </c>
      <c r="I72" s="19">
        <v>0</v>
      </c>
    </row>
    <row r="73" spans="1:9" ht="23.1" customHeight="1">
      <c r="A73" s="18" t="s">
        <v>520</v>
      </c>
      <c r="B73" s="19">
        <v>0</v>
      </c>
      <c r="C73" s="19">
        <v>0</v>
      </c>
      <c r="D73" s="19">
        <v>-1822632000</v>
      </c>
      <c r="E73" s="19">
        <v>-1822632000</v>
      </c>
      <c r="F73" s="19">
        <v>0</v>
      </c>
      <c r="G73" s="19">
        <v>0</v>
      </c>
      <c r="H73" s="19">
        <v>0</v>
      </c>
      <c r="I73" s="19">
        <v>0</v>
      </c>
    </row>
    <row r="74" spans="1:9" ht="23.1" customHeight="1">
      <c r="A74" s="18" t="s">
        <v>584</v>
      </c>
      <c r="B74" s="19">
        <v>787000</v>
      </c>
      <c r="C74" s="19">
        <v>735845000</v>
      </c>
      <c r="D74" s="19">
        <v>-638257000</v>
      </c>
      <c r="E74" s="19">
        <v>97588000</v>
      </c>
      <c r="F74" s="19">
        <v>787000</v>
      </c>
      <c r="G74" s="19">
        <v>735845000</v>
      </c>
      <c r="H74" s="19">
        <v>-638257000</v>
      </c>
      <c r="I74" s="19">
        <v>97588000</v>
      </c>
    </row>
    <row r="75" spans="1:9" ht="23.1" customHeight="1">
      <c r="A75" s="18" t="s">
        <v>580</v>
      </c>
      <c r="B75" s="19">
        <v>5000</v>
      </c>
      <c r="C75" s="19">
        <v>2775000</v>
      </c>
      <c r="D75" s="19">
        <v>-3960000</v>
      </c>
      <c r="E75" s="19">
        <v>-1185000</v>
      </c>
      <c r="F75" s="19">
        <v>5000</v>
      </c>
      <c r="G75" s="19">
        <v>2775000</v>
      </c>
      <c r="H75" s="19">
        <v>-3960000</v>
      </c>
      <c r="I75" s="19">
        <v>-1185000</v>
      </c>
    </row>
    <row r="76" spans="1:9" ht="23.1" customHeight="1">
      <c r="A76" s="18" t="s">
        <v>483</v>
      </c>
      <c r="B76" s="19">
        <v>1649000</v>
      </c>
      <c r="C76" s="19">
        <v>1314253000</v>
      </c>
      <c r="D76" s="19">
        <v>-1089989000</v>
      </c>
      <c r="E76" s="19">
        <v>224264000</v>
      </c>
      <c r="F76" s="19">
        <v>1649000</v>
      </c>
      <c r="G76" s="19">
        <v>1314253000</v>
      </c>
      <c r="H76" s="19">
        <v>-1544636000</v>
      </c>
      <c r="I76" s="19">
        <v>-230383000</v>
      </c>
    </row>
    <row r="77" spans="1:9" ht="23.1" customHeight="1">
      <c r="A77" s="18" t="s">
        <v>489</v>
      </c>
      <c r="B77" s="19">
        <v>500000</v>
      </c>
      <c r="C77" s="19">
        <v>297500000</v>
      </c>
      <c r="D77" s="19">
        <v>-255000000</v>
      </c>
      <c r="E77" s="19">
        <v>42500000</v>
      </c>
      <c r="F77" s="19">
        <v>500000</v>
      </c>
      <c r="G77" s="19">
        <v>297500000</v>
      </c>
      <c r="H77" s="19">
        <v>-255000000</v>
      </c>
      <c r="I77" s="19">
        <v>42500000</v>
      </c>
    </row>
    <row r="78" spans="1:9" ht="23.1" customHeight="1">
      <c r="A78" s="18" t="s">
        <v>582</v>
      </c>
      <c r="B78" s="19">
        <v>1960000</v>
      </c>
      <c r="C78" s="19">
        <v>770280000</v>
      </c>
      <c r="D78" s="19">
        <v>-559490000</v>
      </c>
      <c r="E78" s="19">
        <v>210790000</v>
      </c>
      <c r="F78" s="19">
        <v>1960000</v>
      </c>
      <c r="G78" s="19">
        <v>770280000</v>
      </c>
      <c r="H78" s="19">
        <v>-559490000</v>
      </c>
      <c r="I78" s="19">
        <v>210790000</v>
      </c>
    </row>
    <row r="79" spans="1:9" ht="23.1" customHeight="1">
      <c r="A79" s="18" t="s">
        <v>583</v>
      </c>
      <c r="B79" s="19">
        <v>5657000</v>
      </c>
      <c r="C79" s="19">
        <v>1063516000</v>
      </c>
      <c r="D79" s="19">
        <v>-311338000</v>
      </c>
      <c r="E79" s="19">
        <v>752178000</v>
      </c>
      <c r="F79" s="19">
        <v>5657000</v>
      </c>
      <c r="G79" s="19">
        <v>1063516000</v>
      </c>
      <c r="H79" s="19">
        <v>-311338000</v>
      </c>
      <c r="I79" s="19">
        <v>752178000</v>
      </c>
    </row>
    <row r="80" spans="1:9" ht="23.1" customHeight="1">
      <c r="A80" s="18" t="s">
        <v>532</v>
      </c>
      <c r="B80" s="19">
        <v>134000000</v>
      </c>
      <c r="C80" s="19">
        <v>5360000000</v>
      </c>
      <c r="D80" s="19">
        <v>4826779376</v>
      </c>
      <c r="E80" s="19">
        <v>10186779376</v>
      </c>
      <c r="F80" s="19">
        <v>134000000</v>
      </c>
      <c r="G80" s="19">
        <v>5360000000</v>
      </c>
      <c r="H80" s="19">
        <v>17491502376</v>
      </c>
      <c r="I80" s="19">
        <v>22851502376</v>
      </c>
    </row>
    <row r="81" spans="1:9" ht="23.1" customHeight="1">
      <c r="A81" s="18" t="s">
        <v>516</v>
      </c>
      <c r="B81" s="19">
        <v>0</v>
      </c>
      <c r="C81" s="19">
        <v>0</v>
      </c>
      <c r="D81" s="19">
        <v>-9156677875</v>
      </c>
      <c r="E81" s="19">
        <v>-9156677875</v>
      </c>
      <c r="F81" s="19">
        <v>0</v>
      </c>
      <c r="G81" s="19">
        <v>0</v>
      </c>
      <c r="H81" s="19">
        <v>0</v>
      </c>
      <c r="I81" s="19">
        <v>0</v>
      </c>
    </row>
    <row r="82" spans="1:9" ht="23.1" customHeight="1">
      <c r="A82" s="18" t="s">
        <v>496</v>
      </c>
      <c r="B82" s="19">
        <v>3329000</v>
      </c>
      <c r="C82" s="19">
        <v>6658000</v>
      </c>
      <c r="D82" s="19">
        <v>133160000</v>
      </c>
      <c r="E82" s="19">
        <v>139818000</v>
      </c>
      <c r="F82" s="19">
        <v>3329000</v>
      </c>
      <c r="G82" s="19">
        <v>6658000</v>
      </c>
      <c r="H82" s="19">
        <v>491007623</v>
      </c>
      <c r="I82" s="19">
        <v>497665623</v>
      </c>
    </row>
    <row r="83" spans="1:9" ht="23.1" customHeight="1">
      <c r="A83" s="18" t="s">
        <v>556</v>
      </c>
      <c r="B83" s="19">
        <v>1901000</v>
      </c>
      <c r="C83" s="19">
        <v>3802000</v>
      </c>
      <c r="D83" s="19">
        <v>26614000</v>
      </c>
      <c r="E83" s="19">
        <v>30416000</v>
      </c>
      <c r="F83" s="19">
        <v>1901000</v>
      </c>
      <c r="G83" s="19">
        <v>3802000</v>
      </c>
      <c r="H83" s="19">
        <v>322219500</v>
      </c>
      <c r="I83" s="19">
        <v>326021500</v>
      </c>
    </row>
    <row r="84" spans="1:9" ht="23.1" customHeight="1">
      <c r="A84" s="18" t="s">
        <v>495</v>
      </c>
      <c r="B84" s="19">
        <v>31871000</v>
      </c>
      <c r="C84" s="19">
        <v>63742000</v>
      </c>
      <c r="D84" s="19">
        <v>414323000</v>
      </c>
      <c r="E84" s="19">
        <v>478065000</v>
      </c>
      <c r="F84" s="19">
        <v>31871000</v>
      </c>
      <c r="G84" s="19">
        <v>63742000</v>
      </c>
      <c r="H84" s="19">
        <v>4475764039</v>
      </c>
      <c r="I84" s="19">
        <v>4539506039</v>
      </c>
    </row>
    <row r="85" spans="1:9" ht="23.1" customHeight="1">
      <c r="A85" s="18" t="s">
        <v>506</v>
      </c>
      <c r="B85" s="19">
        <v>1510000</v>
      </c>
      <c r="C85" s="19">
        <v>453000000</v>
      </c>
      <c r="D85" s="19">
        <v>-453000000</v>
      </c>
      <c r="E85" s="19">
        <v>0</v>
      </c>
      <c r="F85" s="19">
        <v>1510000</v>
      </c>
      <c r="G85" s="19">
        <v>453000000</v>
      </c>
      <c r="H85" s="19">
        <v>-855750000</v>
      </c>
      <c r="I85" s="19">
        <v>-402750000</v>
      </c>
    </row>
    <row r="86" spans="1:9" ht="23.1" customHeight="1">
      <c r="A86" s="18" t="s">
        <v>100</v>
      </c>
      <c r="B86" s="19">
        <v>99000</v>
      </c>
      <c r="C86" s="19">
        <v>107783240</v>
      </c>
      <c r="D86" s="19">
        <v>-188051565</v>
      </c>
      <c r="E86" s="19">
        <v>-80268325</v>
      </c>
      <c r="F86" s="19">
        <v>99000</v>
      </c>
      <c r="G86" s="19">
        <v>107783240</v>
      </c>
      <c r="H86" s="19">
        <v>-445614716</v>
      </c>
      <c r="I86" s="19">
        <v>-337831476</v>
      </c>
    </row>
    <row r="87" spans="1:9" ht="23.1" customHeight="1">
      <c r="A87" s="18" t="s">
        <v>101</v>
      </c>
      <c r="B87" s="19">
        <v>9810000</v>
      </c>
      <c r="C87" s="19">
        <v>1441698669</v>
      </c>
      <c r="D87" s="19">
        <v>-5105952608</v>
      </c>
      <c r="E87" s="19">
        <v>-3664253939</v>
      </c>
      <c r="F87" s="19">
        <v>9810000</v>
      </c>
      <c r="G87" s="19">
        <v>1441698669</v>
      </c>
      <c r="H87" s="19">
        <v>-18475402048</v>
      </c>
      <c r="I87" s="19">
        <v>-17033703379</v>
      </c>
    </row>
    <row r="88" spans="1:9" ht="23.1" customHeight="1">
      <c r="A88" s="18" t="s">
        <v>102</v>
      </c>
      <c r="B88" s="19">
        <v>8687000</v>
      </c>
      <c r="C88" s="19">
        <v>521085787</v>
      </c>
      <c r="D88" s="19">
        <v>-2864643348</v>
      </c>
      <c r="E88" s="19">
        <v>-2343557561</v>
      </c>
      <c r="F88" s="19">
        <v>8687000</v>
      </c>
      <c r="G88" s="19">
        <v>521085787</v>
      </c>
      <c r="H88" s="19">
        <v>-11232395576</v>
      </c>
      <c r="I88" s="19">
        <v>-10711309789</v>
      </c>
    </row>
    <row r="89" spans="1:9" ht="23.1" customHeight="1">
      <c r="A89" s="18" t="s">
        <v>592</v>
      </c>
      <c r="B89" s="19">
        <v>3955000</v>
      </c>
      <c r="C89" s="19">
        <v>1372385000</v>
      </c>
      <c r="D89" s="19">
        <v>-1467315000</v>
      </c>
      <c r="E89" s="19">
        <v>-94930000</v>
      </c>
      <c r="F89" s="19">
        <v>3955000</v>
      </c>
      <c r="G89" s="19">
        <v>1372385000</v>
      </c>
      <c r="H89" s="19">
        <v>-1467315000</v>
      </c>
      <c r="I89" s="19">
        <v>-94930000</v>
      </c>
    </row>
    <row r="90" spans="1:9" ht="23.1" customHeight="1">
      <c r="A90" s="18" t="s">
        <v>593</v>
      </c>
      <c r="B90" s="19">
        <v>2000000</v>
      </c>
      <c r="C90" s="19">
        <v>502000000</v>
      </c>
      <c r="D90" s="19">
        <v>-552000000</v>
      </c>
      <c r="E90" s="19">
        <v>-50000000</v>
      </c>
      <c r="F90" s="19">
        <v>2000000</v>
      </c>
      <c r="G90" s="19">
        <v>502000000</v>
      </c>
      <c r="H90" s="19">
        <v>-552000000</v>
      </c>
      <c r="I90" s="19">
        <v>-50000000</v>
      </c>
    </row>
    <row r="91" spans="1:9" ht="23.1" customHeight="1">
      <c r="A91" s="18" t="s">
        <v>594</v>
      </c>
      <c r="B91" s="19">
        <v>9000000</v>
      </c>
      <c r="C91" s="19">
        <v>1350000000</v>
      </c>
      <c r="D91" s="19">
        <v>-1536000000</v>
      </c>
      <c r="E91" s="19">
        <v>-186000000</v>
      </c>
      <c r="F91" s="19">
        <v>9000000</v>
      </c>
      <c r="G91" s="19">
        <v>1350000000</v>
      </c>
      <c r="H91" s="19">
        <v>-1536000000</v>
      </c>
      <c r="I91" s="19">
        <v>-186000000</v>
      </c>
    </row>
    <row r="92" spans="1:9" ht="23.1" customHeight="1">
      <c r="A92" s="18" t="s">
        <v>550</v>
      </c>
      <c r="B92" s="19">
        <v>67764000</v>
      </c>
      <c r="C92" s="19">
        <v>3727020000</v>
      </c>
      <c r="D92" s="19">
        <v>-3057382000</v>
      </c>
      <c r="E92" s="19">
        <v>669638000</v>
      </c>
      <c r="F92" s="19">
        <v>67764000</v>
      </c>
      <c r="G92" s="19">
        <v>3727020000</v>
      </c>
      <c r="H92" s="19">
        <v>-1292299000</v>
      </c>
      <c r="I92" s="19">
        <v>2434721000</v>
      </c>
    </row>
    <row r="93" spans="1:9" ht="23.1" customHeight="1">
      <c r="A93" s="18" t="s">
        <v>523</v>
      </c>
      <c r="B93" s="19">
        <v>121513000</v>
      </c>
      <c r="C93" s="19">
        <v>1458156000</v>
      </c>
      <c r="D93" s="19">
        <v>1093617000</v>
      </c>
      <c r="E93" s="19">
        <v>2551773000</v>
      </c>
      <c r="F93" s="19">
        <v>121513000</v>
      </c>
      <c r="G93" s="19">
        <v>1458156000</v>
      </c>
      <c r="H93" s="19">
        <v>8807490489</v>
      </c>
      <c r="I93" s="19">
        <v>10265646489</v>
      </c>
    </row>
    <row r="94" spans="1:9" ht="23.1" customHeight="1">
      <c r="A94" s="18" t="s">
        <v>542</v>
      </c>
      <c r="B94" s="19">
        <v>43989000</v>
      </c>
      <c r="C94" s="19">
        <v>131967000</v>
      </c>
      <c r="D94" s="19">
        <v>219945000</v>
      </c>
      <c r="E94" s="19">
        <v>351912000</v>
      </c>
      <c r="F94" s="19">
        <v>43989000</v>
      </c>
      <c r="G94" s="19">
        <v>131967000</v>
      </c>
      <c r="H94" s="19">
        <v>2014577444</v>
      </c>
      <c r="I94" s="19">
        <v>2146544444</v>
      </c>
    </row>
    <row r="95" spans="1:9" ht="23.1" customHeight="1">
      <c r="A95" s="18" t="s">
        <v>588</v>
      </c>
      <c r="B95" s="19">
        <v>6000000</v>
      </c>
      <c r="C95" s="19">
        <v>12000000</v>
      </c>
      <c r="D95" s="19">
        <v>-6000000</v>
      </c>
      <c r="E95" s="19">
        <v>6000000</v>
      </c>
      <c r="F95" s="19">
        <v>6000000</v>
      </c>
      <c r="G95" s="19">
        <v>12000000</v>
      </c>
      <c r="H95" s="19">
        <v>-6000000</v>
      </c>
      <c r="I95" s="19">
        <v>6000000</v>
      </c>
    </row>
    <row r="96" spans="1:9" ht="23.1" customHeight="1">
      <c r="A96" s="18" t="s">
        <v>497</v>
      </c>
      <c r="B96" s="19">
        <v>231000</v>
      </c>
      <c r="C96" s="19">
        <v>231000</v>
      </c>
      <c r="D96" s="19">
        <v>693000</v>
      </c>
      <c r="E96" s="19">
        <v>924000</v>
      </c>
      <c r="F96" s="19">
        <v>231000</v>
      </c>
      <c r="G96" s="19">
        <v>231000</v>
      </c>
      <c r="H96" s="19">
        <v>11088000</v>
      </c>
      <c r="I96" s="19">
        <v>11319000</v>
      </c>
    </row>
    <row r="97" spans="1:9" ht="23.1" customHeight="1">
      <c r="A97" s="18" t="s">
        <v>512</v>
      </c>
      <c r="B97" s="19">
        <v>1000000</v>
      </c>
      <c r="C97" s="19">
        <v>1000000</v>
      </c>
      <c r="D97" s="19">
        <v>22000000</v>
      </c>
      <c r="E97" s="19">
        <v>23000000</v>
      </c>
      <c r="F97" s="19">
        <v>1000000</v>
      </c>
      <c r="G97" s="19">
        <v>1000000</v>
      </c>
      <c r="H97" s="19">
        <v>20500000</v>
      </c>
      <c r="I97" s="19">
        <v>21500000</v>
      </c>
    </row>
    <row r="98" spans="1:9" ht="23.1" customHeight="1">
      <c r="A98" s="18" t="s">
        <v>563</v>
      </c>
      <c r="B98" s="19">
        <v>86000</v>
      </c>
      <c r="C98" s="19">
        <v>8686000</v>
      </c>
      <c r="D98" s="19">
        <v>25198000</v>
      </c>
      <c r="E98" s="19">
        <v>33884000</v>
      </c>
      <c r="F98" s="19">
        <v>86000</v>
      </c>
      <c r="G98" s="19">
        <v>8686000</v>
      </c>
      <c r="H98" s="19">
        <v>43213000</v>
      </c>
      <c r="I98" s="19">
        <v>51899000</v>
      </c>
    </row>
    <row r="99" spans="1:9" ht="23.1" customHeight="1">
      <c r="A99" s="18" t="s">
        <v>579</v>
      </c>
      <c r="B99" s="19">
        <v>1000</v>
      </c>
      <c r="C99" s="19">
        <v>10000</v>
      </c>
      <c r="D99" s="19">
        <v>11000</v>
      </c>
      <c r="E99" s="19">
        <v>21000</v>
      </c>
      <c r="F99" s="19">
        <v>1000</v>
      </c>
      <c r="G99" s="19">
        <v>10000</v>
      </c>
      <c r="H99" s="19">
        <v>11000</v>
      </c>
      <c r="I99" s="19">
        <v>21000</v>
      </c>
    </row>
    <row r="100" spans="1:9" ht="23.1" customHeight="1">
      <c r="A100" s="18" t="s">
        <v>576</v>
      </c>
      <c r="B100" s="19">
        <v>1000</v>
      </c>
      <c r="C100" s="19">
        <v>240000</v>
      </c>
      <c r="D100" s="19">
        <v>-320000</v>
      </c>
      <c r="E100" s="19">
        <v>-80000</v>
      </c>
      <c r="F100" s="19">
        <v>1000</v>
      </c>
      <c r="G100" s="19">
        <v>240000</v>
      </c>
      <c r="H100" s="19">
        <v>-320000</v>
      </c>
      <c r="I100" s="19">
        <v>-80000</v>
      </c>
    </row>
    <row r="101" spans="1:9" ht="23.1" customHeight="1">
      <c r="A101" s="18" t="s">
        <v>577</v>
      </c>
      <c r="B101" s="19">
        <v>1000</v>
      </c>
      <c r="C101" s="19">
        <v>24000</v>
      </c>
      <c r="D101" s="19">
        <v>3000</v>
      </c>
      <c r="E101" s="19">
        <v>27000</v>
      </c>
      <c r="F101" s="19">
        <v>1000</v>
      </c>
      <c r="G101" s="19">
        <v>24000</v>
      </c>
      <c r="H101" s="19">
        <v>3000</v>
      </c>
      <c r="I101" s="19">
        <v>27000</v>
      </c>
    </row>
    <row r="102" spans="1:9" ht="23.1" customHeight="1">
      <c r="A102" s="18" t="s">
        <v>578</v>
      </c>
      <c r="B102" s="19">
        <v>1000</v>
      </c>
      <c r="C102" s="19">
        <v>1000</v>
      </c>
      <c r="D102" s="19">
        <v>5000</v>
      </c>
      <c r="E102" s="19">
        <v>6000</v>
      </c>
      <c r="F102" s="19">
        <v>1000</v>
      </c>
      <c r="G102" s="19">
        <v>1000</v>
      </c>
      <c r="H102" s="19">
        <v>5000</v>
      </c>
      <c r="I102" s="19">
        <v>6000</v>
      </c>
    </row>
    <row r="103" spans="1:9" ht="23.1" customHeight="1">
      <c r="A103" s="18" t="s">
        <v>569</v>
      </c>
      <c r="B103" s="19">
        <v>0</v>
      </c>
      <c r="C103" s="19">
        <v>0</v>
      </c>
      <c r="D103" s="19">
        <v>1715000</v>
      </c>
      <c r="E103" s="19">
        <v>1715000</v>
      </c>
      <c r="F103" s="19">
        <v>0</v>
      </c>
      <c r="G103" s="19">
        <v>0</v>
      </c>
      <c r="H103" s="19">
        <v>0</v>
      </c>
      <c r="I103" s="19">
        <v>0</v>
      </c>
    </row>
    <row r="104" spans="1:9" ht="23.1" customHeight="1">
      <c r="A104" s="18" t="s">
        <v>540</v>
      </c>
      <c r="B104" s="19">
        <v>0</v>
      </c>
      <c r="C104" s="19">
        <v>0</v>
      </c>
      <c r="D104" s="19">
        <v>-12600000</v>
      </c>
      <c r="E104" s="19">
        <v>-12600000</v>
      </c>
      <c r="F104" s="19">
        <v>0</v>
      </c>
      <c r="G104" s="19">
        <v>0</v>
      </c>
      <c r="H104" s="19">
        <v>0</v>
      </c>
      <c r="I104" s="19">
        <v>0</v>
      </c>
    </row>
    <row r="105" spans="1:9" ht="23.1" customHeight="1">
      <c r="A105" s="18" t="s">
        <v>572</v>
      </c>
      <c r="B105" s="19">
        <v>1000</v>
      </c>
      <c r="C105" s="19">
        <v>400000</v>
      </c>
      <c r="D105" s="19">
        <v>-700000</v>
      </c>
      <c r="E105" s="19">
        <v>-300000</v>
      </c>
      <c r="F105" s="19">
        <v>1000</v>
      </c>
      <c r="G105" s="19">
        <v>400000</v>
      </c>
      <c r="H105" s="19">
        <v>-700000</v>
      </c>
      <c r="I105" s="19">
        <v>-300000</v>
      </c>
    </row>
    <row r="106" spans="1:9" ht="23.1" customHeight="1">
      <c r="A106" s="18" t="s">
        <v>103</v>
      </c>
      <c r="B106" s="19">
        <v>3513000</v>
      </c>
      <c r="C106" s="19">
        <v>1018507669</v>
      </c>
      <c r="D106" s="19">
        <v>-998078783</v>
      </c>
      <c r="E106" s="19">
        <v>20428886</v>
      </c>
      <c r="F106" s="19">
        <v>3513000</v>
      </c>
      <c r="G106" s="19">
        <v>1018507669</v>
      </c>
      <c r="H106" s="19">
        <v>-998078783</v>
      </c>
      <c r="I106" s="19">
        <v>20428886</v>
      </c>
    </row>
    <row r="107" spans="1:9" ht="23.1" customHeight="1">
      <c r="A107" s="18" t="s">
        <v>504</v>
      </c>
      <c r="B107" s="19">
        <v>53363000</v>
      </c>
      <c r="C107" s="19">
        <v>9925518000</v>
      </c>
      <c r="D107" s="19">
        <v>-16332126825</v>
      </c>
      <c r="E107" s="19">
        <v>-6406608825</v>
      </c>
      <c r="F107" s="19">
        <v>53363000</v>
      </c>
      <c r="G107" s="19">
        <v>9925518000</v>
      </c>
      <c r="H107" s="19">
        <v>-14927313825</v>
      </c>
      <c r="I107" s="19">
        <v>-5001795825</v>
      </c>
    </row>
    <row r="108" spans="1:9" ht="23.1" customHeight="1">
      <c r="A108" s="18" t="s">
        <v>562</v>
      </c>
      <c r="B108" s="19">
        <v>2355000</v>
      </c>
      <c r="C108" s="19">
        <v>75360000</v>
      </c>
      <c r="D108" s="19">
        <v>-145995813</v>
      </c>
      <c r="E108" s="19">
        <v>-70635813</v>
      </c>
      <c r="F108" s="19">
        <v>2355000</v>
      </c>
      <c r="G108" s="19">
        <v>75360000</v>
      </c>
      <c r="H108" s="19">
        <v>-102381813</v>
      </c>
      <c r="I108" s="19">
        <v>-27021813</v>
      </c>
    </row>
    <row r="109" spans="1:9" ht="23.1" customHeight="1">
      <c r="A109" s="18" t="s">
        <v>567</v>
      </c>
      <c r="B109" s="19">
        <v>10293000</v>
      </c>
      <c r="C109" s="19">
        <v>205860000</v>
      </c>
      <c r="D109" s="19">
        <v>-367570818</v>
      </c>
      <c r="E109" s="19">
        <v>-161710818</v>
      </c>
      <c r="F109" s="19">
        <v>10293000</v>
      </c>
      <c r="G109" s="19">
        <v>205860000</v>
      </c>
      <c r="H109" s="19">
        <v>-368415818</v>
      </c>
      <c r="I109" s="19">
        <v>-162555818</v>
      </c>
    </row>
    <row r="110" spans="1:9" ht="23.1" customHeight="1">
      <c r="A110" s="18" t="s">
        <v>104</v>
      </c>
      <c r="B110" s="19">
        <v>6000</v>
      </c>
      <c r="C110" s="19">
        <v>7738009</v>
      </c>
      <c r="D110" s="19">
        <v>-9038319</v>
      </c>
      <c r="E110" s="19">
        <v>-1300310</v>
      </c>
      <c r="F110" s="19">
        <v>6000</v>
      </c>
      <c r="G110" s="19">
        <v>7738009</v>
      </c>
      <c r="H110" s="19">
        <v>-9038319</v>
      </c>
      <c r="I110" s="19">
        <v>-1300310</v>
      </c>
    </row>
    <row r="111" spans="1:9" ht="23.1" customHeight="1">
      <c r="A111" s="18" t="s">
        <v>105</v>
      </c>
      <c r="B111" s="19">
        <v>2000</v>
      </c>
      <c r="C111" s="19">
        <v>1017740</v>
      </c>
      <c r="D111" s="19">
        <v>-1298330</v>
      </c>
      <c r="E111" s="19">
        <v>-280590</v>
      </c>
      <c r="F111" s="19">
        <v>2000</v>
      </c>
      <c r="G111" s="19">
        <v>1017740</v>
      </c>
      <c r="H111" s="19">
        <v>-1298330</v>
      </c>
      <c r="I111" s="19">
        <v>-280590</v>
      </c>
    </row>
    <row r="112" spans="1:9" ht="23.1" customHeight="1">
      <c r="A112" s="18" t="s">
        <v>529</v>
      </c>
      <c r="B112" s="19">
        <v>175000</v>
      </c>
      <c r="C112" s="19">
        <v>102200000</v>
      </c>
      <c r="D112" s="19">
        <v>-111125000</v>
      </c>
      <c r="E112" s="19">
        <v>-8925000</v>
      </c>
      <c r="F112" s="19">
        <v>175000</v>
      </c>
      <c r="G112" s="19">
        <v>102200000</v>
      </c>
      <c r="H112" s="19">
        <v>-29451000</v>
      </c>
      <c r="I112" s="19">
        <v>72749000</v>
      </c>
    </row>
    <row r="113" spans="1:9" ht="23.1" customHeight="1">
      <c r="A113" s="18" t="s">
        <v>568</v>
      </c>
      <c r="B113" s="19">
        <v>37188000</v>
      </c>
      <c r="C113" s="19">
        <v>11974536000</v>
      </c>
      <c r="D113" s="19">
        <v>-13740234000</v>
      </c>
      <c r="E113" s="19">
        <v>-1765698000</v>
      </c>
      <c r="F113" s="19">
        <v>37188000</v>
      </c>
      <c r="G113" s="19">
        <v>11974536000</v>
      </c>
      <c r="H113" s="19">
        <v>-13759451000</v>
      </c>
      <c r="I113" s="19">
        <v>-1784915000</v>
      </c>
    </row>
    <row r="114" spans="1:9" ht="23.1" customHeight="1">
      <c r="A114" s="18" t="s">
        <v>552</v>
      </c>
      <c r="B114" s="19">
        <v>160291000</v>
      </c>
      <c r="C114" s="19">
        <v>25325978000</v>
      </c>
      <c r="D114" s="19">
        <v>-25389446000</v>
      </c>
      <c r="E114" s="19">
        <v>-63468000</v>
      </c>
      <c r="F114" s="19">
        <v>160291000</v>
      </c>
      <c r="G114" s="19">
        <v>25325978000</v>
      </c>
      <c r="H114" s="19">
        <v>-22965810387</v>
      </c>
      <c r="I114" s="19">
        <v>2360167613</v>
      </c>
    </row>
    <row r="115" spans="1:9" ht="23.1" customHeight="1">
      <c r="A115" s="18" t="s">
        <v>527</v>
      </c>
      <c r="B115" s="19">
        <v>57645000</v>
      </c>
      <c r="C115" s="19">
        <v>4611600000</v>
      </c>
      <c r="D115" s="19">
        <v>-8544733496</v>
      </c>
      <c r="E115" s="19">
        <v>-3933133496</v>
      </c>
      <c r="F115" s="19">
        <v>57645000</v>
      </c>
      <c r="G115" s="19">
        <v>4611600000</v>
      </c>
      <c r="H115" s="19">
        <v>1995252959</v>
      </c>
      <c r="I115" s="19">
        <v>6606852959</v>
      </c>
    </row>
    <row r="116" spans="1:9" ht="23.1" customHeight="1">
      <c r="A116" s="18" t="s">
        <v>551</v>
      </c>
      <c r="B116" s="19">
        <v>0</v>
      </c>
      <c r="C116" s="19">
        <v>0</v>
      </c>
      <c r="D116" s="19">
        <v>-365569830</v>
      </c>
      <c r="E116" s="19">
        <v>-365569830</v>
      </c>
      <c r="F116" s="19">
        <v>0</v>
      </c>
      <c r="G116" s="19">
        <v>0</v>
      </c>
      <c r="H116" s="19">
        <v>0</v>
      </c>
      <c r="I116" s="19">
        <v>0</v>
      </c>
    </row>
    <row r="117" spans="1:9" ht="23.1" customHeight="1">
      <c r="A117" s="18" t="s">
        <v>559</v>
      </c>
      <c r="B117" s="19">
        <v>7212000</v>
      </c>
      <c r="C117" s="19">
        <v>72120000</v>
      </c>
      <c r="D117" s="19">
        <v>64908000</v>
      </c>
      <c r="E117" s="19">
        <v>137028000</v>
      </c>
      <c r="F117" s="19">
        <v>7212000</v>
      </c>
      <c r="G117" s="19">
        <v>72120000</v>
      </c>
      <c r="H117" s="19">
        <v>908050000</v>
      </c>
      <c r="I117" s="19">
        <v>980170000</v>
      </c>
    </row>
    <row r="118" spans="1:9" ht="23.1" customHeight="1">
      <c r="A118" s="18" t="s">
        <v>546</v>
      </c>
      <c r="B118" s="19">
        <v>4077000</v>
      </c>
      <c r="C118" s="19">
        <v>40770000</v>
      </c>
      <c r="D118" s="19">
        <v>-32616000</v>
      </c>
      <c r="E118" s="19">
        <v>8154000</v>
      </c>
      <c r="F118" s="19">
        <v>4077000</v>
      </c>
      <c r="G118" s="19">
        <v>40770000</v>
      </c>
      <c r="H118" s="19">
        <v>519292000</v>
      </c>
      <c r="I118" s="19">
        <v>560062000</v>
      </c>
    </row>
    <row r="119" spans="1:9" ht="23.1" customHeight="1">
      <c r="A119" s="18" t="s">
        <v>558</v>
      </c>
      <c r="B119" s="19">
        <v>1999000</v>
      </c>
      <c r="C119" s="19">
        <v>7996000</v>
      </c>
      <c r="D119" s="19">
        <v>3998000</v>
      </c>
      <c r="E119" s="19">
        <v>11994000</v>
      </c>
      <c r="F119" s="19">
        <v>1999000</v>
      </c>
      <c r="G119" s="19">
        <v>7996000</v>
      </c>
      <c r="H119" s="19">
        <v>153928000</v>
      </c>
      <c r="I119" s="19">
        <v>161924000</v>
      </c>
    </row>
    <row r="120" spans="1:9" ht="23.1" customHeight="1">
      <c r="A120" s="18" t="s">
        <v>561</v>
      </c>
      <c r="B120" s="19">
        <v>190000</v>
      </c>
      <c r="C120" s="19">
        <v>1900000</v>
      </c>
      <c r="D120" s="19">
        <v>-1900000</v>
      </c>
      <c r="E120" s="19">
        <v>0</v>
      </c>
      <c r="F120" s="19">
        <v>190000</v>
      </c>
      <c r="G120" s="19">
        <v>1900000</v>
      </c>
      <c r="H120" s="19">
        <v>6700000</v>
      </c>
      <c r="I120" s="19">
        <v>8600000</v>
      </c>
    </row>
    <row r="121" spans="1:9" ht="23.1" customHeight="1">
      <c r="A121" s="18" t="s">
        <v>514</v>
      </c>
      <c r="B121" s="19">
        <v>1564000</v>
      </c>
      <c r="C121" s="19">
        <v>1564000</v>
      </c>
      <c r="D121" s="19">
        <v>12512000</v>
      </c>
      <c r="E121" s="19">
        <v>14076000</v>
      </c>
      <c r="F121" s="19">
        <v>1564000</v>
      </c>
      <c r="G121" s="19">
        <v>1564000</v>
      </c>
      <c r="H121" s="19">
        <v>76930000</v>
      </c>
      <c r="I121" s="19">
        <v>78494000</v>
      </c>
    </row>
    <row r="122" spans="1:9" ht="23.1" customHeight="1">
      <c r="A122" s="18" t="s">
        <v>106</v>
      </c>
      <c r="B122" s="19">
        <v>999000</v>
      </c>
      <c r="C122" s="19">
        <v>206739755</v>
      </c>
      <c r="D122" s="19">
        <v>-206845728</v>
      </c>
      <c r="E122" s="19">
        <v>-105973</v>
      </c>
      <c r="F122" s="19">
        <v>999000</v>
      </c>
      <c r="G122" s="19">
        <v>206739755</v>
      </c>
      <c r="H122" s="19">
        <v>-206845728</v>
      </c>
      <c r="I122" s="19">
        <v>-105973</v>
      </c>
    </row>
    <row r="123" spans="1:9" ht="23.1" customHeight="1">
      <c r="A123" s="18" t="s">
        <v>574</v>
      </c>
      <c r="B123" s="19">
        <v>200000</v>
      </c>
      <c r="C123" s="19">
        <v>2400000</v>
      </c>
      <c r="D123" s="19">
        <v>3830000</v>
      </c>
      <c r="E123" s="19">
        <v>6230000</v>
      </c>
      <c r="F123" s="19">
        <v>200000</v>
      </c>
      <c r="G123" s="19">
        <v>2400000</v>
      </c>
      <c r="H123" s="19">
        <v>3830000</v>
      </c>
      <c r="I123" s="19">
        <v>6230000</v>
      </c>
    </row>
    <row r="124" spans="1:9" ht="23.1" customHeight="1">
      <c r="A124" s="18" t="s">
        <v>555</v>
      </c>
      <c r="B124" s="19">
        <v>13320000</v>
      </c>
      <c r="C124" s="19">
        <v>3489840000</v>
      </c>
      <c r="D124" s="19">
        <v>-3188535000</v>
      </c>
      <c r="E124" s="19">
        <v>301305000</v>
      </c>
      <c r="F124" s="19">
        <v>13320000</v>
      </c>
      <c r="G124" s="19">
        <v>3489840000</v>
      </c>
      <c r="H124" s="19">
        <v>-2504274000</v>
      </c>
      <c r="I124" s="19">
        <v>985566000</v>
      </c>
    </row>
    <row r="125" spans="1:9" ht="23.1" customHeight="1">
      <c r="A125" s="18" t="s">
        <v>557</v>
      </c>
      <c r="B125" s="19">
        <v>14737000</v>
      </c>
      <c r="C125" s="19">
        <v>2475816000</v>
      </c>
      <c r="D125" s="19">
        <v>-2500299000</v>
      </c>
      <c r="E125" s="19">
        <v>-24483000</v>
      </c>
      <c r="F125" s="19">
        <v>14737000</v>
      </c>
      <c r="G125" s="19">
        <v>2475816000</v>
      </c>
      <c r="H125" s="19">
        <v>-2489190000</v>
      </c>
      <c r="I125" s="19">
        <v>-13374000</v>
      </c>
    </row>
    <row r="126" spans="1:9" ht="23.1" customHeight="1">
      <c r="A126" s="18" t="s">
        <v>536</v>
      </c>
      <c r="B126" s="19">
        <v>71038000</v>
      </c>
      <c r="C126" s="19">
        <v>5754078000</v>
      </c>
      <c r="D126" s="19">
        <v>-4912344000</v>
      </c>
      <c r="E126" s="19">
        <v>841734000</v>
      </c>
      <c r="F126" s="19">
        <v>71038000</v>
      </c>
      <c r="G126" s="19">
        <v>5754078000</v>
      </c>
      <c r="H126" s="19">
        <v>-2598406000</v>
      </c>
      <c r="I126" s="19">
        <v>3155672000</v>
      </c>
    </row>
    <row r="127" spans="1:9" ht="23.1" customHeight="1">
      <c r="A127" s="18" t="s">
        <v>553</v>
      </c>
      <c r="B127" s="19">
        <v>23707000</v>
      </c>
      <c r="C127" s="19">
        <v>806038000</v>
      </c>
      <c r="D127" s="19">
        <v>-432033000</v>
      </c>
      <c r="E127" s="19">
        <v>374005000</v>
      </c>
      <c r="F127" s="19">
        <v>23707000</v>
      </c>
      <c r="G127" s="19">
        <v>806038000</v>
      </c>
      <c r="H127" s="19">
        <v>1563847000</v>
      </c>
      <c r="I127" s="19">
        <v>2369885000</v>
      </c>
    </row>
    <row r="128" spans="1:9" ht="23.1" customHeight="1">
      <c r="A128" s="18" t="s">
        <v>560</v>
      </c>
      <c r="B128" s="19">
        <v>14322000</v>
      </c>
      <c r="C128" s="19">
        <v>186186000</v>
      </c>
      <c r="D128" s="19">
        <v>-37644000</v>
      </c>
      <c r="E128" s="19">
        <v>148542000</v>
      </c>
      <c r="F128" s="19">
        <v>14322000</v>
      </c>
      <c r="G128" s="19">
        <v>186186000</v>
      </c>
      <c r="H128" s="19">
        <v>207100662</v>
      </c>
      <c r="I128" s="19">
        <v>393286662</v>
      </c>
    </row>
    <row r="129" spans="1:9" ht="23.1" customHeight="1">
      <c r="A129" s="18" t="s">
        <v>598</v>
      </c>
      <c r="B129" s="19">
        <v>1420000</v>
      </c>
      <c r="C129" s="19">
        <v>306720000</v>
      </c>
      <c r="D129" s="19">
        <v>-304880000</v>
      </c>
      <c r="E129" s="19">
        <v>1840000</v>
      </c>
      <c r="F129" s="19">
        <v>1420000</v>
      </c>
      <c r="G129" s="19">
        <v>306720000</v>
      </c>
      <c r="H129" s="19">
        <v>-304880000</v>
      </c>
      <c r="I129" s="19">
        <v>1840000</v>
      </c>
    </row>
    <row r="130" spans="1:9" ht="23.1" customHeight="1">
      <c r="A130" s="18" t="s">
        <v>589</v>
      </c>
      <c r="B130" s="19">
        <v>676000</v>
      </c>
      <c r="C130" s="19">
        <v>81120000</v>
      </c>
      <c r="D130" s="19">
        <v>-74771000</v>
      </c>
      <c r="E130" s="19">
        <v>6349000</v>
      </c>
      <c r="F130" s="19">
        <v>676000</v>
      </c>
      <c r="G130" s="19">
        <v>81120000</v>
      </c>
      <c r="H130" s="19">
        <v>-74771000</v>
      </c>
      <c r="I130" s="19">
        <v>6349000</v>
      </c>
    </row>
    <row r="131" spans="1:9" ht="23.1" customHeight="1">
      <c r="A131" s="18" t="s">
        <v>586</v>
      </c>
      <c r="B131" s="19">
        <v>14569000</v>
      </c>
      <c r="C131" s="19">
        <v>568191000</v>
      </c>
      <c r="D131" s="19">
        <v>-567745000</v>
      </c>
      <c r="E131" s="19">
        <v>446000</v>
      </c>
      <c r="F131" s="19">
        <v>14569000</v>
      </c>
      <c r="G131" s="19">
        <v>568191000</v>
      </c>
      <c r="H131" s="19">
        <v>-567745000</v>
      </c>
      <c r="I131" s="19">
        <v>446000</v>
      </c>
    </row>
    <row r="132" spans="1:9" ht="23.1" customHeight="1">
      <c r="A132" s="18" t="s">
        <v>591</v>
      </c>
      <c r="B132" s="19">
        <v>9070000</v>
      </c>
      <c r="C132" s="19">
        <v>816300000</v>
      </c>
      <c r="D132" s="19">
        <v>-829948000</v>
      </c>
      <c r="E132" s="19">
        <v>-13648000</v>
      </c>
      <c r="F132" s="19">
        <v>9070000</v>
      </c>
      <c r="G132" s="19">
        <v>816300000</v>
      </c>
      <c r="H132" s="19">
        <v>-829948000</v>
      </c>
      <c r="I132" s="19">
        <v>-13648000</v>
      </c>
    </row>
    <row r="133" spans="1:9" ht="23.1" customHeight="1">
      <c r="A133" s="18" t="s">
        <v>597</v>
      </c>
      <c r="B133" s="19">
        <v>1200000</v>
      </c>
      <c r="C133" s="19">
        <v>192000000</v>
      </c>
      <c r="D133" s="19">
        <v>-198600000</v>
      </c>
      <c r="E133" s="19">
        <v>-6600000</v>
      </c>
      <c r="F133" s="19">
        <v>1200000</v>
      </c>
      <c r="G133" s="19">
        <v>192000000</v>
      </c>
      <c r="H133" s="19">
        <v>-198600000</v>
      </c>
      <c r="I133" s="19">
        <v>-6600000</v>
      </c>
    </row>
    <row r="134" spans="1:9" ht="23.1" customHeight="1">
      <c r="A134" s="18" t="s">
        <v>573</v>
      </c>
      <c r="B134" s="19">
        <v>1000</v>
      </c>
      <c r="C134" s="19">
        <v>94000</v>
      </c>
      <c r="D134" s="19">
        <v>-88000</v>
      </c>
      <c r="E134" s="19">
        <v>6000</v>
      </c>
      <c r="F134" s="19">
        <v>1000</v>
      </c>
      <c r="G134" s="19">
        <v>94000</v>
      </c>
      <c r="H134" s="19">
        <v>-88000</v>
      </c>
      <c r="I134" s="19">
        <v>6000</v>
      </c>
    </row>
    <row r="135" spans="1:9" ht="23.1" customHeight="1">
      <c r="A135" s="18" t="s">
        <v>549</v>
      </c>
      <c r="B135" s="19">
        <v>1020000</v>
      </c>
      <c r="C135" s="19">
        <v>357000000</v>
      </c>
      <c r="D135" s="19">
        <v>91800000</v>
      </c>
      <c r="E135" s="19">
        <v>448800000</v>
      </c>
      <c r="F135" s="19">
        <v>1020000</v>
      </c>
      <c r="G135" s="19">
        <v>357000000</v>
      </c>
      <c r="H135" s="19">
        <v>61000000</v>
      </c>
      <c r="I135" s="19">
        <v>418000000</v>
      </c>
    </row>
    <row r="136" spans="1:9" ht="23.1" customHeight="1">
      <c r="A136" s="18" t="s">
        <v>545</v>
      </c>
      <c r="B136" s="19">
        <v>1362000</v>
      </c>
      <c r="C136" s="19">
        <v>340500000</v>
      </c>
      <c r="D136" s="19">
        <v>-286020000</v>
      </c>
      <c r="E136" s="19">
        <v>54480000</v>
      </c>
      <c r="F136" s="19">
        <v>1362000</v>
      </c>
      <c r="G136" s="19">
        <v>340500000</v>
      </c>
      <c r="H136" s="19">
        <v>160107956</v>
      </c>
      <c r="I136" s="19">
        <v>500607956</v>
      </c>
    </row>
    <row r="137" spans="1:9" ht="23.1" customHeight="1">
      <c r="A137" s="18" t="s">
        <v>554</v>
      </c>
      <c r="B137" s="19">
        <v>3810000</v>
      </c>
      <c r="C137" s="19">
        <v>91440000</v>
      </c>
      <c r="D137" s="19">
        <v>83820000</v>
      </c>
      <c r="E137" s="19">
        <v>175260000</v>
      </c>
      <c r="F137" s="19">
        <v>3810000</v>
      </c>
      <c r="G137" s="19">
        <v>91440000</v>
      </c>
      <c r="H137" s="19">
        <v>158725000</v>
      </c>
      <c r="I137" s="19">
        <v>250165000</v>
      </c>
    </row>
    <row r="138" spans="1:9" ht="23.1" customHeight="1">
      <c r="A138" s="18" t="s">
        <v>538</v>
      </c>
      <c r="B138" s="19">
        <v>6827000</v>
      </c>
      <c r="C138" s="19">
        <v>4437550000</v>
      </c>
      <c r="D138" s="19">
        <v>-4455920000</v>
      </c>
      <c r="E138" s="19">
        <v>-18370000</v>
      </c>
      <c r="F138" s="19">
        <v>6827000</v>
      </c>
      <c r="G138" s="19">
        <v>4437550000</v>
      </c>
      <c r="H138" s="19">
        <v>-4205240000</v>
      </c>
      <c r="I138" s="19">
        <v>232310000</v>
      </c>
    </row>
    <row r="139" spans="1:9" ht="23.1" customHeight="1">
      <c r="A139" s="18" t="s">
        <v>107</v>
      </c>
      <c r="B139" s="19">
        <v>237000</v>
      </c>
      <c r="C139" s="19">
        <v>125577656</v>
      </c>
      <c r="D139" s="19">
        <v>-104780972</v>
      </c>
      <c r="E139" s="19">
        <v>20796684</v>
      </c>
      <c r="F139" s="19">
        <v>237000</v>
      </c>
      <c r="G139" s="19">
        <v>125577656</v>
      </c>
      <c r="H139" s="19">
        <v>-104780972</v>
      </c>
      <c r="I139" s="19">
        <v>20796684</v>
      </c>
    </row>
    <row r="140" spans="1:9" ht="23.1" customHeight="1">
      <c r="A140" s="18" t="s">
        <v>541</v>
      </c>
      <c r="B140" s="19">
        <v>1033000</v>
      </c>
      <c r="C140" s="19">
        <v>371880000</v>
      </c>
      <c r="D140" s="19">
        <v>-387489000</v>
      </c>
      <c r="E140" s="19">
        <v>-15609000</v>
      </c>
      <c r="F140" s="19">
        <v>1033000</v>
      </c>
      <c r="G140" s="19">
        <v>371880000</v>
      </c>
      <c r="H140" s="19">
        <v>-2548000</v>
      </c>
      <c r="I140" s="19">
        <v>369332000</v>
      </c>
    </row>
    <row r="141" spans="1:9" ht="23.1" customHeight="1">
      <c r="A141" s="18" t="s">
        <v>564</v>
      </c>
      <c r="B141" s="19">
        <v>119000</v>
      </c>
      <c r="C141" s="19">
        <v>23800000</v>
      </c>
      <c r="D141" s="19">
        <v>-20825000</v>
      </c>
      <c r="E141" s="19">
        <v>2975000</v>
      </c>
      <c r="F141" s="19">
        <v>119000</v>
      </c>
      <c r="G141" s="19">
        <v>23800000</v>
      </c>
      <c r="H141" s="19">
        <v>-14866000</v>
      </c>
      <c r="I141" s="19">
        <v>8934000</v>
      </c>
    </row>
    <row r="142" spans="1:9" ht="23.1" customHeight="1">
      <c r="A142" s="18" t="s">
        <v>565</v>
      </c>
      <c r="B142" s="19">
        <v>3000</v>
      </c>
      <c r="C142" s="19">
        <v>225000</v>
      </c>
      <c r="D142" s="19">
        <v>-180000</v>
      </c>
      <c r="E142" s="19">
        <v>45000</v>
      </c>
      <c r="F142" s="19">
        <v>3000</v>
      </c>
      <c r="G142" s="19">
        <v>225000</v>
      </c>
      <c r="H142" s="19">
        <v>300000</v>
      </c>
      <c r="I142" s="19">
        <v>525000</v>
      </c>
    </row>
    <row r="143" spans="1:9" ht="23.1" customHeight="1">
      <c r="A143" s="18" t="s">
        <v>108</v>
      </c>
      <c r="B143" s="19">
        <v>1000</v>
      </c>
      <c r="C143" s="19">
        <v>1949499</v>
      </c>
      <c r="D143" s="19">
        <v>-2750707</v>
      </c>
      <c r="E143" s="19">
        <v>-801208</v>
      </c>
      <c r="F143" s="19">
        <v>1000</v>
      </c>
      <c r="G143" s="19">
        <v>1949499</v>
      </c>
      <c r="H143" s="19">
        <v>-2750707</v>
      </c>
      <c r="I143" s="19">
        <v>-801208</v>
      </c>
    </row>
    <row r="144" spans="1:9" ht="23.1" customHeight="1">
      <c r="A144" s="18" t="s">
        <v>109</v>
      </c>
      <c r="B144" s="19">
        <v>1500000</v>
      </c>
      <c r="C144" s="19">
        <v>2397882387</v>
      </c>
      <c r="D144" s="19">
        <v>-1515390111</v>
      </c>
      <c r="E144" s="19">
        <v>882492276</v>
      </c>
      <c r="F144" s="19">
        <v>1500000</v>
      </c>
      <c r="G144" s="19">
        <v>2397882387</v>
      </c>
      <c r="H144" s="19">
        <v>-1515390111</v>
      </c>
      <c r="I144" s="19">
        <v>882492276</v>
      </c>
    </row>
    <row r="145" spans="1:9" ht="23.1" customHeight="1">
      <c r="A145" s="18" t="s">
        <v>110</v>
      </c>
      <c r="B145" s="19">
        <v>1200000</v>
      </c>
      <c r="C145" s="19">
        <v>479876400</v>
      </c>
      <c r="D145" s="19">
        <v>-1220085747</v>
      </c>
      <c r="E145" s="19">
        <v>-740209347</v>
      </c>
      <c r="F145" s="19">
        <v>1200000</v>
      </c>
      <c r="G145" s="19">
        <v>479876400</v>
      </c>
      <c r="H145" s="19">
        <v>-3110477163</v>
      </c>
      <c r="I145" s="19">
        <v>-2630600763</v>
      </c>
    </row>
    <row r="146" spans="1:9" ht="23.1" customHeight="1">
      <c r="A146" s="18" t="s">
        <v>111</v>
      </c>
      <c r="B146" s="19">
        <v>1000</v>
      </c>
      <c r="C146" s="19">
        <v>176957</v>
      </c>
      <c r="D146" s="19">
        <v>-500128</v>
      </c>
      <c r="E146" s="19">
        <v>-323171</v>
      </c>
      <c r="F146" s="19">
        <v>1000</v>
      </c>
      <c r="G146" s="19">
        <v>176957</v>
      </c>
      <c r="H146" s="19">
        <v>-500128</v>
      </c>
      <c r="I146" s="19">
        <v>-323171</v>
      </c>
    </row>
    <row r="147" spans="1:9" ht="23.1" customHeight="1">
      <c r="A147" s="18" t="s">
        <v>566</v>
      </c>
      <c r="B147" s="19">
        <v>15000</v>
      </c>
      <c r="C147" s="19">
        <v>3750000</v>
      </c>
      <c r="D147" s="19">
        <v>-2940000</v>
      </c>
      <c r="E147" s="19">
        <v>810000</v>
      </c>
      <c r="F147" s="19">
        <v>15000</v>
      </c>
      <c r="G147" s="19">
        <v>3750000</v>
      </c>
      <c r="H147" s="19">
        <v>-1480000</v>
      </c>
      <c r="I147" s="19">
        <v>2270000</v>
      </c>
    </row>
    <row r="148" spans="1:9" ht="23.1" customHeight="1">
      <c r="A148" s="18" t="s">
        <v>581</v>
      </c>
      <c r="B148" s="19">
        <v>61651000</v>
      </c>
      <c r="C148" s="19">
        <v>8076281000</v>
      </c>
      <c r="D148" s="19">
        <v>-8280389000</v>
      </c>
      <c r="E148" s="19">
        <v>-204108000</v>
      </c>
      <c r="F148" s="19">
        <v>61651000</v>
      </c>
      <c r="G148" s="19">
        <v>8076281000</v>
      </c>
      <c r="H148" s="19">
        <v>-8280389000</v>
      </c>
      <c r="I148" s="19">
        <v>-204108000</v>
      </c>
    </row>
    <row r="149" spans="1:9" ht="23.1" customHeight="1">
      <c r="A149" s="18" t="s">
        <v>575</v>
      </c>
      <c r="B149" s="19">
        <v>11322000</v>
      </c>
      <c r="C149" s="19">
        <v>690642000</v>
      </c>
      <c r="D149" s="19">
        <v>-654564000</v>
      </c>
      <c r="E149" s="19">
        <v>36078000</v>
      </c>
      <c r="F149" s="19">
        <v>11322000</v>
      </c>
      <c r="G149" s="19">
        <v>690642000</v>
      </c>
      <c r="H149" s="19">
        <v>-654564000</v>
      </c>
      <c r="I149" s="19">
        <v>36078000</v>
      </c>
    </row>
    <row r="150" spans="1:9" ht="23.1" customHeight="1">
      <c r="A150" s="18" t="s">
        <v>571</v>
      </c>
      <c r="B150" s="19">
        <v>4319000</v>
      </c>
      <c r="C150" s="19">
        <v>146846000</v>
      </c>
      <c r="D150" s="19">
        <v>-130977000</v>
      </c>
      <c r="E150" s="19">
        <v>15869000</v>
      </c>
      <c r="F150" s="19">
        <v>4319000</v>
      </c>
      <c r="G150" s="19">
        <v>146846000</v>
      </c>
      <c r="H150" s="19">
        <v>-130677000</v>
      </c>
      <c r="I150" s="19">
        <v>16169000</v>
      </c>
    </row>
    <row r="151" spans="1:9" ht="23.1" customHeight="1">
      <c r="A151" s="18" t="s">
        <v>112</v>
      </c>
      <c r="B151" s="19">
        <v>2000000</v>
      </c>
      <c r="C151" s="19">
        <v>599845500</v>
      </c>
      <c r="D151" s="19">
        <v>-625159375</v>
      </c>
      <c r="E151" s="19">
        <v>-25313875</v>
      </c>
      <c r="F151" s="19">
        <v>2000000</v>
      </c>
      <c r="G151" s="19">
        <v>599845500</v>
      </c>
      <c r="H151" s="19">
        <v>-625159375</v>
      </c>
      <c r="I151" s="19">
        <v>-25313875</v>
      </c>
    </row>
    <row r="152" spans="1:9" ht="23.1" customHeight="1">
      <c r="A152" s="18" t="s">
        <v>587</v>
      </c>
      <c r="B152" s="19">
        <v>3089000</v>
      </c>
      <c r="C152" s="19">
        <v>154450000</v>
      </c>
      <c r="D152" s="19">
        <v>-145537000</v>
      </c>
      <c r="E152" s="19">
        <v>8913000</v>
      </c>
      <c r="F152" s="19">
        <v>3089000</v>
      </c>
      <c r="G152" s="19">
        <v>154450000</v>
      </c>
      <c r="H152" s="19">
        <v>-145537000</v>
      </c>
      <c r="I152" s="19">
        <v>8913000</v>
      </c>
    </row>
    <row r="153" spans="1:9" ht="23.1" customHeight="1">
      <c r="A153" s="18" t="s">
        <v>113</v>
      </c>
      <c r="B153" s="19">
        <v>1000</v>
      </c>
      <c r="C153" s="19">
        <v>4048958</v>
      </c>
      <c r="D153" s="19">
        <v>-5501416</v>
      </c>
      <c r="E153" s="19">
        <v>-1452458</v>
      </c>
      <c r="F153" s="19">
        <v>1000</v>
      </c>
      <c r="G153" s="19">
        <v>4048958</v>
      </c>
      <c r="H153" s="19">
        <v>-5501416</v>
      </c>
      <c r="I153" s="19">
        <v>-1452458</v>
      </c>
    </row>
    <row r="154" spans="1:9" ht="23.1" customHeight="1">
      <c r="A154" s="18" t="s">
        <v>114</v>
      </c>
      <c r="B154" s="19">
        <v>1000000</v>
      </c>
      <c r="C154" s="19">
        <v>2599330500</v>
      </c>
      <c r="D154" s="19">
        <v>-2496636480</v>
      </c>
      <c r="E154" s="19">
        <v>102694020</v>
      </c>
      <c r="F154" s="19">
        <v>1000000</v>
      </c>
      <c r="G154" s="19">
        <v>2599330500</v>
      </c>
      <c r="H154" s="19">
        <v>-2496636480</v>
      </c>
      <c r="I154" s="19">
        <v>102694020</v>
      </c>
    </row>
    <row r="155" spans="1:9" ht="23.1" customHeight="1">
      <c r="A155" s="18" t="s">
        <v>596</v>
      </c>
      <c r="B155" s="19">
        <v>135000</v>
      </c>
      <c r="C155" s="19">
        <v>18765000</v>
      </c>
      <c r="D155" s="19">
        <v>-25380000</v>
      </c>
      <c r="E155" s="19">
        <v>-6615000</v>
      </c>
      <c r="F155" s="19">
        <v>135000</v>
      </c>
      <c r="G155" s="19">
        <v>18765000</v>
      </c>
      <c r="H155" s="19">
        <v>-25380000</v>
      </c>
      <c r="I155" s="19">
        <v>-6615000</v>
      </c>
    </row>
    <row r="156" spans="1:9" ht="23.1" customHeight="1">
      <c r="A156" s="18" t="s">
        <v>595</v>
      </c>
      <c r="B156" s="19">
        <v>1559000</v>
      </c>
      <c r="C156" s="19">
        <v>265030000</v>
      </c>
      <c r="D156" s="19">
        <v>-283415000</v>
      </c>
      <c r="E156" s="19">
        <v>-18385000</v>
      </c>
      <c r="F156" s="19">
        <v>1559000</v>
      </c>
      <c r="G156" s="19">
        <v>265030000</v>
      </c>
      <c r="H156" s="19">
        <v>-283415000</v>
      </c>
      <c r="I156" s="19">
        <v>-18385000</v>
      </c>
    </row>
    <row r="157" spans="1:9" ht="23.1" customHeight="1">
      <c r="A157" s="18" t="s">
        <v>599</v>
      </c>
      <c r="B157" s="19">
        <v>48213</v>
      </c>
      <c r="C157" s="19">
        <v>214285443518</v>
      </c>
      <c r="D157" s="19">
        <v>-215177961972</v>
      </c>
      <c r="E157" s="19">
        <v>-892518454</v>
      </c>
      <c r="F157" s="19">
        <v>48213</v>
      </c>
      <c r="G157" s="19">
        <v>214285443518</v>
      </c>
      <c r="H157" s="19">
        <v>-217104401223</v>
      </c>
      <c r="I157" s="19">
        <v>-2818957705</v>
      </c>
    </row>
    <row r="158" spans="1:9" ht="23.1" customHeight="1">
      <c r="A158" s="18" t="s">
        <v>47</v>
      </c>
      <c r="B158" s="19"/>
      <c r="C158" s="19">
        <f>SUBTOTAL(109,C7:C157)</f>
        <v>9629250854612</v>
      </c>
      <c r="D158" s="19">
        <f>SUBTOTAL(109,D7:D157)</f>
        <v>-9617949196800</v>
      </c>
      <c r="E158" s="19">
        <f>SUBTOTAL(109,E7:E157)</f>
        <v>11301657812</v>
      </c>
      <c r="F158" s="19"/>
      <c r="G158" s="19">
        <f>SUBTOTAL(109,G7:G157)</f>
        <v>9629250854612</v>
      </c>
      <c r="H158" s="19">
        <f>SUBTOTAL(109,H7:H157)</f>
        <v>-9491613920032</v>
      </c>
      <c r="I158" s="19">
        <f>SUBTOTAL(109,I7:I157)</f>
        <v>137581366316</v>
      </c>
    </row>
    <row r="159" spans="1:9" ht="23.1" customHeight="1">
      <c r="A159" s="18" t="s">
        <v>48</v>
      </c>
      <c r="B159" s="58"/>
      <c r="C159" s="54"/>
      <c r="D159" s="54"/>
      <c r="E159" s="54"/>
      <c r="F159" s="58"/>
      <c r="G159" s="54"/>
      <c r="H159" s="54"/>
      <c r="I159" s="54"/>
    </row>
    <row r="162" spans="1:9">
      <c r="A162" s="123" t="s">
        <v>600</v>
      </c>
      <c r="B162" s="124"/>
      <c r="C162" s="124"/>
      <c r="D162" s="124"/>
      <c r="E162" s="124"/>
      <c r="F162" s="124"/>
      <c r="G162" s="124"/>
      <c r="H162" s="124"/>
      <c r="I162" s="124"/>
    </row>
  </sheetData>
  <mergeCells count="7">
    <mergeCell ref="A162:I162"/>
    <mergeCell ref="B5:E5"/>
    <mergeCell ref="F5:I5"/>
    <mergeCell ref="A4:D4"/>
    <mergeCell ref="A1:I1"/>
    <mergeCell ref="A2:I2"/>
    <mergeCell ref="A3:I3"/>
  </mergeCells>
  <pageMargins left="0.7" right="0.7" top="0.75" bottom="0.75" header="0.3" footer="0.3"/>
  <pageSetup paperSize="9" scale="45" orientation="landscape" horizontalDpi="4294967295" verticalDpi="4294967295" r:id="rId1"/>
  <headerFooter differentOddEven="1" differentFirst="1"/>
  <rowBreaks count="2" manualBreakCount="2">
    <brk id="76" max="8" man="1"/>
    <brk id="124" max="8" man="1"/>
  </rowBreak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9"/>
  <sheetViews>
    <sheetView rightToLeft="1" view="pageBreakPreview" topLeftCell="B1" zoomScale="106" zoomScaleNormal="100" zoomScaleSheetLayoutView="106" workbookViewId="0">
      <selection activeCell="E23" sqref="E23"/>
    </sheetView>
  </sheetViews>
  <sheetFormatPr defaultColWidth="9" defaultRowHeight="18"/>
  <cols>
    <col min="1" max="1" width="30.25" style="9" customWidth="1"/>
    <col min="2" max="2" width="15.125" style="9" customWidth="1"/>
    <col min="3" max="3" width="14.5" style="9" customWidth="1"/>
    <col min="4" max="4" width="13" style="9" customWidth="1"/>
    <col min="5" max="6" width="15.125" style="9" customWidth="1"/>
    <col min="7" max="7" width="14.5" style="9" customWidth="1"/>
    <col min="8" max="8" width="13.125" style="9" customWidth="1"/>
    <col min="9" max="9" width="15.125" style="9" customWidth="1"/>
    <col min="10" max="10" width="9" style="10" customWidth="1"/>
    <col min="11" max="16384" width="9" style="10"/>
  </cols>
  <sheetData>
    <row r="1" spans="1:9" ht="19.5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9" ht="19.5">
      <c r="A2" s="126" t="s">
        <v>157</v>
      </c>
      <c r="B2" s="126"/>
      <c r="C2" s="126"/>
      <c r="D2" s="126"/>
      <c r="E2" s="126"/>
      <c r="F2" s="126"/>
      <c r="G2" s="126"/>
      <c r="H2" s="126"/>
      <c r="I2" s="126"/>
    </row>
    <row r="3" spans="1:9" ht="19.5">
      <c r="A3" s="126" t="s">
        <v>158</v>
      </c>
      <c r="B3" s="126"/>
      <c r="C3" s="126"/>
      <c r="D3" s="126"/>
      <c r="E3" s="126"/>
      <c r="F3" s="126"/>
      <c r="G3" s="126"/>
      <c r="H3" s="126"/>
      <c r="I3" s="126"/>
    </row>
    <row r="4" spans="1:9">
      <c r="A4" s="129" t="s">
        <v>605</v>
      </c>
      <c r="B4" s="130"/>
      <c r="C4" s="130"/>
      <c r="D4" s="130"/>
      <c r="E4" s="130"/>
      <c r="F4" s="130"/>
      <c r="G4" s="130"/>
      <c r="H4" s="130"/>
      <c r="I4" s="130"/>
    </row>
    <row r="6" spans="1:9" ht="19.5" customHeight="1">
      <c r="A6" s="60"/>
      <c r="B6" s="131" t="s">
        <v>174</v>
      </c>
      <c r="C6" s="132"/>
      <c r="D6" s="132"/>
      <c r="E6" s="132"/>
      <c r="F6" s="131" t="s">
        <v>175</v>
      </c>
      <c r="G6" s="132"/>
      <c r="H6" s="132"/>
      <c r="I6" s="132"/>
    </row>
    <row r="7" spans="1:9" ht="20.25" customHeight="1">
      <c r="A7" s="133"/>
      <c r="B7" s="127" t="s">
        <v>606</v>
      </c>
      <c r="C7" s="127" t="s">
        <v>607</v>
      </c>
      <c r="D7" s="127" t="s">
        <v>608</v>
      </c>
      <c r="E7" s="127" t="s">
        <v>47</v>
      </c>
      <c r="F7" s="127" t="s">
        <v>606</v>
      </c>
      <c r="G7" s="127" t="s">
        <v>607</v>
      </c>
      <c r="H7" s="127" t="s">
        <v>608</v>
      </c>
      <c r="I7" s="127" t="s">
        <v>47</v>
      </c>
    </row>
    <row r="8" spans="1:9" ht="20.25" customHeight="1">
      <c r="A8" s="134"/>
      <c r="B8" s="128"/>
      <c r="C8" s="128"/>
      <c r="D8" s="128"/>
      <c r="E8" s="128"/>
      <c r="F8" s="128"/>
      <c r="G8" s="128"/>
      <c r="H8" s="128"/>
      <c r="I8" s="128"/>
    </row>
    <row r="9" spans="1:9">
      <c r="A9" s="134"/>
      <c r="B9" s="62" t="s">
        <v>609</v>
      </c>
      <c r="C9" s="62" t="s">
        <v>610</v>
      </c>
      <c r="D9" s="62" t="s">
        <v>611</v>
      </c>
      <c r="E9" s="132"/>
      <c r="F9" s="62" t="s">
        <v>611</v>
      </c>
      <c r="G9" s="62" t="s">
        <v>611</v>
      </c>
      <c r="H9" s="62" t="s">
        <v>611</v>
      </c>
      <c r="I9" s="132"/>
    </row>
    <row r="10" spans="1:9" ht="23.1" customHeight="1">
      <c r="A10" s="18" t="s">
        <v>80</v>
      </c>
      <c r="B10" s="19">
        <v>2465824187</v>
      </c>
      <c r="C10" s="19">
        <v>0</v>
      </c>
      <c r="D10" s="19">
        <v>0</v>
      </c>
      <c r="E10" s="19">
        <v>2465824187</v>
      </c>
      <c r="F10" s="19">
        <v>2952711146</v>
      </c>
      <c r="G10" s="19">
        <v>-33750000</v>
      </c>
      <c r="H10" s="19">
        <v>0</v>
      </c>
      <c r="I10" s="19">
        <v>2918961146</v>
      </c>
    </row>
    <row r="11" spans="1:9" ht="23.1" customHeight="1">
      <c r="A11" s="18" t="s">
        <v>89</v>
      </c>
      <c r="B11" s="19">
        <v>25236413539</v>
      </c>
      <c r="C11" s="19">
        <v>452259615</v>
      </c>
      <c r="D11" s="19">
        <v>-94759615</v>
      </c>
      <c r="E11" s="19">
        <v>25593913539</v>
      </c>
      <c r="F11" s="19">
        <v>50319580077</v>
      </c>
      <c r="G11" s="19">
        <v>0</v>
      </c>
      <c r="H11" s="19">
        <v>-118750000</v>
      </c>
      <c r="I11" s="19">
        <v>50200830077</v>
      </c>
    </row>
    <row r="12" spans="1:9" ht="23.1" customHeight="1">
      <c r="A12" s="18" t="s">
        <v>86</v>
      </c>
      <c r="B12" s="19">
        <v>88028472603</v>
      </c>
      <c r="C12" s="19">
        <v>-1965937500</v>
      </c>
      <c r="D12" s="19">
        <v>0</v>
      </c>
      <c r="E12" s="19">
        <v>86062535103</v>
      </c>
      <c r="F12" s="19">
        <v>129223154817</v>
      </c>
      <c r="G12" s="19">
        <v>-3562187500</v>
      </c>
      <c r="H12" s="19">
        <v>0</v>
      </c>
      <c r="I12" s="19">
        <v>125660967317</v>
      </c>
    </row>
    <row r="13" spans="1:9" ht="23.1" customHeight="1">
      <c r="A13" s="18" t="s">
        <v>92</v>
      </c>
      <c r="B13" s="19">
        <v>16988596294</v>
      </c>
      <c r="C13" s="19">
        <v>0</v>
      </c>
      <c r="D13" s="19">
        <v>0</v>
      </c>
      <c r="E13" s="19">
        <v>16988596294</v>
      </c>
      <c r="F13" s="19">
        <v>17678216075</v>
      </c>
      <c r="G13" s="19">
        <v>-137812500</v>
      </c>
      <c r="H13" s="19">
        <v>0</v>
      </c>
      <c r="I13" s="19">
        <v>17540403575</v>
      </c>
    </row>
    <row r="14" spans="1:9" ht="23.1" customHeight="1">
      <c r="A14" s="18" t="s">
        <v>196</v>
      </c>
      <c r="B14" s="19">
        <v>0</v>
      </c>
      <c r="C14" s="19">
        <v>0</v>
      </c>
      <c r="D14" s="19">
        <v>0</v>
      </c>
      <c r="E14" s="19">
        <v>0</v>
      </c>
      <c r="F14" s="19">
        <v>2089759063</v>
      </c>
      <c r="G14" s="19">
        <v>0</v>
      </c>
      <c r="H14" s="19">
        <v>-15625000</v>
      </c>
      <c r="I14" s="19">
        <v>2074134063</v>
      </c>
    </row>
    <row r="15" spans="1:9" ht="23.1" customHeight="1">
      <c r="A15" s="18" t="s">
        <v>76</v>
      </c>
      <c r="B15" s="19">
        <v>8659959392</v>
      </c>
      <c r="C15" s="19">
        <v>-97875000</v>
      </c>
      <c r="D15" s="19">
        <v>0</v>
      </c>
      <c r="E15" s="19">
        <v>8562084392</v>
      </c>
      <c r="F15" s="19">
        <v>20273128976</v>
      </c>
      <c r="G15" s="19">
        <v>-116000000</v>
      </c>
      <c r="H15" s="19">
        <v>0</v>
      </c>
      <c r="I15" s="19">
        <v>20157128976</v>
      </c>
    </row>
    <row r="16" spans="1:9" ht="23.1" customHeight="1">
      <c r="A16" s="18" t="s">
        <v>83</v>
      </c>
      <c r="B16" s="19">
        <v>29745633245</v>
      </c>
      <c r="C16" s="19">
        <v>0</v>
      </c>
      <c r="D16" s="19">
        <v>0</v>
      </c>
      <c r="E16" s="19">
        <v>29745633245</v>
      </c>
      <c r="F16" s="19">
        <v>129235611814</v>
      </c>
      <c r="G16" s="19">
        <v>-261192484</v>
      </c>
      <c r="H16" s="19">
        <v>-10757516</v>
      </c>
      <c r="I16" s="19">
        <v>128963661814</v>
      </c>
    </row>
    <row r="17" spans="1:9" ht="23.1" customHeight="1">
      <c r="A17" s="18" t="s">
        <v>599</v>
      </c>
      <c r="B17" s="19">
        <v>0</v>
      </c>
      <c r="C17" s="19">
        <v>-892518454</v>
      </c>
      <c r="D17" s="19">
        <v>-51860119</v>
      </c>
      <c r="E17" s="19">
        <f>Table12[[#This Row],[0]]+Table12[[#This Row],[Column4]]</f>
        <v>-944378573</v>
      </c>
      <c r="F17" s="19">
        <v>0</v>
      </c>
      <c r="G17" s="19">
        <v>-2818957705</v>
      </c>
      <c r="H17" s="19">
        <v>16364118964</v>
      </c>
      <c r="I17" s="19">
        <f>Table12[[#This Row],[-33750000]]+Table12[[#This Row],[Column8]]</f>
        <v>13545161259</v>
      </c>
    </row>
    <row r="18" spans="1:9" ht="23.1" customHeight="1">
      <c r="A18" s="18" t="s">
        <v>47</v>
      </c>
      <c r="B18" s="19">
        <f t="shared" ref="B18:I18" si="0">SUBTOTAL(109,B10:B17)</f>
        <v>171124899260</v>
      </c>
      <c r="C18" s="19">
        <f t="shared" si="0"/>
        <v>-2504071339</v>
      </c>
      <c r="D18" s="19">
        <f t="shared" si="0"/>
        <v>-146619734</v>
      </c>
      <c r="E18" s="19">
        <f t="shared" si="0"/>
        <v>168474208187</v>
      </c>
      <c r="F18" s="19">
        <f t="shared" si="0"/>
        <v>351772161968</v>
      </c>
      <c r="G18" s="19">
        <f t="shared" si="0"/>
        <v>-6929900189</v>
      </c>
      <c r="H18" s="19">
        <f t="shared" si="0"/>
        <v>16218986448</v>
      </c>
      <c r="I18" s="19">
        <f t="shared" si="0"/>
        <v>361061248227</v>
      </c>
    </row>
    <row r="19" spans="1:9" ht="23.1" customHeight="1">
      <c r="A19" s="59" t="s">
        <v>48</v>
      </c>
      <c r="B19" s="54"/>
      <c r="C19" s="54"/>
      <c r="D19" s="54"/>
      <c r="E19" s="54"/>
      <c r="F19" s="54"/>
      <c r="G19" s="54"/>
      <c r="H19" s="54"/>
      <c r="I19" s="54"/>
    </row>
  </sheetData>
  <mergeCells count="15">
    <mergeCell ref="A1:I1"/>
    <mergeCell ref="A2:I2"/>
    <mergeCell ref="A3:I3"/>
    <mergeCell ref="B7:B8"/>
    <mergeCell ref="C7:C8"/>
    <mergeCell ref="D7:D8"/>
    <mergeCell ref="F7:F8"/>
    <mergeCell ref="G7:G8"/>
    <mergeCell ref="H7:H8"/>
    <mergeCell ref="A4:I4"/>
    <mergeCell ref="B6:E6"/>
    <mergeCell ref="F6:I6"/>
    <mergeCell ref="A7:A9"/>
    <mergeCell ref="I7:I9"/>
    <mergeCell ref="E7:E9"/>
  </mergeCells>
  <pageMargins left="0.7" right="0.7" top="0.75" bottom="0.75" header="0.3" footer="0.3"/>
  <pageSetup paperSize="9" scale="82" orientation="landscape" horizontalDpi="4294967295" verticalDpi="4294967295" r:id="rId1"/>
  <headerFooter differentOddEven="1" differentFirst="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52"/>
  <sheetViews>
    <sheetView rightToLeft="1" view="pageBreakPreview" topLeftCell="A409" zoomScale="106" zoomScaleNormal="100" zoomScaleSheetLayoutView="106" workbookViewId="0">
      <selection activeCell="I451" sqref="I451"/>
    </sheetView>
  </sheetViews>
  <sheetFormatPr defaultColWidth="9" defaultRowHeight="18"/>
  <cols>
    <col min="1" max="1" width="32.75" style="9" customWidth="1"/>
    <col min="2" max="2" width="14.25" style="9" customWidth="1"/>
    <col min="3" max="3" width="14.5" style="9" customWidth="1"/>
    <col min="4" max="4" width="14.25" style="9" customWidth="1"/>
    <col min="5" max="5" width="14.5" style="9" customWidth="1"/>
    <col min="6" max="6" width="16.875" style="9" customWidth="1"/>
    <col min="7" max="7" width="14.25" style="9" customWidth="1"/>
    <col min="8" max="8" width="15.375" style="9" customWidth="1"/>
    <col min="9" max="9" width="19.875" style="9" customWidth="1"/>
    <col min="10" max="10" width="15.375" style="9" customWidth="1"/>
    <col min="11" max="11" width="16.875" style="9" customWidth="1"/>
    <col min="12" max="12" width="9" style="9" customWidth="1"/>
    <col min="13" max="16384" width="9" style="9"/>
  </cols>
  <sheetData>
    <row r="1" spans="1:11" ht="19.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19.5">
      <c r="A2" s="126" t="s">
        <v>157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19.5">
      <c r="A3" s="126" t="s">
        <v>158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5" spans="1:11">
      <c r="A5" s="129" t="s">
        <v>612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</row>
    <row r="7" spans="1:11" ht="19.5" customHeight="1">
      <c r="A7" s="65"/>
      <c r="B7" s="131" t="s">
        <v>174</v>
      </c>
      <c r="C7" s="132"/>
      <c r="D7" s="132"/>
      <c r="E7" s="132"/>
      <c r="F7" s="132"/>
      <c r="G7" s="132" t="s">
        <v>175</v>
      </c>
      <c r="H7" s="132"/>
      <c r="I7" s="132"/>
      <c r="J7" s="132"/>
      <c r="K7" s="132"/>
    </row>
    <row r="8" spans="1:11" ht="19.5" customHeight="1">
      <c r="A8" s="136" t="s">
        <v>613</v>
      </c>
      <c r="B8" s="127" t="s">
        <v>614</v>
      </c>
      <c r="C8" s="127" t="s">
        <v>607</v>
      </c>
      <c r="D8" s="127" t="s">
        <v>608</v>
      </c>
      <c r="E8" s="127" t="s">
        <v>47</v>
      </c>
      <c r="F8" s="135"/>
      <c r="G8" s="127" t="s">
        <v>614</v>
      </c>
      <c r="H8" s="127" t="s">
        <v>607</v>
      </c>
      <c r="I8" s="127" t="s">
        <v>608</v>
      </c>
      <c r="J8" s="127" t="s">
        <v>47</v>
      </c>
      <c r="K8" s="135"/>
    </row>
    <row r="9" spans="1:11" ht="18.75" customHeight="1">
      <c r="A9" s="137"/>
      <c r="B9" s="128"/>
      <c r="C9" s="128"/>
      <c r="D9" s="128"/>
      <c r="E9" s="132"/>
      <c r="F9" s="132"/>
      <c r="G9" s="128"/>
      <c r="H9" s="128"/>
      <c r="I9" s="128"/>
      <c r="J9" s="132"/>
      <c r="K9" s="132"/>
    </row>
    <row r="10" spans="1:11" ht="28.5" customHeight="1">
      <c r="A10" s="138"/>
      <c r="B10" s="62" t="s">
        <v>609</v>
      </c>
      <c r="C10" s="62" t="s">
        <v>611</v>
      </c>
      <c r="D10" s="62" t="s">
        <v>611</v>
      </c>
      <c r="E10" s="66" t="s">
        <v>137</v>
      </c>
      <c r="F10" s="66" t="s">
        <v>615</v>
      </c>
      <c r="G10" s="62" t="s">
        <v>609</v>
      </c>
      <c r="H10" s="62" t="s">
        <v>611</v>
      </c>
      <c r="I10" s="62" t="s">
        <v>611</v>
      </c>
      <c r="J10" s="66" t="s">
        <v>137</v>
      </c>
      <c r="K10" s="66" t="s">
        <v>615</v>
      </c>
    </row>
    <row r="11" spans="1:11" ht="23.1" customHeight="1">
      <c r="A11" s="18" t="s">
        <v>44</v>
      </c>
      <c r="B11" s="19">
        <v>0</v>
      </c>
      <c r="C11" s="19">
        <v>-9838869</v>
      </c>
      <c r="D11" s="19">
        <v>-6012492</v>
      </c>
      <c r="E11" s="19">
        <v>-15851361</v>
      </c>
      <c r="F11" s="20">
        <f>Table13[[#This Row],[-15851361.0000]]/درآمدها!$C$10*100</f>
        <v>-1.4292149604468885E-3</v>
      </c>
      <c r="G11" s="19">
        <v>0</v>
      </c>
      <c r="H11" s="19">
        <v>6300265</v>
      </c>
      <c r="I11" s="19">
        <v>-6012492</v>
      </c>
      <c r="J11" s="19">
        <v>287773</v>
      </c>
      <c r="K11" s="20">
        <f>Table13[[#This Row],[287773.0000]]/درآمدها!$C$10*100</f>
        <v>2.5946634917511658E-5</v>
      </c>
    </row>
    <row r="12" spans="1:11" ht="23.1" customHeight="1">
      <c r="A12" s="18" t="s">
        <v>215</v>
      </c>
      <c r="B12" s="19">
        <v>0</v>
      </c>
      <c r="C12" s="19">
        <v>0</v>
      </c>
      <c r="D12" s="19">
        <v>0</v>
      </c>
      <c r="E12" s="19">
        <v>0</v>
      </c>
      <c r="F12" s="20">
        <f>Table13[[#This Row],[-15851361.0000]]/درآمدها!$C$10*100</f>
        <v>0</v>
      </c>
      <c r="G12" s="19">
        <v>0</v>
      </c>
      <c r="H12" s="19">
        <v>0</v>
      </c>
      <c r="I12" s="19">
        <v>-693065322</v>
      </c>
      <c r="J12" s="19">
        <v>-693065322</v>
      </c>
      <c r="K12" s="20">
        <f>Table13[[#This Row],[287773.0000]]/درآمدها!$C$10*100</f>
        <v>-6.24892289544942E-2</v>
      </c>
    </row>
    <row r="13" spans="1:11" ht="23.1" customHeight="1">
      <c r="A13" s="18" t="s">
        <v>31</v>
      </c>
      <c r="B13" s="19">
        <v>0</v>
      </c>
      <c r="C13" s="19">
        <v>-573914650</v>
      </c>
      <c r="D13" s="19">
        <v>0</v>
      </c>
      <c r="E13" s="19">
        <v>-573914650</v>
      </c>
      <c r="F13" s="20">
        <f>Table13[[#This Row],[-15851361.0000]]/درآمدها!$C$10*100</f>
        <v>-5.1746181529752557E-2</v>
      </c>
      <c r="G13" s="19">
        <v>0</v>
      </c>
      <c r="H13" s="19">
        <v>-2188973340</v>
      </c>
      <c r="I13" s="19">
        <v>100</v>
      </c>
      <c r="J13" s="19">
        <v>-2188973240</v>
      </c>
      <c r="K13" s="20">
        <f>Table13[[#This Row],[287773.0000]]/درآمدها!$C$10*100</f>
        <v>-0.19736559546059784</v>
      </c>
    </row>
    <row r="14" spans="1:11" ht="23.1" customHeight="1">
      <c r="A14" s="18" t="s">
        <v>43</v>
      </c>
      <c r="B14" s="19">
        <v>0</v>
      </c>
      <c r="C14" s="19">
        <v>14712738151</v>
      </c>
      <c r="D14" s="19">
        <v>0</v>
      </c>
      <c r="E14" s="19">
        <v>14712738151</v>
      </c>
      <c r="F14" s="20">
        <f>Table13[[#This Row],[-15851361.0000]]/درآمدها!$C$10*100</f>
        <v>1.3265526836810351</v>
      </c>
      <c r="G14" s="19">
        <v>0</v>
      </c>
      <c r="H14" s="19">
        <v>44631403345</v>
      </c>
      <c r="I14" s="19">
        <v>0</v>
      </c>
      <c r="J14" s="19">
        <v>44631403345</v>
      </c>
      <c r="K14" s="20">
        <f>Table13[[#This Row],[287773.0000]]/درآمدها!$C$10*100</f>
        <v>4.0241257117551807</v>
      </c>
    </row>
    <row r="15" spans="1:11" ht="23.1" customHeight="1">
      <c r="A15" s="18" t="s">
        <v>23</v>
      </c>
      <c r="B15" s="19">
        <v>8501649571</v>
      </c>
      <c r="C15" s="19">
        <v>28744253157</v>
      </c>
      <c r="D15" s="19">
        <v>-31864145</v>
      </c>
      <c r="E15" s="19">
        <v>37214038583</v>
      </c>
      <c r="F15" s="20">
        <f>Table13[[#This Row],[-15851361.0000]]/درآمدها!$C$10*100</f>
        <v>3.3553497823607281</v>
      </c>
      <c r="G15" s="19">
        <v>8501649571</v>
      </c>
      <c r="H15" s="19">
        <v>56383651372</v>
      </c>
      <c r="I15" s="19">
        <v>-31864145</v>
      </c>
      <c r="J15" s="19">
        <v>64853436798</v>
      </c>
      <c r="K15" s="20">
        <f>Table13[[#This Row],[287773.0000]]/درآمدها!$C$10*100</f>
        <v>5.8474160110351638</v>
      </c>
    </row>
    <row r="16" spans="1:11" ht="23.1" customHeight="1">
      <c r="A16" s="18" t="s">
        <v>22</v>
      </c>
      <c r="B16" s="19">
        <v>0</v>
      </c>
      <c r="C16" s="19">
        <v>-731303</v>
      </c>
      <c r="D16" s="19">
        <v>0</v>
      </c>
      <c r="E16" s="19">
        <v>-731303</v>
      </c>
      <c r="F16" s="20">
        <f>Table13[[#This Row],[-15851361.0000]]/درآمدها!$C$10*100</f>
        <v>-6.5936873699342976E-5</v>
      </c>
      <c r="G16" s="19">
        <v>0</v>
      </c>
      <c r="H16" s="19">
        <v>-820967</v>
      </c>
      <c r="I16" s="19">
        <v>11656698029</v>
      </c>
      <c r="J16" s="19">
        <v>11655877062</v>
      </c>
      <c r="K16" s="20">
        <f>Table13[[#This Row],[287773.0000]]/درآمدها!$C$10*100</f>
        <v>1.0509352398283105</v>
      </c>
    </row>
    <row r="17" spans="1:11" ht="23.1" customHeight="1">
      <c r="A17" s="18" t="s">
        <v>24</v>
      </c>
      <c r="B17" s="19">
        <v>0</v>
      </c>
      <c r="C17" s="19">
        <v>4044899338</v>
      </c>
      <c r="D17" s="19">
        <v>0</v>
      </c>
      <c r="E17" s="19">
        <v>4044899338</v>
      </c>
      <c r="F17" s="20">
        <f>Table13[[#This Row],[-15851361.0000]]/درآمدها!$C$10*100</f>
        <v>0.36470247869386835</v>
      </c>
      <c r="G17" s="19">
        <v>0</v>
      </c>
      <c r="H17" s="19">
        <v>48913394194</v>
      </c>
      <c r="I17" s="19">
        <v>0</v>
      </c>
      <c r="J17" s="19">
        <v>48913394194</v>
      </c>
      <c r="K17" s="20">
        <f>Table13[[#This Row],[287773.0000]]/درآمدها!$C$10*100</f>
        <v>4.4102052024618441</v>
      </c>
    </row>
    <row r="18" spans="1:11" ht="23.1" customHeight="1">
      <c r="A18" s="18" t="s">
        <v>42</v>
      </c>
      <c r="B18" s="19">
        <v>0</v>
      </c>
      <c r="C18" s="19">
        <v>-495205889</v>
      </c>
      <c r="D18" s="19">
        <v>0</v>
      </c>
      <c r="E18" s="19">
        <v>-495205889</v>
      </c>
      <c r="F18" s="20">
        <f>Table13[[#This Row],[-15851361.0000]]/درآمدها!$C$10*100</f>
        <v>-4.4649520319435115E-2</v>
      </c>
      <c r="G18" s="19">
        <v>0</v>
      </c>
      <c r="H18" s="19">
        <v>-1044998104</v>
      </c>
      <c r="I18" s="19">
        <v>0</v>
      </c>
      <c r="J18" s="19">
        <v>-1044998104</v>
      </c>
      <c r="K18" s="20">
        <f>Table13[[#This Row],[287773.0000]]/درآمدها!$C$10*100</f>
        <v>-9.4220737504838448E-2</v>
      </c>
    </row>
    <row r="19" spans="1:11" ht="23.1" customHeight="1">
      <c r="A19" s="18" t="s">
        <v>45</v>
      </c>
      <c r="B19" s="19">
        <v>0</v>
      </c>
      <c r="C19" s="19">
        <v>-56367107</v>
      </c>
      <c r="D19" s="19">
        <v>0</v>
      </c>
      <c r="E19" s="19">
        <v>-56367107</v>
      </c>
      <c r="F19" s="20">
        <f>Table13[[#This Row],[-15851361.0000]]/درآمدها!$C$10*100</f>
        <v>-5.0822584004938465E-3</v>
      </c>
      <c r="G19" s="19">
        <v>0</v>
      </c>
      <c r="H19" s="19">
        <v>-45487392</v>
      </c>
      <c r="I19" s="19">
        <v>1371709753</v>
      </c>
      <c r="J19" s="19">
        <v>1326222361</v>
      </c>
      <c r="K19" s="20">
        <f>Table13[[#This Row],[287773.0000]]/درآمدها!$C$10*100</f>
        <v>0.11957691451354835</v>
      </c>
    </row>
    <row r="20" spans="1:11" ht="23.1" customHeight="1">
      <c r="A20" s="18" t="s">
        <v>21</v>
      </c>
      <c r="B20" s="19">
        <v>0</v>
      </c>
      <c r="C20" s="19">
        <v>-22120593</v>
      </c>
      <c r="D20" s="19">
        <v>0</v>
      </c>
      <c r="E20" s="19">
        <v>-22120593</v>
      </c>
      <c r="F20" s="20">
        <f>Table13[[#This Row],[-15851361.0000]]/درآمدها!$C$10*100</f>
        <v>-1.9944711655710016E-3</v>
      </c>
      <c r="G20" s="19">
        <v>0</v>
      </c>
      <c r="H20" s="19">
        <v>-39391216</v>
      </c>
      <c r="I20" s="19">
        <v>0</v>
      </c>
      <c r="J20" s="19">
        <v>-39391216</v>
      </c>
      <c r="K20" s="20">
        <f>Table13[[#This Row],[287773.0000]]/درآمدها!$C$10*100</f>
        <v>-3.5516518245590927E-3</v>
      </c>
    </row>
    <row r="21" spans="1:11" ht="23.1" customHeight="1">
      <c r="A21" s="18" t="s">
        <v>30</v>
      </c>
      <c r="B21" s="19">
        <v>0</v>
      </c>
      <c r="C21" s="19">
        <v>110727319</v>
      </c>
      <c r="D21" s="19">
        <v>0</v>
      </c>
      <c r="E21" s="19">
        <v>110727319</v>
      </c>
      <c r="F21" s="20">
        <f>Table13[[#This Row],[-15851361.0000]]/درآمدها!$C$10*100</f>
        <v>9.9835680257975967E-3</v>
      </c>
      <c r="G21" s="19">
        <v>0</v>
      </c>
      <c r="H21" s="19">
        <v>152949579</v>
      </c>
      <c r="I21" s="19">
        <v>0</v>
      </c>
      <c r="J21" s="19">
        <v>152949579</v>
      </c>
      <c r="K21" s="20">
        <f>Table13[[#This Row],[287773.0000]]/درآمدها!$C$10*100</f>
        <v>1.3790476824094365E-2</v>
      </c>
    </row>
    <row r="22" spans="1:11" ht="23.1" customHeight="1">
      <c r="A22" s="18" t="s">
        <v>33</v>
      </c>
      <c r="B22" s="19">
        <v>1028773363</v>
      </c>
      <c r="C22" s="19">
        <v>2966478130</v>
      </c>
      <c r="D22" s="19">
        <v>0</v>
      </c>
      <c r="E22" s="19">
        <v>3995251493</v>
      </c>
      <c r="F22" s="20">
        <f>Table13[[#This Row],[-15851361.0000]]/درآمدها!$C$10*100</f>
        <v>0.36022605280034742</v>
      </c>
      <c r="G22" s="19">
        <v>1028773363</v>
      </c>
      <c r="H22" s="19">
        <v>-3535258046</v>
      </c>
      <c r="I22" s="19">
        <v>18309731801</v>
      </c>
      <c r="J22" s="19">
        <v>15803247118</v>
      </c>
      <c r="K22" s="20">
        <f>Table13[[#This Row],[287773.0000]]/درآمدها!$C$10*100</f>
        <v>1.4248768421011151</v>
      </c>
    </row>
    <row r="23" spans="1:11" ht="23.1" customHeight="1">
      <c r="A23" s="18" t="s">
        <v>41</v>
      </c>
      <c r="B23" s="19">
        <v>0</v>
      </c>
      <c r="C23" s="19">
        <v>-857145080</v>
      </c>
      <c r="D23" s="19">
        <v>-9565313</v>
      </c>
      <c r="E23" s="19">
        <v>-866710393</v>
      </c>
      <c r="F23" s="20">
        <f>Table13[[#This Row],[-15851361.0000]]/درآمدها!$C$10*100</f>
        <v>-7.8145684780657157E-2</v>
      </c>
      <c r="G23" s="19">
        <v>0</v>
      </c>
      <c r="H23" s="19">
        <v>-1066452206</v>
      </c>
      <c r="I23" s="19">
        <v>-9565313</v>
      </c>
      <c r="J23" s="19">
        <v>-1076017519</v>
      </c>
      <c r="K23" s="20">
        <f>Table13[[#This Row],[287773.0000]]/درآمدها!$C$10*100</f>
        <v>-9.7017558041719201E-2</v>
      </c>
    </row>
    <row r="24" spans="1:11" ht="23.1" customHeight="1">
      <c r="A24" s="18" t="s">
        <v>35</v>
      </c>
      <c r="B24" s="19">
        <v>0</v>
      </c>
      <c r="C24" s="19">
        <v>-191788409</v>
      </c>
      <c r="D24" s="19">
        <v>-99004119</v>
      </c>
      <c r="E24" s="19">
        <v>-290792528</v>
      </c>
      <c r="F24" s="20">
        <f>Table13[[#This Row],[-15851361.0000]]/درآمدها!$C$10*100</f>
        <v>-2.6218886277573943E-2</v>
      </c>
      <c r="G24" s="19">
        <v>0</v>
      </c>
      <c r="H24" s="19">
        <v>-2636199255</v>
      </c>
      <c r="I24" s="19">
        <v>33921865485</v>
      </c>
      <c r="J24" s="19">
        <v>31285666230</v>
      </c>
      <c r="K24" s="20">
        <f>Table13[[#This Row],[287773.0000]]/درآمدها!$C$10*100</f>
        <v>2.8208266926394527</v>
      </c>
    </row>
    <row r="25" spans="1:11" ht="23.1" customHeight="1">
      <c r="A25" s="18" t="s">
        <v>210</v>
      </c>
      <c r="B25" s="19">
        <v>0</v>
      </c>
      <c r="C25" s="19">
        <v>0</v>
      </c>
      <c r="D25" s="19">
        <v>0</v>
      </c>
      <c r="E25" s="19">
        <v>0</v>
      </c>
      <c r="F25" s="20">
        <f>Table13[[#This Row],[-15851361.0000]]/درآمدها!$C$10*100</f>
        <v>0</v>
      </c>
      <c r="G25" s="19">
        <v>0</v>
      </c>
      <c r="H25" s="19">
        <v>0</v>
      </c>
      <c r="I25" s="19">
        <v>123559786</v>
      </c>
      <c r="J25" s="19">
        <v>123559786</v>
      </c>
      <c r="K25" s="20">
        <f>Table13[[#This Row],[287773.0000]]/درآمدها!$C$10*100</f>
        <v>1.1140588789872114E-2</v>
      </c>
    </row>
    <row r="26" spans="1:11" ht="23.1" customHeight="1">
      <c r="A26" s="18" t="s">
        <v>25</v>
      </c>
      <c r="B26" s="19">
        <v>0</v>
      </c>
      <c r="C26" s="19">
        <v>-76178483</v>
      </c>
      <c r="D26" s="19">
        <v>0</v>
      </c>
      <c r="E26" s="19">
        <v>-76178483</v>
      </c>
      <c r="F26" s="20">
        <f>Table13[[#This Row],[-15851361.0000]]/درآمدها!$C$10*100</f>
        <v>-6.8685223664863215E-3</v>
      </c>
      <c r="G26" s="19">
        <v>11314000</v>
      </c>
      <c r="H26" s="19">
        <v>-77503453</v>
      </c>
      <c r="I26" s="19">
        <v>0</v>
      </c>
      <c r="J26" s="19">
        <v>-66189453</v>
      </c>
      <c r="K26" s="20">
        <f>Table13[[#This Row],[287773.0000]]/درآمدها!$C$10*100</f>
        <v>-5.9678759730092696E-3</v>
      </c>
    </row>
    <row r="27" spans="1:11" ht="23.1" customHeight="1">
      <c r="A27" s="18" t="s">
        <v>29</v>
      </c>
      <c r="B27" s="19">
        <v>0</v>
      </c>
      <c r="C27" s="19">
        <v>-1844956800</v>
      </c>
      <c r="D27" s="19">
        <v>0</v>
      </c>
      <c r="E27" s="19">
        <v>-1844956800</v>
      </c>
      <c r="F27" s="20">
        <f>Table13[[#This Row],[-15851361.0000]]/درآمدها!$C$10*100</f>
        <v>-0.16634785239817693</v>
      </c>
      <c r="G27" s="19">
        <v>0</v>
      </c>
      <c r="H27" s="19">
        <v>176899060</v>
      </c>
      <c r="I27" s="19">
        <v>0</v>
      </c>
      <c r="J27" s="19">
        <v>176899060</v>
      </c>
      <c r="K27" s="20">
        <f>Table13[[#This Row],[287773.0000]]/درآمدها!$C$10*100</f>
        <v>1.5949847022031217E-2</v>
      </c>
    </row>
    <row r="28" spans="1:11" ht="23.1" customHeight="1">
      <c r="A28" s="18" t="s">
        <v>40</v>
      </c>
      <c r="B28" s="19">
        <v>0</v>
      </c>
      <c r="C28" s="19">
        <v>-147571004</v>
      </c>
      <c r="D28" s="19">
        <v>0</v>
      </c>
      <c r="E28" s="19">
        <v>-147571004</v>
      </c>
      <c r="F28" s="20">
        <f>Table13[[#This Row],[-15851361.0000]]/درآمدها!$C$10*100</f>
        <v>-1.3305525414818806E-2</v>
      </c>
      <c r="G28" s="19">
        <v>0</v>
      </c>
      <c r="H28" s="19">
        <v>-413932148</v>
      </c>
      <c r="I28" s="19">
        <v>461112009</v>
      </c>
      <c r="J28" s="19">
        <v>47179861</v>
      </c>
      <c r="K28" s="20">
        <f>Table13[[#This Row],[287773.0000]]/درآمدها!$C$10*100</f>
        <v>4.2539036977963414E-3</v>
      </c>
    </row>
    <row r="29" spans="1:11" ht="23.1" customHeight="1">
      <c r="A29" s="18" t="s">
        <v>32</v>
      </c>
      <c r="B29" s="19">
        <v>1131133213</v>
      </c>
      <c r="C29" s="19">
        <v>3821013218</v>
      </c>
      <c r="D29" s="19">
        <v>-1970</v>
      </c>
      <c r="E29" s="19">
        <v>4952144461</v>
      </c>
      <c r="F29" s="20">
        <f>Table13[[#This Row],[-15851361.0000]]/درآمدها!$C$10*100</f>
        <v>0.44650291857938212</v>
      </c>
      <c r="G29" s="19">
        <v>1131133213</v>
      </c>
      <c r="H29" s="19">
        <v>28939785032</v>
      </c>
      <c r="I29" s="19">
        <v>-1222183458</v>
      </c>
      <c r="J29" s="19">
        <v>28848734787</v>
      </c>
      <c r="K29" s="20">
        <f>Table13[[#This Row],[287773.0000]]/درآمدها!$C$10*100</f>
        <v>2.6011043056520498</v>
      </c>
    </row>
    <row r="30" spans="1:11" ht="23.1" customHeight="1">
      <c r="A30" s="18" t="s">
        <v>38</v>
      </c>
      <c r="B30" s="19">
        <v>0</v>
      </c>
      <c r="C30" s="19">
        <v>26509865</v>
      </c>
      <c r="D30" s="19">
        <v>-476328344</v>
      </c>
      <c r="E30" s="19">
        <v>-449818479</v>
      </c>
      <c r="F30" s="20">
        <f>Table13[[#This Row],[-15851361.0000]]/درآمدها!$C$10*100</f>
        <v>-4.0557230364778429E-2</v>
      </c>
      <c r="G30" s="19">
        <v>0</v>
      </c>
      <c r="H30" s="19">
        <v>-187823873</v>
      </c>
      <c r="I30" s="19">
        <v>-472379977</v>
      </c>
      <c r="J30" s="19">
        <v>-660203850</v>
      </c>
      <c r="K30" s="20">
        <f>Table13[[#This Row],[287773.0000]]/درآمدها!$C$10*100</f>
        <v>-5.9526322021473961E-2</v>
      </c>
    </row>
    <row r="31" spans="1:11" ht="23.1" customHeight="1">
      <c r="A31" s="18" t="s">
        <v>20</v>
      </c>
      <c r="B31" s="19">
        <v>0</v>
      </c>
      <c r="C31" s="19">
        <v>-17933280</v>
      </c>
      <c r="D31" s="19">
        <v>0</v>
      </c>
      <c r="E31" s="19">
        <v>-17933280</v>
      </c>
      <c r="F31" s="20">
        <f>Table13[[#This Row],[-15851361.0000]]/درآمدها!$C$10*100</f>
        <v>-1.6169281657192074E-3</v>
      </c>
      <c r="G31" s="19">
        <v>0</v>
      </c>
      <c r="H31" s="19">
        <v>-47342671</v>
      </c>
      <c r="I31" s="19">
        <v>0</v>
      </c>
      <c r="J31" s="19">
        <v>-47342671</v>
      </c>
      <c r="K31" s="20">
        <f>Table13[[#This Row],[287773.0000]]/درآمدها!$C$10*100</f>
        <v>-4.2685832251700695E-3</v>
      </c>
    </row>
    <row r="32" spans="1:11" ht="23.1" customHeight="1">
      <c r="A32" s="18" t="s">
        <v>37</v>
      </c>
      <c r="B32" s="19">
        <v>0</v>
      </c>
      <c r="C32" s="19">
        <v>137092612</v>
      </c>
      <c r="D32" s="19">
        <v>0</v>
      </c>
      <c r="E32" s="19">
        <v>137092612</v>
      </c>
      <c r="F32" s="20">
        <f>Table13[[#This Row],[-15851361.0000]]/درآمدها!$C$10*100</f>
        <v>1.2360756406793122E-2</v>
      </c>
      <c r="G32" s="19">
        <v>0</v>
      </c>
      <c r="H32" s="19">
        <v>137092612</v>
      </c>
      <c r="I32" s="19">
        <v>-217834692</v>
      </c>
      <c r="J32" s="19">
        <v>-80742080</v>
      </c>
      <c r="K32" s="20">
        <f>Table13[[#This Row],[287773.0000]]/درآمدها!$C$10*100</f>
        <v>-7.2799924671199841E-3</v>
      </c>
    </row>
    <row r="33" spans="1:11" ht="23.1" customHeight="1">
      <c r="A33" s="18" t="s">
        <v>28</v>
      </c>
      <c r="B33" s="19">
        <v>0</v>
      </c>
      <c r="C33" s="19">
        <v>41750100</v>
      </c>
      <c r="D33" s="19">
        <v>0</v>
      </c>
      <c r="E33" s="19">
        <v>41750100</v>
      </c>
      <c r="F33" s="20">
        <f>Table13[[#This Row],[-15851361.0000]]/درآمدها!$C$10*100</f>
        <v>3.7643371771139177E-3</v>
      </c>
      <c r="G33" s="19">
        <v>0</v>
      </c>
      <c r="H33" s="19">
        <v>-5399982</v>
      </c>
      <c r="I33" s="19">
        <v>0</v>
      </c>
      <c r="J33" s="19">
        <v>-5399982</v>
      </c>
      <c r="K33" s="20">
        <f>Table13[[#This Row],[287773.0000]]/درآمدها!$C$10*100</f>
        <v>-4.8688154036387858E-4</v>
      </c>
    </row>
    <row r="34" spans="1:11" ht="23.1" customHeight="1">
      <c r="A34" s="18" t="s">
        <v>39</v>
      </c>
      <c r="B34" s="19">
        <v>0</v>
      </c>
      <c r="C34" s="19">
        <v>157223990</v>
      </c>
      <c r="D34" s="19">
        <v>0</v>
      </c>
      <c r="E34" s="19">
        <v>157223990</v>
      </c>
      <c r="F34" s="20">
        <f>Table13[[#This Row],[-15851361.0000]]/درآمدها!$C$10*100</f>
        <v>1.4175872888716117E-2</v>
      </c>
      <c r="G34" s="19">
        <v>1083600000</v>
      </c>
      <c r="H34" s="19">
        <v>-3497348</v>
      </c>
      <c r="I34" s="19">
        <v>-230917593</v>
      </c>
      <c r="J34" s="19">
        <v>849185059</v>
      </c>
      <c r="K34" s="20">
        <f>Table13[[#This Row],[287773.0000]]/درآمدها!$C$10*100</f>
        <v>7.6565538474000674E-2</v>
      </c>
    </row>
    <row r="35" spans="1:11" ht="23.1" customHeight="1">
      <c r="A35" s="18" t="s">
        <v>36</v>
      </c>
      <c r="B35" s="19">
        <v>0</v>
      </c>
      <c r="C35" s="19">
        <v>1841886544</v>
      </c>
      <c r="D35" s="19">
        <v>0</v>
      </c>
      <c r="E35" s="19">
        <v>1841886544</v>
      </c>
      <c r="F35" s="20">
        <f>Table13[[#This Row],[-15851361.0000]]/درآمدها!$C$10*100</f>
        <v>0.1660710272216131</v>
      </c>
      <c r="G35" s="19">
        <v>0</v>
      </c>
      <c r="H35" s="19">
        <v>-26038624511</v>
      </c>
      <c r="I35" s="19">
        <v>0</v>
      </c>
      <c r="J35" s="19">
        <v>-26038624511</v>
      </c>
      <c r="K35" s="20">
        <f>Table13[[#This Row],[287773.0000]]/درآمدها!$C$10*100</f>
        <v>-2.3477347907589921</v>
      </c>
    </row>
    <row r="36" spans="1:11" ht="23.1" customHeight="1">
      <c r="A36" s="18" t="s">
        <v>27</v>
      </c>
      <c r="B36" s="19">
        <v>2188717</v>
      </c>
      <c r="C36" s="19">
        <v>-67251061</v>
      </c>
      <c r="D36" s="19">
        <v>0</v>
      </c>
      <c r="E36" s="19">
        <v>-65062344</v>
      </c>
      <c r="F36" s="20">
        <f>Table13[[#This Row],[-15851361.0000]]/درآمدها!$C$10*100</f>
        <v>-5.8662518257291511E-3</v>
      </c>
      <c r="G36" s="19">
        <v>114025115</v>
      </c>
      <c r="H36" s="19">
        <v>-165871504</v>
      </c>
      <c r="I36" s="19">
        <v>623173488</v>
      </c>
      <c r="J36" s="19">
        <v>571327099</v>
      </c>
      <c r="K36" s="20">
        <f>Table13[[#This Row],[287773.0000]]/درآمدها!$C$10*100</f>
        <v>5.1512878748993261E-2</v>
      </c>
    </row>
    <row r="37" spans="1:11" ht="23.1" customHeight="1">
      <c r="A37" s="18" t="s">
        <v>26</v>
      </c>
      <c r="B37" s="19">
        <v>0</v>
      </c>
      <c r="C37" s="19">
        <v>-2841594861</v>
      </c>
      <c r="D37" s="19">
        <v>0</v>
      </c>
      <c r="E37" s="19">
        <v>-2841594861</v>
      </c>
      <c r="F37" s="20">
        <f>Table13[[#This Row],[-15851361.0000]]/درآمدها!$C$10*100</f>
        <v>-0.25620827680791552</v>
      </c>
      <c r="G37" s="19">
        <v>0</v>
      </c>
      <c r="H37" s="19">
        <v>-10205252332</v>
      </c>
      <c r="I37" s="19">
        <v>0</v>
      </c>
      <c r="J37" s="19">
        <v>-10205252332</v>
      </c>
      <c r="K37" s="20">
        <f>Table13[[#This Row],[287773.0000]]/درآمدها!$C$10*100</f>
        <v>-0.92014176625148447</v>
      </c>
    </row>
    <row r="38" spans="1:11" ht="23.1" customHeight="1">
      <c r="A38" s="18" t="s">
        <v>214</v>
      </c>
      <c r="B38" s="19">
        <v>0</v>
      </c>
      <c r="C38" s="19">
        <v>0</v>
      </c>
      <c r="D38" s="19">
        <v>0</v>
      </c>
      <c r="E38" s="19">
        <v>0</v>
      </c>
      <c r="F38" s="20">
        <f>Table13[[#This Row],[-15851361.0000]]/درآمدها!$C$10*100</f>
        <v>0</v>
      </c>
      <c r="G38" s="19">
        <v>0</v>
      </c>
      <c r="H38" s="19">
        <v>0</v>
      </c>
      <c r="I38" s="19">
        <v>6455251180</v>
      </c>
      <c r="J38" s="19">
        <v>6455251180</v>
      </c>
      <c r="K38" s="20">
        <f>Table13[[#This Row],[287773.0000]]/درآمدها!$C$10*100</f>
        <v>0.58202835453046775</v>
      </c>
    </row>
    <row r="39" spans="1:11" ht="23.1" customHeight="1">
      <c r="A39" s="18" t="s">
        <v>34</v>
      </c>
      <c r="B39" s="19">
        <v>0</v>
      </c>
      <c r="C39" s="19">
        <v>-416155057</v>
      </c>
      <c r="D39" s="19">
        <v>0</v>
      </c>
      <c r="E39" s="19">
        <v>-416155057</v>
      </c>
      <c r="F39" s="20">
        <f>Table13[[#This Row],[-15851361.0000]]/درآمدها!$C$10*100</f>
        <v>-3.7522016773829561E-2</v>
      </c>
      <c r="G39" s="19">
        <v>6370700000</v>
      </c>
      <c r="H39" s="19">
        <v>-12622518738</v>
      </c>
      <c r="I39" s="19">
        <v>0</v>
      </c>
      <c r="J39" s="19">
        <v>-6251818738</v>
      </c>
      <c r="K39" s="20">
        <f>Table13[[#This Row],[287773.0000]]/درآمدها!$C$10*100</f>
        <v>-0.56368616362669344</v>
      </c>
    </row>
    <row r="40" spans="1:11" ht="23.1" customHeight="1">
      <c r="A40" s="18" t="s">
        <v>209</v>
      </c>
      <c r="B40" s="19">
        <v>0</v>
      </c>
      <c r="C40" s="19">
        <v>0</v>
      </c>
      <c r="D40" s="19">
        <v>0</v>
      </c>
      <c r="E40" s="19">
        <v>0</v>
      </c>
      <c r="F40" s="20">
        <f>Table13[[#This Row],[-15851361.0000]]/درآمدها!$C$10*100</f>
        <v>0</v>
      </c>
      <c r="G40" s="19">
        <v>0</v>
      </c>
      <c r="H40" s="19">
        <v>0</v>
      </c>
      <c r="I40" s="19">
        <v>3062971700</v>
      </c>
      <c r="J40" s="19">
        <v>3062971700</v>
      </c>
      <c r="K40" s="20">
        <f>Table13[[#This Row],[287773.0000]]/درآمدها!$C$10*100</f>
        <v>0.2761683982255807</v>
      </c>
    </row>
    <row r="41" spans="1:11" ht="23.1" customHeight="1">
      <c r="A41" s="18" t="s">
        <v>213</v>
      </c>
      <c r="B41" s="19">
        <v>0</v>
      </c>
      <c r="C41" s="19">
        <v>0</v>
      </c>
      <c r="D41" s="19">
        <v>0</v>
      </c>
      <c r="E41" s="19">
        <v>0</v>
      </c>
      <c r="F41" s="20">
        <f>Table13[[#This Row],[-15851361.0000]]/درآمدها!$C$10*100</f>
        <v>0</v>
      </c>
      <c r="G41" s="19">
        <v>0</v>
      </c>
      <c r="H41" s="19">
        <v>0</v>
      </c>
      <c r="I41" s="19">
        <v>-266146800</v>
      </c>
      <c r="J41" s="19">
        <v>-266146800</v>
      </c>
      <c r="K41" s="20">
        <f>Table13[[#This Row],[287773.0000]]/درآمدها!$C$10*100</f>
        <v>-2.39967399793031E-2</v>
      </c>
    </row>
    <row r="42" spans="1:11" ht="23.1" customHeight="1">
      <c r="A42" s="18" t="s">
        <v>211</v>
      </c>
      <c r="B42" s="19">
        <v>0</v>
      </c>
      <c r="C42" s="19">
        <v>0</v>
      </c>
      <c r="D42" s="19">
        <v>0</v>
      </c>
      <c r="E42" s="19">
        <v>0</v>
      </c>
      <c r="F42" s="20">
        <f>Table13[[#This Row],[-15851361.0000]]/درآمدها!$C$10*100</f>
        <v>0</v>
      </c>
      <c r="G42" s="19">
        <v>0</v>
      </c>
      <c r="H42" s="19">
        <v>0</v>
      </c>
      <c r="I42" s="19">
        <v>511348853</v>
      </c>
      <c r="J42" s="19">
        <v>511348853</v>
      </c>
      <c r="K42" s="20">
        <f>Table13[[#This Row],[287773.0000]]/درآمدها!$C$10*100</f>
        <v>4.6105027241191268E-2</v>
      </c>
    </row>
    <row r="43" spans="1:11" ht="23.1" customHeight="1">
      <c r="A43" s="18" t="s">
        <v>212</v>
      </c>
      <c r="B43" s="19">
        <v>0</v>
      </c>
      <c r="C43" s="19">
        <v>0</v>
      </c>
      <c r="D43" s="19">
        <v>0</v>
      </c>
      <c r="E43" s="19">
        <v>0</v>
      </c>
      <c r="F43" s="20">
        <f>Table13[[#This Row],[-15851361.0000]]/درآمدها!$C$10*100</f>
        <v>0</v>
      </c>
      <c r="G43" s="19">
        <v>0</v>
      </c>
      <c r="H43" s="19">
        <v>0</v>
      </c>
      <c r="I43" s="19">
        <v>648698</v>
      </c>
      <c r="J43" s="19">
        <v>648698</v>
      </c>
      <c r="K43" s="20">
        <f>Table13[[#This Row],[287773.0000]]/درآمدها!$C$10*100</f>
        <v>5.8488913753965714E-5</v>
      </c>
    </row>
    <row r="44" spans="1:11" ht="23.1" customHeight="1">
      <c r="A44" s="18" t="s">
        <v>46</v>
      </c>
      <c r="B44" s="19">
        <v>0</v>
      </c>
      <c r="C44" s="19">
        <v>0</v>
      </c>
      <c r="D44" s="19">
        <v>-72154559</v>
      </c>
      <c r="E44" s="19">
        <v>-72154559</v>
      </c>
      <c r="F44" s="20">
        <f>Table13[[#This Row],[-15851361.0000]]/درآمدها!$C$10*100</f>
        <v>-6.5057110987029876E-3</v>
      </c>
      <c r="G44" s="19">
        <v>0</v>
      </c>
      <c r="H44" s="19">
        <v>0</v>
      </c>
      <c r="I44" s="19">
        <v>-72154559</v>
      </c>
      <c r="J44" s="19">
        <v>-72154559</v>
      </c>
      <c r="K44" s="20">
        <f>Table13[[#This Row],[287773.0000]]/درآمدها!$C$10*100</f>
        <v>-6.5057110987029876E-3</v>
      </c>
    </row>
    <row r="45" spans="1:11" ht="23.1" customHeight="1">
      <c r="A45" s="18" t="s">
        <v>603</v>
      </c>
      <c r="B45" s="19">
        <v>0</v>
      </c>
      <c r="C45" s="19">
        <v>0</v>
      </c>
      <c r="D45" s="19">
        <v>0</v>
      </c>
      <c r="E45" s="19">
        <v>0</v>
      </c>
      <c r="F45" s="20">
        <f>Table13[[#This Row],[-15851361.0000]]/درآمدها!$C$10*100</f>
        <v>0</v>
      </c>
      <c r="G45" s="19">
        <v>0</v>
      </c>
      <c r="H45" s="19">
        <v>-107634724</v>
      </c>
      <c r="I45" s="19">
        <v>0</v>
      </c>
      <c r="J45" s="19">
        <v>-107634724</v>
      </c>
      <c r="K45" s="20">
        <f>Table13[[#This Row],[287773.0000]]/درآمدها!$C$10*100</f>
        <v>-9.7047286857180129E-3</v>
      </c>
    </row>
    <row r="46" spans="1:11" ht="23.1" customHeight="1">
      <c r="A46" s="18" t="s">
        <v>604</v>
      </c>
      <c r="B46" s="19">
        <v>0</v>
      </c>
      <c r="C46" s="19">
        <v>0</v>
      </c>
      <c r="D46" s="19">
        <v>0</v>
      </c>
      <c r="E46" s="19">
        <v>0</v>
      </c>
      <c r="F46" s="20">
        <f>Table13[[#This Row],[-15851361.0000]]/درآمدها!$C$10*100</f>
        <v>0</v>
      </c>
      <c r="G46" s="19">
        <v>0</v>
      </c>
      <c r="H46" s="19">
        <v>52066460</v>
      </c>
      <c r="I46" s="19">
        <v>0</v>
      </c>
      <c r="J46" s="19">
        <v>52066460</v>
      </c>
      <c r="K46" s="20">
        <f>Table13[[#This Row],[287773.0000]]/درآمدها!$C$10*100</f>
        <v>4.6944968050068071E-3</v>
      </c>
    </row>
    <row r="47" spans="1:11" ht="23.1" customHeight="1">
      <c r="A47" s="18" t="s">
        <v>247</v>
      </c>
      <c r="B47" s="19">
        <v>0</v>
      </c>
      <c r="C47" s="19">
        <v>0</v>
      </c>
      <c r="D47" s="19">
        <v>0</v>
      </c>
      <c r="E47" s="19">
        <v>0</v>
      </c>
      <c r="F47" s="20">
        <f>Table13[[#This Row],[-15851361.0000]]/درآمدها!$C$10*100</f>
        <v>0</v>
      </c>
      <c r="G47" s="19">
        <v>0</v>
      </c>
      <c r="H47" s="19">
        <v>0</v>
      </c>
      <c r="I47" s="19">
        <v>57437019</v>
      </c>
      <c r="J47" s="19">
        <v>57437019</v>
      </c>
      <c r="K47" s="20">
        <f>Table13[[#This Row],[287773.0000]]/درآمدها!$C$10*100</f>
        <v>5.1787254632754999E-3</v>
      </c>
    </row>
    <row r="48" spans="1:11" ht="23.1" customHeight="1">
      <c r="A48" s="18" t="s">
        <v>226</v>
      </c>
      <c r="B48" s="19">
        <v>0</v>
      </c>
      <c r="C48" s="19">
        <v>0</v>
      </c>
      <c r="D48" s="19">
        <v>0</v>
      </c>
      <c r="E48" s="19">
        <v>0</v>
      </c>
      <c r="F48" s="20">
        <f>Table13[[#This Row],[-15851361.0000]]/درآمدها!$C$10*100</f>
        <v>0</v>
      </c>
      <c r="G48" s="19">
        <v>0</v>
      </c>
      <c r="H48" s="19">
        <v>0</v>
      </c>
      <c r="I48" s="19">
        <v>17772338</v>
      </c>
      <c r="J48" s="19">
        <v>17772338</v>
      </c>
      <c r="K48" s="20">
        <f>Table13[[#This Row],[287773.0000]]/درآمدها!$C$10*100</f>
        <v>1.6024170638545632E-3</v>
      </c>
    </row>
    <row r="49" spans="1:11" ht="23.1" customHeight="1">
      <c r="A49" s="18" t="s">
        <v>312</v>
      </c>
      <c r="B49" s="19">
        <v>0</v>
      </c>
      <c r="C49" s="19">
        <v>0</v>
      </c>
      <c r="D49" s="19">
        <v>0</v>
      </c>
      <c r="E49" s="19">
        <v>0</v>
      </c>
      <c r="F49" s="20">
        <f>Table13[[#This Row],[-15851361.0000]]/درآمدها!$C$10*100</f>
        <v>0</v>
      </c>
      <c r="G49" s="19">
        <v>0</v>
      </c>
      <c r="H49" s="19">
        <v>0</v>
      </c>
      <c r="I49" s="19">
        <v>292099201</v>
      </c>
      <c r="J49" s="19">
        <v>292099201</v>
      </c>
      <c r="K49" s="20">
        <f>Table13[[#This Row],[287773.0000]]/درآمدها!$C$10*100</f>
        <v>2.6336700552323726E-2</v>
      </c>
    </row>
    <row r="50" spans="1:11" ht="23.1" customHeight="1">
      <c r="A50" s="18" t="s">
        <v>238</v>
      </c>
      <c r="B50" s="19">
        <v>0</v>
      </c>
      <c r="C50" s="19">
        <v>0</v>
      </c>
      <c r="D50" s="19">
        <v>0</v>
      </c>
      <c r="E50" s="19">
        <v>0</v>
      </c>
      <c r="F50" s="20">
        <f>Table13[[#This Row],[-15851361.0000]]/درآمدها!$C$10*100</f>
        <v>0</v>
      </c>
      <c r="G50" s="19">
        <v>0</v>
      </c>
      <c r="H50" s="19">
        <v>0</v>
      </c>
      <c r="I50" s="19">
        <v>11378859525</v>
      </c>
      <c r="J50" s="19">
        <v>11378859525</v>
      </c>
      <c r="K50" s="20">
        <f>Table13[[#This Row],[287773.0000]]/درآمدها!$C$10*100</f>
        <v>1.0259583556234431</v>
      </c>
    </row>
    <row r="51" spans="1:11" ht="23.1" customHeight="1">
      <c r="A51" s="18" t="s">
        <v>244</v>
      </c>
      <c r="B51" s="19">
        <v>0</v>
      </c>
      <c r="C51" s="19">
        <v>0</v>
      </c>
      <c r="D51" s="19">
        <v>0</v>
      </c>
      <c r="E51" s="19">
        <v>0</v>
      </c>
      <c r="F51" s="20">
        <f>Table13[[#This Row],[-15851361.0000]]/درآمدها!$C$10*100</f>
        <v>0</v>
      </c>
      <c r="G51" s="19">
        <v>0</v>
      </c>
      <c r="H51" s="19">
        <v>0</v>
      </c>
      <c r="I51" s="19">
        <v>112727902</v>
      </c>
      <c r="J51" s="19">
        <v>112727902</v>
      </c>
      <c r="K51" s="20">
        <f>Table13[[#This Row],[287773.0000]]/درآمدها!$C$10*100</f>
        <v>1.0163947688667914E-2</v>
      </c>
    </row>
    <row r="52" spans="1:11" ht="23.1" customHeight="1">
      <c r="A52" s="18" t="s">
        <v>221</v>
      </c>
      <c r="B52" s="19">
        <v>0</v>
      </c>
      <c r="C52" s="19">
        <v>0</v>
      </c>
      <c r="D52" s="19">
        <v>0</v>
      </c>
      <c r="E52" s="19">
        <v>0</v>
      </c>
      <c r="F52" s="20">
        <f>Table13[[#This Row],[-15851361.0000]]/درآمدها!$C$10*100</f>
        <v>0</v>
      </c>
      <c r="G52" s="19">
        <v>0</v>
      </c>
      <c r="H52" s="19">
        <v>0</v>
      </c>
      <c r="I52" s="19">
        <v>29775640504</v>
      </c>
      <c r="J52" s="19">
        <v>29775640504</v>
      </c>
      <c r="K52" s="20">
        <f>Table13[[#This Row],[287773.0000]]/درآمدها!$C$10*100</f>
        <v>2.684677414463347</v>
      </c>
    </row>
    <row r="53" spans="1:11" ht="23.1" customHeight="1">
      <c r="A53" s="18" t="s">
        <v>223</v>
      </c>
      <c r="B53" s="19">
        <v>0</v>
      </c>
      <c r="C53" s="19">
        <v>0</v>
      </c>
      <c r="D53" s="19">
        <v>0</v>
      </c>
      <c r="E53" s="19">
        <v>0</v>
      </c>
      <c r="F53" s="20">
        <f>Table13[[#This Row],[-15851361.0000]]/درآمدها!$C$10*100</f>
        <v>0</v>
      </c>
      <c r="G53" s="19">
        <v>0</v>
      </c>
      <c r="H53" s="19">
        <v>0</v>
      </c>
      <c r="I53" s="19">
        <v>36300723346</v>
      </c>
      <c r="J53" s="19">
        <v>36300723346</v>
      </c>
      <c r="K53" s="20">
        <f>Table13[[#This Row],[287773.0000]]/درآمدها!$C$10*100</f>
        <v>3.2730020394555921</v>
      </c>
    </row>
    <row r="54" spans="1:11" ht="23.1" customHeight="1">
      <c r="A54" s="18" t="s">
        <v>245</v>
      </c>
      <c r="B54" s="19">
        <v>0</v>
      </c>
      <c r="C54" s="19">
        <v>0</v>
      </c>
      <c r="D54" s="19">
        <v>0</v>
      </c>
      <c r="E54" s="19">
        <v>0</v>
      </c>
      <c r="F54" s="20">
        <f>Table13[[#This Row],[-15851361.0000]]/درآمدها!$C$10*100</f>
        <v>0</v>
      </c>
      <c r="G54" s="19">
        <v>0</v>
      </c>
      <c r="H54" s="19">
        <v>0</v>
      </c>
      <c r="I54" s="19">
        <v>4719262602</v>
      </c>
      <c r="J54" s="19">
        <v>4719262602</v>
      </c>
      <c r="K54" s="20">
        <f>Table13[[#This Row],[287773.0000]]/درآمدها!$C$10*100</f>
        <v>0.42550546372995418</v>
      </c>
    </row>
    <row r="55" spans="1:11" ht="23.1" customHeight="1">
      <c r="A55" s="18" t="s">
        <v>295</v>
      </c>
      <c r="B55" s="19">
        <v>0</v>
      </c>
      <c r="C55" s="19">
        <v>0</v>
      </c>
      <c r="D55" s="19">
        <v>0</v>
      </c>
      <c r="E55" s="19">
        <v>0</v>
      </c>
      <c r="F55" s="20">
        <f>Table13[[#This Row],[-15851361.0000]]/درآمدها!$C$10*100</f>
        <v>0</v>
      </c>
      <c r="G55" s="19">
        <v>0</v>
      </c>
      <c r="H55" s="19">
        <v>0</v>
      </c>
      <c r="I55" s="19">
        <v>282029891</v>
      </c>
      <c r="J55" s="19">
        <v>282029891</v>
      </c>
      <c r="K55" s="20">
        <f>Table13[[#This Row],[287773.0000]]/درآمدها!$C$10*100</f>
        <v>2.5428815829152164E-2</v>
      </c>
    </row>
    <row r="56" spans="1:11" ht="23.1" customHeight="1">
      <c r="A56" s="18" t="s">
        <v>293</v>
      </c>
      <c r="B56" s="19">
        <v>0</v>
      </c>
      <c r="C56" s="19">
        <v>0</v>
      </c>
      <c r="D56" s="19">
        <v>0</v>
      </c>
      <c r="E56" s="19">
        <v>0</v>
      </c>
      <c r="F56" s="20">
        <f>Table13[[#This Row],[-15851361.0000]]/درآمدها!$C$10*100</f>
        <v>0</v>
      </c>
      <c r="G56" s="19">
        <v>0</v>
      </c>
      <c r="H56" s="19">
        <v>0</v>
      </c>
      <c r="I56" s="19">
        <v>-105224079</v>
      </c>
      <c r="J56" s="19">
        <v>-105224079</v>
      </c>
      <c r="K56" s="20">
        <f>Table13[[#This Row],[287773.0000]]/درآمدها!$C$10*100</f>
        <v>-9.4873763777157862E-3</v>
      </c>
    </row>
    <row r="57" spans="1:11" ht="23.1" customHeight="1">
      <c r="A57" s="18" t="s">
        <v>294</v>
      </c>
      <c r="B57" s="19">
        <v>0</v>
      </c>
      <c r="C57" s="19">
        <v>0</v>
      </c>
      <c r="D57" s="19">
        <v>0</v>
      </c>
      <c r="E57" s="19">
        <v>0</v>
      </c>
      <c r="F57" s="20">
        <f>Table13[[#This Row],[-15851361.0000]]/درآمدها!$C$10*100</f>
        <v>0</v>
      </c>
      <c r="G57" s="19">
        <v>0</v>
      </c>
      <c r="H57" s="19">
        <v>0</v>
      </c>
      <c r="I57" s="19">
        <v>110759074</v>
      </c>
      <c r="J57" s="19">
        <v>110759074</v>
      </c>
      <c r="K57" s="20">
        <f>Table13[[#This Row],[287773.0000]]/درآمدها!$C$10*100</f>
        <v>9.9864311692884934E-3</v>
      </c>
    </row>
    <row r="58" spans="1:11" ht="23.1" customHeight="1">
      <c r="A58" s="18" t="s">
        <v>239</v>
      </c>
      <c r="B58" s="19">
        <v>0</v>
      </c>
      <c r="C58" s="19">
        <v>0</v>
      </c>
      <c r="D58" s="19">
        <v>0</v>
      </c>
      <c r="E58" s="19">
        <v>0</v>
      </c>
      <c r="F58" s="20">
        <f>Table13[[#This Row],[-15851361.0000]]/درآمدها!$C$10*100</f>
        <v>0</v>
      </c>
      <c r="G58" s="19">
        <v>0</v>
      </c>
      <c r="H58" s="19">
        <v>0</v>
      </c>
      <c r="I58" s="19">
        <v>9050837488</v>
      </c>
      <c r="J58" s="19">
        <v>9050837488</v>
      </c>
      <c r="K58" s="20">
        <f>Table13[[#This Row],[287773.0000]]/درآمدها!$C$10*100</f>
        <v>0.81605562717441982</v>
      </c>
    </row>
    <row r="59" spans="1:11" ht="23.1" customHeight="1">
      <c r="A59" s="18" t="s">
        <v>287</v>
      </c>
      <c r="B59" s="19">
        <v>0</v>
      </c>
      <c r="C59" s="19">
        <v>0</v>
      </c>
      <c r="D59" s="19">
        <v>0</v>
      </c>
      <c r="E59" s="19">
        <v>0</v>
      </c>
      <c r="F59" s="20">
        <f>Table13[[#This Row],[-15851361.0000]]/درآمدها!$C$10*100</f>
        <v>0</v>
      </c>
      <c r="G59" s="19">
        <v>0</v>
      </c>
      <c r="H59" s="19">
        <v>0</v>
      </c>
      <c r="I59" s="19">
        <v>-450583</v>
      </c>
      <c r="J59" s="19">
        <v>-450583</v>
      </c>
      <c r="K59" s="20">
        <f>Table13[[#This Row],[287773.0000]]/درآمدها!$C$10*100</f>
        <v>-4.0626162291240505E-5</v>
      </c>
    </row>
    <row r="60" spans="1:11" ht="23.1" customHeight="1">
      <c r="A60" s="18" t="s">
        <v>288</v>
      </c>
      <c r="B60" s="19">
        <v>0</v>
      </c>
      <c r="C60" s="19">
        <v>0</v>
      </c>
      <c r="D60" s="19">
        <v>0</v>
      </c>
      <c r="E60" s="19">
        <v>0</v>
      </c>
      <c r="F60" s="20">
        <f>Table13[[#This Row],[-15851361.0000]]/درآمدها!$C$10*100</f>
        <v>0</v>
      </c>
      <c r="G60" s="19">
        <v>0</v>
      </c>
      <c r="H60" s="19">
        <v>0</v>
      </c>
      <c r="I60" s="19">
        <v>141396467</v>
      </c>
      <c r="J60" s="19">
        <v>141396467</v>
      </c>
      <c r="K60" s="20">
        <f>Table13[[#This Row],[287773.0000]]/درآمدها!$C$10*100</f>
        <v>1.2748807246944587E-2</v>
      </c>
    </row>
    <row r="61" spans="1:11" ht="23.1" customHeight="1">
      <c r="A61" s="18" t="s">
        <v>402</v>
      </c>
      <c r="B61" s="19">
        <v>0</v>
      </c>
      <c r="C61" s="19">
        <v>0</v>
      </c>
      <c r="D61" s="19">
        <v>0</v>
      </c>
      <c r="E61" s="19">
        <v>0</v>
      </c>
      <c r="F61" s="20">
        <f>Table13[[#This Row],[-15851361.0000]]/درآمدها!$C$10*100</f>
        <v>0</v>
      </c>
      <c r="G61" s="19">
        <v>0</v>
      </c>
      <c r="H61" s="19">
        <v>0</v>
      </c>
      <c r="I61" s="19">
        <v>256700729</v>
      </c>
      <c r="J61" s="19">
        <v>256700729</v>
      </c>
      <c r="K61" s="20">
        <f>Table13[[#This Row],[287773.0000]]/درآمدها!$C$10*100</f>
        <v>2.3145048696097605E-2</v>
      </c>
    </row>
    <row r="62" spans="1:11" ht="23.1" customHeight="1">
      <c r="A62" s="18" t="s">
        <v>252</v>
      </c>
      <c r="B62" s="19">
        <v>0</v>
      </c>
      <c r="C62" s="19">
        <v>0</v>
      </c>
      <c r="D62" s="19">
        <v>0</v>
      </c>
      <c r="E62" s="19">
        <v>0</v>
      </c>
      <c r="F62" s="20">
        <f>Table13[[#This Row],[-15851361.0000]]/درآمدها!$C$10*100</f>
        <v>0</v>
      </c>
      <c r="G62" s="19">
        <v>0</v>
      </c>
      <c r="H62" s="19">
        <v>0</v>
      </c>
      <c r="I62" s="19">
        <v>-43228178</v>
      </c>
      <c r="J62" s="19">
        <v>-43228178</v>
      </c>
      <c r="K62" s="20">
        <f>Table13[[#This Row],[287773.0000]]/درآمدها!$C$10*100</f>
        <v>-3.8976059349390291E-3</v>
      </c>
    </row>
    <row r="63" spans="1:11" ht="23.1" customHeight="1">
      <c r="A63" s="18" t="s">
        <v>234</v>
      </c>
      <c r="B63" s="19">
        <v>0</v>
      </c>
      <c r="C63" s="19">
        <v>0</v>
      </c>
      <c r="D63" s="19">
        <v>0</v>
      </c>
      <c r="E63" s="19">
        <v>0</v>
      </c>
      <c r="F63" s="20">
        <f>Table13[[#This Row],[-15851361.0000]]/درآمدها!$C$10*100</f>
        <v>0</v>
      </c>
      <c r="G63" s="19">
        <v>0</v>
      </c>
      <c r="H63" s="19">
        <v>0</v>
      </c>
      <c r="I63" s="19">
        <v>687000922</v>
      </c>
      <c r="J63" s="19">
        <v>687000922</v>
      </c>
      <c r="K63" s="20">
        <f>Table13[[#This Row],[287773.0000]]/درآمدها!$C$10*100</f>
        <v>6.194244112938984E-2</v>
      </c>
    </row>
    <row r="64" spans="1:11" ht="23.1" customHeight="1">
      <c r="A64" s="18" t="s">
        <v>395</v>
      </c>
      <c r="B64" s="19">
        <v>0</v>
      </c>
      <c r="C64" s="19">
        <v>0</v>
      </c>
      <c r="D64" s="19">
        <v>0</v>
      </c>
      <c r="E64" s="19">
        <v>0</v>
      </c>
      <c r="F64" s="20">
        <f>Table13[[#This Row],[-15851361.0000]]/درآمدها!$C$10*100</f>
        <v>0</v>
      </c>
      <c r="G64" s="19">
        <v>0</v>
      </c>
      <c r="H64" s="19">
        <v>0</v>
      </c>
      <c r="I64" s="19">
        <v>59772610</v>
      </c>
      <c r="J64" s="19">
        <v>59772610</v>
      </c>
      <c r="K64" s="20">
        <f>Table13[[#This Row],[287773.0000]]/درآمدها!$C$10*100</f>
        <v>5.389310636289041E-3</v>
      </c>
    </row>
    <row r="65" spans="1:11" ht="23.1" customHeight="1">
      <c r="A65" s="18" t="s">
        <v>331</v>
      </c>
      <c r="B65" s="19">
        <v>0</v>
      </c>
      <c r="C65" s="19">
        <v>0</v>
      </c>
      <c r="D65" s="19">
        <v>0</v>
      </c>
      <c r="E65" s="19">
        <v>0</v>
      </c>
      <c r="F65" s="20">
        <f>Table13[[#This Row],[-15851361.0000]]/درآمدها!$C$10*100</f>
        <v>0</v>
      </c>
      <c r="G65" s="19">
        <v>0</v>
      </c>
      <c r="H65" s="19">
        <v>0</v>
      </c>
      <c r="I65" s="19">
        <v>10542355713</v>
      </c>
      <c r="J65" s="19">
        <v>10542355713</v>
      </c>
      <c r="K65" s="20">
        <f>Table13[[#This Row],[287773.0000]]/درآمدها!$C$10*100</f>
        <v>0.95053620338167344</v>
      </c>
    </row>
    <row r="66" spans="1:11" ht="23.1" customHeight="1">
      <c r="A66" s="18" t="s">
        <v>387</v>
      </c>
      <c r="B66" s="19">
        <v>0</v>
      </c>
      <c r="C66" s="19">
        <v>0</v>
      </c>
      <c r="D66" s="19">
        <v>0</v>
      </c>
      <c r="E66" s="19">
        <v>0</v>
      </c>
      <c r="F66" s="20">
        <f>Table13[[#This Row],[-15851361.0000]]/درآمدها!$C$10*100</f>
        <v>0</v>
      </c>
      <c r="G66" s="19">
        <v>0</v>
      </c>
      <c r="H66" s="19">
        <v>0</v>
      </c>
      <c r="I66" s="19">
        <v>11783964</v>
      </c>
      <c r="J66" s="19">
        <v>11783964</v>
      </c>
      <c r="K66" s="20">
        <f>Table13[[#This Row],[287773.0000]]/درآمدها!$C$10*100</f>
        <v>1.0624840127082815E-3</v>
      </c>
    </row>
    <row r="67" spans="1:11" ht="23.1" customHeight="1">
      <c r="A67" s="18" t="s">
        <v>356</v>
      </c>
      <c r="B67" s="19">
        <v>0</v>
      </c>
      <c r="C67" s="19">
        <v>0</v>
      </c>
      <c r="D67" s="19">
        <v>0</v>
      </c>
      <c r="E67" s="19">
        <v>0</v>
      </c>
      <c r="F67" s="20">
        <f>Table13[[#This Row],[-15851361.0000]]/درآمدها!$C$10*100</f>
        <v>0</v>
      </c>
      <c r="G67" s="19">
        <v>0</v>
      </c>
      <c r="H67" s="19">
        <v>0</v>
      </c>
      <c r="I67" s="19">
        <v>-212726973</v>
      </c>
      <c r="J67" s="19">
        <v>-212726973</v>
      </c>
      <c r="K67" s="20">
        <f>Table13[[#This Row],[287773.0000]]/درآمدها!$C$10*100</f>
        <v>-1.9180218802800676E-2</v>
      </c>
    </row>
    <row r="68" spans="1:11" ht="23.1" customHeight="1">
      <c r="A68" s="18" t="s">
        <v>353</v>
      </c>
      <c r="B68" s="19">
        <v>0</v>
      </c>
      <c r="C68" s="19">
        <v>0</v>
      </c>
      <c r="D68" s="19">
        <v>0</v>
      </c>
      <c r="E68" s="19">
        <v>0</v>
      </c>
      <c r="F68" s="20">
        <f>Table13[[#This Row],[-15851361.0000]]/درآمدها!$C$10*100</f>
        <v>0</v>
      </c>
      <c r="G68" s="19">
        <v>0</v>
      </c>
      <c r="H68" s="19">
        <v>0</v>
      </c>
      <c r="I68" s="19">
        <v>50012379</v>
      </c>
      <c r="J68" s="19">
        <v>50012379</v>
      </c>
      <c r="K68" s="20">
        <f>Table13[[#This Row],[287773.0000]]/درآمدها!$C$10*100</f>
        <v>4.5092935726048881E-3</v>
      </c>
    </row>
    <row r="69" spans="1:11" ht="23.1" customHeight="1">
      <c r="A69" s="18" t="s">
        <v>411</v>
      </c>
      <c r="B69" s="19">
        <v>0</v>
      </c>
      <c r="C69" s="19">
        <v>0</v>
      </c>
      <c r="D69" s="19">
        <v>0</v>
      </c>
      <c r="E69" s="19">
        <v>0</v>
      </c>
      <c r="F69" s="20">
        <f>Table13[[#This Row],[-15851361.0000]]/درآمدها!$C$10*100</f>
        <v>0</v>
      </c>
      <c r="G69" s="19">
        <v>0</v>
      </c>
      <c r="H69" s="19">
        <v>0</v>
      </c>
      <c r="I69" s="19">
        <v>37560331</v>
      </c>
      <c r="J69" s="19">
        <v>37560331</v>
      </c>
      <c r="K69" s="20">
        <f>Table13[[#This Row],[287773.0000]]/درآمدها!$C$10*100</f>
        <v>3.3865727355863666E-3</v>
      </c>
    </row>
    <row r="70" spans="1:11" ht="23.1" customHeight="1">
      <c r="A70" s="18" t="s">
        <v>346</v>
      </c>
      <c r="B70" s="19">
        <v>0</v>
      </c>
      <c r="C70" s="19">
        <v>0</v>
      </c>
      <c r="D70" s="19">
        <v>0</v>
      </c>
      <c r="E70" s="19">
        <v>0</v>
      </c>
      <c r="F70" s="20">
        <f>Table13[[#This Row],[-15851361.0000]]/درآمدها!$C$10*100</f>
        <v>0</v>
      </c>
      <c r="G70" s="19">
        <v>0</v>
      </c>
      <c r="H70" s="19">
        <v>0</v>
      </c>
      <c r="I70" s="19">
        <v>94655630</v>
      </c>
      <c r="J70" s="19">
        <v>94655630</v>
      </c>
      <c r="K70" s="20">
        <f>Table13[[#This Row],[287773.0000]]/درآمدها!$C$10*100</f>
        <v>8.5344875109793616E-3</v>
      </c>
    </row>
    <row r="71" spans="1:11" ht="23.1" customHeight="1">
      <c r="A71" s="18" t="s">
        <v>345</v>
      </c>
      <c r="B71" s="19">
        <v>0</v>
      </c>
      <c r="C71" s="19">
        <v>0</v>
      </c>
      <c r="D71" s="19">
        <v>0</v>
      </c>
      <c r="E71" s="19">
        <v>0</v>
      </c>
      <c r="F71" s="20">
        <f>Table13[[#This Row],[-15851361.0000]]/درآمدها!$C$10*100</f>
        <v>0</v>
      </c>
      <c r="G71" s="19">
        <v>0</v>
      </c>
      <c r="H71" s="19">
        <v>0</v>
      </c>
      <c r="I71" s="19">
        <v>342879754</v>
      </c>
      <c r="J71" s="19">
        <v>342879754</v>
      </c>
      <c r="K71" s="20">
        <f>Table13[[#This Row],[287773.0000]]/درآمدها!$C$10*100</f>
        <v>3.0915255418834314E-2</v>
      </c>
    </row>
    <row r="72" spans="1:11" ht="23.1" customHeight="1">
      <c r="A72" s="18" t="s">
        <v>306</v>
      </c>
      <c r="B72" s="19">
        <v>0</v>
      </c>
      <c r="C72" s="19">
        <v>0</v>
      </c>
      <c r="D72" s="19">
        <v>0</v>
      </c>
      <c r="E72" s="19">
        <v>0</v>
      </c>
      <c r="F72" s="20">
        <f>Table13[[#This Row],[-15851361.0000]]/درآمدها!$C$10*100</f>
        <v>0</v>
      </c>
      <c r="G72" s="19">
        <v>0</v>
      </c>
      <c r="H72" s="19">
        <v>0</v>
      </c>
      <c r="I72" s="19">
        <v>36180697</v>
      </c>
      <c r="J72" s="19">
        <v>36180697</v>
      </c>
      <c r="K72" s="20">
        <f>Table13[[#This Row],[287773.0000]]/درآمدها!$C$10*100</f>
        <v>3.2621800381554527E-3</v>
      </c>
    </row>
    <row r="73" spans="1:11" ht="23.1" customHeight="1">
      <c r="A73" s="18" t="s">
        <v>304</v>
      </c>
      <c r="B73" s="19">
        <v>0</v>
      </c>
      <c r="C73" s="19">
        <v>0</v>
      </c>
      <c r="D73" s="19">
        <v>0</v>
      </c>
      <c r="E73" s="19">
        <v>0</v>
      </c>
      <c r="F73" s="20">
        <f>Table13[[#This Row],[-15851361.0000]]/درآمدها!$C$10*100</f>
        <v>0</v>
      </c>
      <c r="G73" s="19">
        <v>0</v>
      </c>
      <c r="H73" s="19">
        <v>0</v>
      </c>
      <c r="I73" s="19">
        <v>468081029</v>
      </c>
      <c r="J73" s="19">
        <v>468081029</v>
      </c>
      <c r="K73" s="20">
        <f>Table13[[#This Row],[287773.0000]]/درآمدها!$C$10*100</f>
        <v>4.2203846682198072E-2</v>
      </c>
    </row>
    <row r="74" spans="1:11" ht="23.1" customHeight="1">
      <c r="A74" s="18" t="s">
        <v>291</v>
      </c>
      <c r="B74" s="19">
        <v>0</v>
      </c>
      <c r="C74" s="19">
        <v>0</v>
      </c>
      <c r="D74" s="19">
        <v>0</v>
      </c>
      <c r="E74" s="19">
        <v>0</v>
      </c>
      <c r="F74" s="20">
        <f>Table13[[#This Row],[-15851361.0000]]/درآمدها!$C$10*100</f>
        <v>0</v>
      </c>
      <c r="G74" s="19">
        <v>0</v>
      </c>
      <c r="H74" s="19">
        <v>0</v>
      </c>
      <c r="I74" s="19">
        <v>3611599146</v>
      </c>
      <c r="J74" s="19">
        <v>3611599146</v>
      </c>
      <c r="K74" s="20">
        <f>Table13[[#This Row],[287773.0000]]/درآمدها!$C$10*100</f>
        <v>0.32563459570445757</v>
      </c>
    </row>
    <row r="75" spans="1:11" ht="23.1" customHeight="1">
      <c r="A75" s="18" t="s">
        <v>340</v>
      </c>
      <c r="B75" s="19">
        <v>0</v>
      </c>
      <c r="C75" s="19">
        <v>0</v>
      </c>
      <c r="D75" s="19">
        <v>0</v>
      </c>
      <c r="E75" s="19">
        <v>0</v>
      </c>
      <c r="F75" s="20">
        <f>Table13[[#This Row],[-15851361.0000]]/درآمدها!$C$10*100</f>
        <v>0</v>
      </c>
      <c r="G75" s="19">
        <v>0</v>
      </c>
      <c r="H75" s="19">
        <v>0</v>
      </c>
      <c r="I75" s="19">
        <v>9522508828</v>
      </c>
      <c r="J75" s="19">
        <v>9522508828</v>
      </c>
      <c r="K75" s="20">
        <f>Table13[[#This Row],[287773.0000]]/درآمدها!$C$10*100</f>
        <v>0.85858318903753228</v>
      </c>
    </row>
    <row r="76" spans="1:11" ht="23.1" customHeight="1">
      <c r="A76" s="18" t="s">
        <v>240</v>
      </c>
      <c r="B76" s="19">
        <v>0</v>
      </c>
      <c r="C76" s="19">
        <v>0</v>
      </c>
      <c r="D76" s="19">
        <v>0</v>
      </c>
      <c r="E76" s="19">
        <v>0</v>
      </c>
      <c r="F76" s="20">
        <f>Table13[[#This Row],[-15851361.0000]]/درآمدها!$C$10*100</f>
        <v>0</v>
      </c>
      <c r="G76" s="19">
        <v>0</v>
      </c>
      <c r="H76" s="19">
        <v>0</v>
      </c>
      <c r="I76" s="19">
        <v>1110198044</v>
      </c>
      <c r="J76" s="19">
        <v>1110198044</v>
      </c>
      <c r="K76" s="20">
        <f>Table13[[#This Row],[287773.0000]]/درآمدها!$C$10*100</f>
        <v>0.10009939547422288</v>
      </c>
    </row>
    <row r="77" spans="1:11" ht="23.1" customHeight="1">
      <c r="A77" s="18" t="s">
        <v>251</v>
      </c>
      <c r="B77" s="19">
        <v>0</v>
      </c>
      <c r="C77" s="19">
        <v>0</v>
      </c>
      <c r="D77" s="19">
        <v>0</v>
      </c>
      <c r="E77" s="19">
        <v>0</v>
      </c>
      <c r="F77" s="20">
        <f>Table13[[#This Row],[-15851361.0000]]/درآمدها!$C$10*100</f>
        <v>0</v>
      </c>
      <c r="G77" s="19">
        <v>0</v>
      </c>
      <c r="H77" s="19">
        <v>0</v>
      </c>
      <c r="I77" s="19">
        <v>167014983</v>
      </c>
      <c r="J77" s="19">
        <v>167014983</v>
      </c>
      <c r="K77" s="20">
        <f>Table13[[#This Row],[287773.0000]]/درآمدها!$C$10*100</f>
        <v>1.5058663563487248E-2</v>
      </c>
    </row>
    <row r="78" spans="1:11" ht="23.1" customHeight="1">
      <c r="A78" s="18" t="s">
        <v>242</v>
      </c>
      <c r="B78" s="19">
        <v>0</v>
      </c>
      <c r="C78" s="19">
        <v>0</v>
      </c>
      <c r="D78" s="19">
        <v>0</v>
      </c>
      <c r="E78" s="19">
        <v>0</v>
      </c>
      <c r="F78" s="20">
        <f>Table13[[#This Row],[-15851361.0000]]/درآمدها!$C$10*100</f>
        <v>0</v>
      </c>
      <c r="G78" s="19">
        <v>0</v>
      </c>
      <c r="H78" s="19">
        <v>0</v>
      </c>
      <c r="I78" s="19">
        <v>118043758</v>
      </c>
      <c r="J78" s="19">
        <v>118043758</v>
      </c>
      <c r="K78" s="20">
        <f>Table13[[#This Row],[287773.0000]]/درآمدها!$C$10*100</f>
        <v>1.0643244130328753E-2</v>
      </c>
    </row>
    <row r="79" spans="1:11" ht="23.1" customHeight="1">
      <c r="A79" s="18" t="s">
        <v>332</v>
      </c>
      <c r="B79" s="19">
        <v>0</v>
      </c>
      <c r="C79" s="19">
        <v>0</v>
      </c>
      <c r="D79" s="19">
        <v>0</v>
      </c>
      <c r="E79" s="19">
        <v>0</v>
      </c>
      <c r="F79" s="20">
        <f>Table13[[#This Row],[-15851361.0000]]/درآمدها!$C$10*100</f>
        <v>0</v>
      </c>
      <c r="G79" s="19">
        <v>0</v>
      </c>
      <c r="H79" s="19">
        <v>0</v>
      </c>
      <c r="I79" s="19">
        <v>482510437</v>
      </c>
      <c r="J79" s="19">
        <v>482510437</v>
      </c>
      <c r="K79" s="20">
        <f>Table13[[#This Row],[287773.0000]]/درآمدها!$C$10*100</f>
        <v>4.3504853313994042E-2</v>
      </c>
    </row>
    <row r="80" spans="1:11" ht="23.1" customHeight="1">
      <c r="A80" s="18" t="s">
        <v>310</v>
      </c>
      <c r="B80" s="19">
        <v>0</v>
      </c>
      <c r="C80" s="19">
        <v>0</v>
      </c>
      <c r="D80" s="19">
        <v>0</v>
      </c>
      <c r="E80" s="19">
        <v>0</v>
      </c>
      <c r="F80" s="20">
        <f>Table13[[#This Row],[-15851361.0000]]/درآمدها!$C$10*100</f>
        <v>0</v>
      </c>
      <c r="G80" s="19">
        <v>0</v>
      </c>
      <c r="H80" s="19">
        <v>0</v>
      </c>
      <c r="I80" s="19">
        <v>21633909</v>
      </c>
      <c r="J80" s="19">
        <v>21633909</v>
      </c>
      <c r="K80" s="20">
        <f>Table13[[#This Row],[287773.0000]]/درآمدها!$C$10*100</f>
        <v>1.9505900090059512E-3</v>
      </c>
    </row>
    <row r="81" spans="1:11" ht="23.1" customHeight="1">
      <c r="A81" s="18" t="s">
        <v>365</v>
      </c>
      <c r="B81" s="19">
        <v>0</v>
      </c>
      <c r="C81" s="19">
        <v>0</v>
      </c>
      <c r="D81" s="19">
        <v>0</v>
      </c>
      <c r="E81" s="19">
        <v>0</v>
      </c>
      <c r="F81" s="20">
        <f>Table13[[#This Row],[-15851361.0000]]/درآمدها!$C$10*100</f>
        <v>0</v>
      </c>
      <c r="G81" s="19">
        <v>0</v>
      </c>
      <c r="H81" s="19">
        <v>0</v>
      </c>
      <c r="I81" s="19">
        <v>116602968</v>
      </c>
      <c r="J81" s="19">
        <v>116602968</v>
      </c>
      <c r="K81" s="20">
        <f>Table13[[#This Row],[287773.0000]]/درآمدها!$C$10*100</f>
        <v>1.0513337390909828E-2</v>
      </c>
    </row>
    <row r="82" spans="1:11" ht="23.1" customHeight="1">
      <c r="A82" s="18" t="s">
        <v>350</v>
      </c>
      <c r="B82" s="19">
        <v>0</v>
      </c>
      <c r="C82" s="19">
        <v>0</v>
      </c>
      <c r="D82" s="19">
        <v>0</v>
      </c>
      <c r="E82" s="19">
        <v>0</v>
      </c>
      <c r="F82" s="20">
        <f>Table13[[#This Row],[-15851361.0000]]/درآمدها!$C$10*100</f>
        <v>0</v>
      </c>
      <c r="G82" s="19">
        <v>0</v>
      </c>
      <c r="H82" s="19">
        <v>0</v>
      </c>
      <c r="I82" s="19">
        <v>51620729</v>
      </c>
      <c r="J82" s="19">
        <v>51620729</v>
      </c>
      <c r="K82" s="20">
        <f>Table13[[#This Row],[287773.0000]]/درآمدها!$C$10*100</f>
        <v>4.6543081162541532E-3</v>
      </c>
    </row>
    <row r="83" spans="1:11" ht="23.1" customHeight="1">
      <c r="A83" s="18" t="s">
        <v>370</v>
      </c>
      <c r="B83" s="19">
        <v>0</v>
      </c>
      <c r="C83" s="19">
        <v>0</v>
      </c>
      <c r="D83" s="19">
        <v>0</v>
      </c>
      <c r="E83" s="19">
        <v>0</v>
      </c>
      <c r="F83" s="20">
        <f>Table13[[#This Row],[-15851361.0000]]/درآمدها!$C$10*100</f>
        <v>0</v>
      </c>
      <c r="G83" s="19">
        <v>0</v>
      </c>
      <c r="H83" s="19">
        <v>0</v>
      </c>
      <c r="I83" s="19">
        <v>66965315</v>
      </c>
      <c r="J83" s="19">
        <v>66965315</v>
      </c>
      <c r="K83" s="20">
        <f>Table13[[#This Row],[287773.0000]]/درآمدها!$C$10*100</f>
        <v>6.0378304442778403E-3</v>
      </c>
    </row>
    <row r="84" spans="1:11" ht="23.1" customHeight="1">
      <c r="A84" s="18" t="s">
        <v>349</v>
      </c>
      <c r="B84" s="19">
        <v>0</v>
      </c>
      <c r="C84" s="19">
        <v>0</v>
      </c>
      <c r="D84" s="19">
        <v>0</v>
      </c>
      <c r="E84" s="19">
        <v>0</v>
      </c>
      <c r="F84" s="20">
        <f>Table13[[#This Row],[-15851361.0000]]/درآمدها!$C$10*100</f>
        <v>0</v>
      </c>
      <c r="G84" s="19">
        <v>0</v>
      </c>
      <c r="H84" s="19">
        <v>0</v>
      </c>
      <c r="I84" s="19">
        <v>103540788</v>
      </c>
      <c r="J84" s="19">
        <v>103540788</v>
      </c>
      <c r="K84" s="20">
        <f>Table13[[#This Row],[287773.0000]]/درآمدها!$C$10*100</f>
        <v>9.3356048875588467E-3</v>
      </c>
    </row>
    <row r="85" spans="1:11" ht="23.1" customHeight="1">
      <c r="A85" s="18" t="s">
        <v>333</v>
      </c>
      <c r="B85" s="19">
        <v>0</v>
      </c>
      <c r="C85" s="19">
        <v>0</v>
      </c>
      <c r="D85" s="19">
        <v>0</v>
      </c>
      <c r="E85" s="19">
        <v>0</v>
      </c>
      <c r="F85" s="20">
        <f>Table13[[#This Row],[-15851361.0000]]/درآمدها!$C$10*100</f>
        <v>0</v>
      </c>
      <c r="G85" s="19">
        <v>0</v>
      </c>
      <c r="H85" s="19">
        <v>0</v>
      </c>
      <c r="I85" s="19">
        <v>83092829</v>
      </c>
      <c r="J85" s="19">
        <v>83092829</v>
      </c>
      <c r="K85" s="20">
        <f>Table13[[#This Row],[287773.0000]]/درآمدها!$C$10*100</f>
        <v>7.4919443392056423E-3</v>
      </c>
    </row>
    <row r="86" spans="1:11" ht="23.1" customHeight="1">
      <c r="A86" s="18" t="s">
        <v>224</v>
      </c>
      <c r="B86" s="19">
        <v>0</v>
      </c>
      <c r="C86" s="19">
        <v>0</v>
      </c>
      <c r="D86" s="19">
        <v>0</v>
      </c>
      <c r="E86" s="19">
        <v>0</v>
      </c>
      <c r="F86" s="20">
        <f>Table13[[#This Row],[-15851361.0000]]/درآمدها!$C$10*100</f>
        <v>0</v>
      </c>
      <c r="G86" s="19">
        <v>0</v>
      </c>
      <c r="H86" s="19">
        <v>0</v>
      </c>
      <c r="I86" s="19">
        <v>287725898</v>
      </c>
      <c r="J86" s="19">
        <v>287725898</v>
      </c>
      <c r="K86" s="20">
        <f>Table13[[#This Row],[287773.0000]]/درآمدها!$C$10*100</f>
        <v>2.5942388034037932E-2</v>
      </c>
    </row>
    <row r="87" spans="1:11" ht="23.1" customHeight="1">
      <c r="A87" s="18" t="s">
        <v>371</v>
      </c>
      <c r="B87" s="19">
        <v>0</v>
      </c>
      <c r="C87" s="19">
        <v>0</v>
      </c>
      <c r="D87" s="19">
        <v>0</v>
      </c>
      <c r="E87" s="19">
        <v>0</v>
      </c>
      <c r="F87" s="20">
        <f>Table13[[#This Row],[-15851361.0000]]/درآمدها!$C$10*100</f>
        <v>0</v>
      </c>
      <c r="G87" s="19">
        <v>0</v>
      </c>
      <c r="H87" s="19">
        <v>0</v>
      </c>
      <c r="I87" s="19">
        <v>7181408</v>
      </c>
      <c r="J87" s="19">
        <v>7181408</v>
      </c>
      <c r="K87" s="20">
        <f>Table13[[#This Row],[287773.0000]]/درآمدها!$C$10*100</f>
        <v>6.4750123037844948E-4</v>
      </c>
    </row>
    <row r="88" spans="1:11" ht="23.1" customHeight="1">
      <c r="A88" s="18" t="s">
        <v>342</v>
      </c>
      <c r="B88" s="19">
        <v>0</v>
      </c>
      <c r="C88" s="19">
        <v>0</v>
      </c>
      <c r="D88" s="19">
        <v>0</v>
      </c>
      <c r="E88" s="19">
        <v>0</v>
      </c>
      <c r="F88" s="20">
        <f>Table13[[#This Row],[-15851361.0000]]/درآمدها!$C$10*100</f>
        <v>0</v>
      </c>
      <c r="G88" s="19">
        <v>0</v>
      </c>
      <c r="H88" s="19">
        <v>0</v>
      </c>
      <c r="I88" s="19">
        <v>170390766</v>
      </c>
      <c r="J88" s="19">
        <v>170390766</v>
      </c>
      <c r="K88" s="20">
        <f>Table13[[#This Row],[287773.0000]]/درآمدها!$C$10*100</f>
        <v>1.5363036138613275E-2</v>
      </c>
    </row>
    <row r="89" spans="1:11" ht="23.1" customHeight="1">
      <c r="A89" s="18" t="s">
        <v>428</v>
      </c>
      <c r="B89" s="19">
        <v>0</v>
      </c>
      <c r="C89" s="19">
        <v>0</v>
      </c>
      <c r="D89" s="19">
        <v>0</v>
      </c>
      <c r="E89" s="19">
        <v>0</v>
      </c>
      <c r="F89" s="20">
        <f>Table13[[#This Row],[-15851361.0000]]/درآمدها!$C$10*100</f>
        <v>0</v>
      </c>
      <c r="G89" s="19">
        <v>0</v>
      </c>
      <c r="H89" s="19">
        <v>0</v>
      </c>
      <c r="I89" s="19">
        <v>-9352575</v>
      </c>
      <c r="J89" s="19">
        <v>-9352575</v>
      </c>
      <c r="K89" s="20">
        <f>Table13[[#This Row],[287773.0000]]/درآمدها!$C$10*100</f>
        <v>-8.4326135205056274E-4</v>
      </c>
    </row>
    <row r="90" spans="1:11" ht="23.1" customHeight="1">
      <c r="A90" s="18" t="s">
        <v>233</v>
      </c>
      <c r="B90" s="19">
        <v>0</v>
      </c>
      <c r="C90" s="19">
        <v>0</v>
      </c>
      <c r="D90" s="19">
        <v>0</v>
      </c>
      <c r="E90" s="19">
        <v>0</v>
      </c>
      <c r="F90" s="20">
        <f>Table13[[#This Row],[-15851361.0000]]/درآمدها!$C$10*100</f>
        <v>0</v>
      </c>
      <c r="G90" s="19">
        <v>0</v>
      </c>
      <c r="H90" s="19">
        <v>0</v>
      </c>
      <c r="I90" s="19">
        <v>-2131465707</v>
      </c>
      <c r="J90" s="19">
        <v>-2131465707</v>
      </c>
      <c r="K90" s="20">
        <f>Table13[[#This Row],[287773.0000]]/درآمدها!$C$10*100</f>
        <v>-0.19218051220484503</v>
      </c>
    </row>
    <row r="91" spans="1:11" ht="23.1" customHeight="1">
      <c r="A91" s="18" t="s">
        <v>289</v>
      </c>
      <c r="B91" s="19">
        <v>0</v>
      </c>
      <c r="C91" s="19">
        <v>0</v>
      </c>
      <c r="D91" s="19">
        <v>0</v>
      </c>
      <c r="E91" s="19">
        <v>0</v>
      </c>
      <c r="F91" s="20">
        <f>Table13[[#This Row],[-15851361.0000]]/درآمدها!$C$10*100</f>
        <v>0</v>
      </c>
      <c r="G91" s="19">
        <v>0</v>
      </c>
      <c r="H91" s="19">
        <v>0</v>
      </c>
      <c r="I91" s="19">
        <v>204152833</v>
      </c>
      <c r="J91" s="19">
        <v>204152833</v>
      </c>
      <c r="K91" s="20">
        <f>Table13[[#This Row],[287773.0000]]/درآمدها!$C$10*100</f>
        <v>1.8407143912829646E-2</v>
      </c>
    </row>
    <row r="92" spans="1:11" ht="23.1" customHeight="1">
      <c r="A92" s="18" t="s">
        <v>232</v>
      </c>
      <c r="B92" s="19">
        <v>0</v>
      </c>
      <c r="C92" s="19">
        <v>0</v>
      </c>
      <c r="D92" s="19">
        <v>0</v>
      </c>
      <c r="E92" s="19">
        <v>0</v>
      </c>
      <c r="F92" s="20">
        <f>Table13[[#This Row],[-15851361.0000]]/درآمدها!$C$10*100</f>
        <v>0</v>
      </c>
      <c r="G92" s="19">
        <v>0</v>
      </c>
      <c r="H92" s="19">
        <v>0</v>
      </c>
      <c r="I92" s="19">
        <v>2123109090</v>
      </c>
      <c r="J92" s="19">
        <v>2123109090</v>
      </c>
      <c r="K92" s="20">
        <f>Table13[[#This Row],[287773.0000]]/درآمدها!$C$10*100</f>
        <v>0.19142704996049106</v>
      </c>
    </row>
    <row r="93" spans="1:11" ht="23.1" customHeight="1">
      <c r="A93" s="18" t="s">
        <v>321</v>
      </c>
      <c r="B93" s="19">
        <v>0</v>
      </c>
      <c r="C93" s="19">
        <v>0</v>
      </c>
      <c r="D93" s="19">
        <v>0</v>
      </c>
      <c r="E93" s="19">
        <v>0</v>
      </c>
      <c r="F93" s="20">
        <f>Table13[[#This Row],[-15851361.0000]]/درآمدها!$C$10*100</f>
        <v>0</v>
      </c>
      <c r="G93" s="19">
        <v>0</v>
      </c>
      <c r="H93" s="19">
        <v>0</v>
      </c>
      <c r="I93" s="19">
        <v>-459397203</v>
      </c>
      <c r="J93" s="19">
        <v>-459397203</v>
      </c>
      <c r="K93" s="20">
        <f>Table13[[#This Row],[287773.0000]]/درآمدها!$C$10*100</f>
        <v>-4.1420882113217677E-2</v>
      </c>
    </row>
    <row r="94" spans="1:11" ht="23.1" customHeight="1">
      <c r="A94" s="18" t="s">
        <v>241</v>
      </c>
      <c r="B94" s="19">
        <v>0</v>
      </c>
      <c r="C94" s="19">
        <v>0</v>
      </c>
      <c r="D94" s="19">
        <v>0</v>
      </c>
      <c r="E94" s="19">
        <v>0</v>
      </c>
      <c r="F94" s="20">
        <f>Table13[[#This Row],[-15851361.0000]]/درآمدها!$C$10*100</f>
        <v>0</v>
      </c>
      <c r="G94" s="19">
        <v>0</v>
      </c>
      <c r="H94" s="19">
        <v>0</v>
      </c>
      <c r="I94" s="19">
        <v>5614409329</v>
      </c>
      <c r="J94" s="19">
        <v>5614409329</v>
      </c>
      <c r="K94" s="20">
        <f>Table13[[#This Row],[287773.0000]]/درآمدها!$C$10*100</f>
        <v>0.50621506929779581</v>
      </c>
    </row>
    <row r="95" spans="1:11" ht="23.1" customHeight="1">
      <c r="A95" s="18" t="s">
        <v>219</v>
      </c>
      <c r="B95" s="19">
        <v>0</v>
      </c>
      <c r="C95" s="19">
        <v>0</v>
      </c>
      <c r="D95" s="19">
        <v>0</v>
      </c>
      <c r="E95" s="19">
        <v>0</v>
      </c>
      <c r="F95" s="20">
        <f>Table13[[#This Row],[-15851361.0000]]/درآمدها!$C$10*100</f>
        <v>0</v>
      </c>
      <c r="G95" s="19">
        <v>0</v>
      </c>
      <c r="H95" s="19">
        <v>0</v>
      </c>
      <c r="I95" s="19">
        <v>745115819</v>
      </c>
      <c r="J95" s="19">
        <v>745115819</v>
      </c>
      <c r="K95" s="20">
        <f>Table13[[#This Row],[287773.0000]]/درآمدها!$C$10*100</f>
        <v>6.7182286478772141E-2</v>
      </c>
    </row>
    <row r="96" spans="1:11" ht="23.1" customHeight="1">
      <c r="A96" s="18" t="s">
        <v>216</v>
      </c>
      <c r="B96" s="19">
        <v>0</v>
      </c>
      <c r="C96" s="19">
        <v>0</v>
      </c>
      <c r="D96" s="19">
        <v>0</v>
      </c>
      <c r="E96" s="19">
        <v>0</v>
      </c>
      <c r="F96" s="20">
        <f>Table13[[#This Row],[-15851361.0000]]/درآمدها!$C$10*100</f>
        <v>0</v>
      </c>
      <c r="G96" s="19">
        <v>0</v>
      </c>
      <c r="H96" s="19">
        <v>0</v>
      </c>
      <c r="I96" s="19">
        <v>-2801436525</v>
      </c>
      <c r="J96" s="19">
        <v>-2801436525</v>
      </c>
      <c r="K96" s="20">
        <f>Table13[[#This Row],[287773.0000]]/درآمدها!$C$10*100</f>
        <v>-0.25258745872183114</v>
      </c>
    </row>
    <row r="97" spans="1:11" ht="23.1" customHeight="1">
      <c r="A97" s="18" t="s">
        <v>249</v>
      </c>
      <c r="B97" s="19">
        <v>0</v>
      </c>
      <c r="C97" s="19">
        <v>0</v>
      </c>
      <c r="D97" s="19">
        <v>0</v>
      </c>
      <c r="E97" s="19">
        <v>0</v>
      </c>
      <c r="F97" s="20">
        <f>Table13[[#This Row],[-15851361.0000]]/درآمدها!$C$10*100</f>
        <v>0</v>
      </c>
      <c r="G97" s="19">
        <v>0</v>
      </c>
      <c r="H97" s="19">
        <v>0</v>
      </c>
      <c r="I97" s="19">
        <v>-197263745</v>
      </c>
      <c r="J97" s="19">
        <v>-197263745</v>
      </c>
      <c r="K97" s="20">
        <f>Table13[[#This Row],[287773.0000]]/درآمدها!$C$10*100</f>
        <v>-1.7785999291024923E-2</v>
      </c>
    </row>
    <row r="98" spans="1:11" ht="23.1" customHeight="1">
      <c r="A98" s="18" t="s">
        <v>217</v>
      </c>
      <c r="B98" s="19">
        <v>0</v>
      </c>
      <c r="C98" s="19">
        <v>0</v>
      </c>
      <c r="D98" s="19">
        <v>0</v>
      </c>
      <c r="E98" s="19">
        <v>0</v>
      </c>
      <c r="F98" s="20">
        <f>Table13[[#This Row],[-15851361.0000]]/درآمدها!$C$10*100</f>
        <v>0</v>
      </c>
      <c r="G98" s="19">
        <v>0</v>
      </c>
      <c r="H98" s="19">
        <v>0</v>
      </c>
      <c r="I98" s="19">
        <v>-84761996</v>
      </c>
      <c r="J98" s="19">
        <v>-84761996</v>
      </c>
      <c r="K98" s="20">
        <f>Table13[[#This Row],[287773.0000]]/درآمدها!$C$10*100</f>
        <v>-7.642442359399885E-3</v>
      </c>
    </row>
    <row r="99" spans="1:11" ht="23.1" customHeight="1">
      <c r="A99" s="18" t="s">
        <v>218</v>
      </c>
      <c r="B99" s="19">
        <v>0</v>
      </c>
      <c r="C99" s="19">
        <v>0</v>
      </c>
      <c r="D99" s="19">
        <v>0</v>
      </c>
      <c r="E99" s="19">
        <v>0</v>
      </c>
      <c r="F99" s="20">
        <f>Table13[[#This Row],[-15851361.0000]]/درآمدها!$C$10*100</f>
        <v>0</v>
      </c>
      <c r="G99" s="19">
        <v>0</v>
      </c>
      <c r="H99" s="19">
        <v>0</v>
      </c>
      <c r="I99" s="19">
        <v>107794178</v>
      </c>
      <c r="J99" s="19">
        <v>107794178</v>
      </c>
      <c r="K99" s="20">
        <f>Table13[[#This Row],[287773.0000]]/درآمدها!$C$10*100</f>
        <v>9.7191056242221015E-3</v>
      </c>
    </row>
    <row r="100" spans="1:11" ht="23.1" customHeight="1">
      <c r="A100" s="18" t="s">
        <v>222</v>
      </c>
      <c r="B100" s="19">
        <v>0</v>
      </c>
      <c r="C100" s="19">
        <v>0</v>
      </c>
      <c r="D100" s="19">
        <v>0</v>
      </c>
      <c r="E100" s="19">
        <v>0</v>
      </c>
      <c r="F100" s="20">
        <f>Table13[[#This Row],[-15851361.0000]]/درآمدها!$C$10*100</f>
        <v>0</v>
      </c>
      <c r="G100" s="19">
        <v>0</v>
      </c>
      <c r="H100" s="19">
        <v>0</v>
      </c>
      <c r="I100" s="19">
        <v>473368318</v>
      </c>
      <c r="J100" s="19">
        <v>473368318</v>
      </c>
      <c r="K100" s="20">
        <f>Table13[[#This Row],[287773.0000]]/درآمدها!$C$10*100</f>
        <v>4.2680567421761462E-2</v>
      </c>
    </row>
    <row r="101" spans="1:11" ht="23.1" customHeight="1">
      <c r="A101" s="18" t="s">
        <v>415</v>
      </c>
      <c r="B101" s="19">
        <v>0</v>
      </c>
      <c r="C101" s="19">
        <v>0</v>
      </c>
      <c r="D101" s="19">
        <v>0</v>
      </c>
      <c r="E101" s="19">
        <v>0</v>
      </c>
      <c r="F101" s="20">
        <f>Table13[[#This Row],[-15851361.0000]]/درآمدها!$C$10*100</f>
        <v>0</v>
      </c>
      <c r="G101" s="19">
        <v>0</v>
      </c>
      <c r="H101" s="19">
        <v>0</v>
      </c>
      <c r="I101" s="19">
        <v>1020424235</v>
      </c>
      <c r="J101" s="19">
        <v>1020424235</v>
      </c>
      <c r="K101" s="20">
        <f>Table13[[#This Row],[287773.0000]]/درآمدها!$C$10*100</f>
        <v>9.2005070269018011E-2</v>
      </c>
    </row>
    <row r="102" spans="1:11" ht="23.1" customHeight="1">
      <c r="A102" s="18" t="s">
        <v>330</v>
      </c>
      <c r="B102" s="19">
        <v>0</v>
      </c>
      <c r="C102" s="19">
        <v>0</v>
      </c>
      <c r="D102" s="19">
        <v>0</v>
      </c>
      <c r="E102" s="19">
        <v>0</v>
      </c>
      <c r="F102" s="20">
        <f>Table13[[#This Row],[-15851361.0000]]/درآمدها!$C$10*100</f>
        <v>0</v>
      </c>
      <c r="G102" s="19">
        <v>0</v>
      </c>
      <c r="H102" s="19">
        <v>0</v>
      </c>
      <c r="I102" s="19">
        <v>5177618</v>
      </c>
      <c r="J102" s="19">
        <v>5177618</v>
      </c>
      <c r="K102" s="20">
        <f>Table13[[#This Row],[287773.0000]]/درآمدها!$C$10*100</f>
        <v>4.6683241300725527E-4</v>
      </c>
    </row>
    <row r="103" spans="1:11" ht="23.1" customHeight="1">
      <c r="A103" s="18" t="s">
        <v>347</v>
      </c>
      <c r="B103" s="19">
        <v>0</v>
      </c>
      <c r="C103" s="19">
        <v>0</v>
      </c>
      <c r="D103" s="19">
        <v>0</v>
      </c>
      <c r="E103" s="19">
        <v>0</v>
      </c>
      <c r="F103" s="20">
        <f>Table13[[#This Row],[-15851361.0000]]/درآمدها!$C$10*100</f>
        <v>0</v>
      </c>
      <c r="G103" s="19">
        <v>0</v>
      </c>
      <c r="H103" s="19">
        <v>0</v>
      </c>
      <c r="I103" s="19">
        <v>32389326</v>
      </c>
      <c r="J103" s="19">
        <v>32389326</v>
      </c>
      <c r="K103" s="20">
        <f>Table13[[#This Row],[287773.0000]]/درآمدها!$C$10*100</f>
        <v>2.9203365741270657E-3</v>
      </c>
    </row>
    <row r="104" spans="1:11" ht="23.1" customHeight="1">
      <c r="A104" s="18" t="s">
        <v>305</v>
      </c>
      <c r="B104" s="19">
        <v>0</v>
      </c>
      <c r="C104" s="19">
        <v>0</v>
      </c>
      <c r="D104" s="19">
        <v>0</v>
      </c>
      <c r="E104" s="19">
        <v>0</v>
      </c>
      <c r="F104" s="20">
        <f>Table13[[#This Row],[-15851361.0000]]/درآمدها!$C$10*100</f>
        <v>0</v>
      </c>
      <c r="G104" s="19">
        <v>0</v>
      </c>
      <c r="H104" s="19">
        <v>0</v>
      </c>
      <c r="I104" s="19">
        <v>740988306</v>
      </c>
      <c r="J104" s="19">
        <v>740988306</v>
      </c>
      <c r="K104" s="20">
        <f>Table13[[#This Row],[287773.0000]]/درآمدها!$C$10*100</f>
        <v>6.6810135259136233E-2</v>
      </c>
    </row>
    <row r="105" spans="1:11" ht="23.1" customHeight="1">
      <c r="A105" s="18" t="s">
        <v>366</v>
      </c>
      <c r="B105" s="19">
        <v>0</v>
      </c>
      <c r="C105" s="19">
        <v>0</v>
      </c>
      <c r="D105" s="19">
        <v>0</v>
      </c>
      <c r="E105" s="19">
        <v>0</v>
      </c>
      <c r="F105" s="20">
        <f>Table13[[#This Row],[-15851361.0000]]/درآمدها!$C$10*100</f>
        <v>0</v>
      </c>
      <c r="G105" s="19">
        <v>0</v>
      </c>
      <c r="H105" s="19">
        <v>0</v>
      </c>
      <c r="I105" s="19">
        <v>75683674</v>
      </c>
      <c r="J105" s="19">
        <v>75683674</v>
      </c>
      <c r="K105" s="20">
        <f>Table13[[#This Row],[287773.0000]]/درآمدها!$C$10*100</f>
        <v>6.8239086310875894E-3</v>
      </c>
    </row>
    <row r="106" spans="1:11" ht="23.1" customHeight="1">
      <c r="A106" s="18" t="s">
        <v>237</v>
      </c>
      <c r="B106" s="19">
        <v>0</v>
      </c>
      <c r="C106" s="19">
        <v>0</v>
      </c>
      <c r="D106" s="19">
        <v>0</v>
      </c>
      <c r="E106" s="19">
        <v>0</v>
      </c>
      <c r="F106" s="20">
        <f>Table13[[#This Row],[-15851361.0000]]/درآمدها!$C$10*100</f>
        <v>0</v>
      </c>
      <c r="G106" s="19">
        <v>0</v>
      </c>
      <c r="H106" s="19">
        <v>0</v>
      </c>
      <c r="I106" s="19">
        <v>183424745</v>
      </c>
      <c r="J106" s="19">
        <v>183424745</v>
      </c>
      <c r="K106" s="20">
        <f>Table13[[#This Row],[287773.0000]]/درآمدها!$C$10*100</f>
        <v>1.6538225939725659E-2</v>
      </c>
    </row>
    <row r="107" spans="1:11" ht="23.1" customHeight="1">
      <c r="A107" s="18" t="s">
        <v>322</v>
      </c>
      <c r="B107" s="19">
        <v>0</v>
      </c>
      <c r="C107" s="19">
        <v>0</v>
      </c>
      <c r="D107" s="19">
        <v>0</v>
      </c>
      <c r="E107" s="19">
        <v>0</v>
      </c>
      <c r="F107" s="20">
        <f>Table13[[#This Row],[-15851361.0000]]/درآمدها!$C$10*100</f>
        <v>0</v>
      </c>
      <c r="G107" s="19">
        <v>0</v>
      </c>
      <c r="H107" s="19">
        <v>0</v>
      </c>
      <c r="I107" s="19">
        <v>8716434</v>
      </c>
      <c r="J107" s="19">
        <v>8716434</v>
      </c>
      <c r="K107" s="20">
        <f>Table13[[#This Row],[287773.0000]]/درآمدها!$C$10*100</f>
        <v>7.8590462197838495E-4</v>
      </c>
    </row>
    <row r="108" spans="1:11" ht="23.1" customHeight="1">
      <c r="A108" s="18" t="s">
        <v>248</v>
      </c>
      <c r="B108" s="19">
        <v>0</v>
      </c>
      <c r="C108" s="19">
        <v>0</v>
      </c>
      <c r="D108" s="19">
        <v>0</v>
      </c>
      <c r="E108" s="19">
        <v>0</v>
      </c>
      <c r="F108" s="20">
        <f>Table13[[#This Row],[-15851361.0000]]/درآمدها!$C$10*100</f>
        <v>0</v>
      </c>
      <c r="G108" s="19">
        <v>0</v>
      </c>
      <c r="H108" s="19">
        <v>0</v>
      </c>
      <c r="I108" s="19">
        <v>147559854</v>
      </c>
      <c r="J108" s="19">
        <v>147559854</v>
      </c>
      <c r="K108" s="20">
        <f>Table13[[#This Row],[287773.0000]]/درآمدها!$C$10*100</f>
        <v>1.3304520091250124E-2</v>
      </c>
    </row>
    <row r="109" spans="1:11" ht="23.1" customHeight="1">
      <c r="A109" s="18" t="s">
        <v>316</v>
      </c>
      <c r="B109" s="19">
        <v>0</v>
      </c>
      <c r="C109" s="19">
        <v>0</v>
      </c>
      <c r="D109" s="19">
        <v>0</v>
      </c>
      <c r="E109" s="19">
        <v>0</v>
      </c>
      <c r="F109" s="20">
        <f>Table13[[#This Row],[-15851361.0000]]/درآمدها!$C$10*100</f>
        <v>0</v>
      </c>
      <c r="G109" s="19">
        <v>0</v>
      </c>
      <c r="H109" s="19">
        <v>0</v>
      </c>
      <c r="I109" s="19">
        <v>413177701</v>
      </c>
      <c r="J109" s="19">
        <v>413177701</v>
      </c>
      <c r="K109" s="20">
        <f>Table13[[#This Row],[287773.0000]]/درآمدها!$C$10*100</f>
        <v>3.7253567790945609E-2</v>
      </c>
    </row>
    <row r="110" spans="1:11" ht="23.1" customHeight="1">
      <c r="A110" s="18" t="s">
        <v>324</v>
      </c>
      <c r="B110" s="19">
        <v>0</v>
      </c>
      <c r="C110" s="19">
        <v>0</v>
      </c>
      <c r="D110" s="19">
        <v>0</v>
      </c>
      <c r="E110" s="19">
        <v>0</v>
      </c>
      <c r="F110" s="20">
        <f>Table13[[#This Row],[-15851361.0000]]/درآمدها!$C$10*100</f>
        <v>0</v>
      </c>
      <c r="G110" s="19">
        <v>0</v>
      </c>
      <c r="H110" s="19">
        <v>0</v>
      </c>
      <c r="I110" s="19">
        <v>-2006425435</v>
      </c>
      <c r="J110" s="19">
        <v>-2006425435</v>
      </c>
      <c r="K110" s="20">
        <f>Table13[[#This Row],[287773.0000]]/درآمدها!$C$10*100</f>
        <v>-0.18090643754332239</v>
      </c>
    </row>
    <row r="111" spans="1:11" ht="23.1" customHeight="1">
      <c r="A111" s="18" t="s">
        <v>320</v>
      </c>
      <c r="B111" s="19">
        <v>0</v>
      </c>
      <c r="C111" s="19">
        <v>0</v>
      </c>
      <c r="D111" s="19">
        <v>0</v>
      </c>
      <c r="E111" s="19">
        <v>0</v>
      </c>
      <c r="F111" s="20">
        <f>Table13[[#This Row],[-15851361.0000]]/درآمدها!$C$10*100</f>
        <v>0</v>
      </c>
      <c r="G111" s="19">
        <v>0</v>
      </c>
      <c r="H111" s="19">
        <v>0</v>
      </c>
      <c r="I111" s="19">
        <v>-4502100</v>
      </c>
      <c r="J111" s="19">
        <v>-4502100</v>
      </c>
      <c r="K111" s="20">
        <f>Table13[[#This Row],[287773.0000]]/درآمدها!$C$10*100</f>
        <v>-4.0592531287552769E-4</v>
      </c>
    </row>
    <row r="112" spans="1:11" ht="23.1" customHeight="1">
      <c r="A112" s="18" t="s">
        <v>377</v>
      </c>
      <c r="B112" s="19">
        <v>0</v>
      </c>
      <c r="C112" s="19">
        <v>0</v>
      </c>
      <c r="D112" s="19">
        <v>0</v>
      </c>
      <c r="E112" s="19">
        <v>0</v>
      </c>
      <c r="F112" s="20">
        <f>Table13[[#This Row],[-15851361.0000]]/درآمدها!$C$10*100</f>
        <v>0</v>
      </c>
      <c r="G112" s="19">
        <v>0</v>
      </c>
      <c r="H112" s="19">
        <v>0</v>
      </c>
      <c r="I112" s="19">
        <v>217499743</v>
      </c>
      <c r="J112" s="19">
        <v>217499743</v>
      </c>
      <c r="K112" s="20">
        <f>Table13[[#This Row],[287773.0000]]/درآمدها!$C$10*100</f>
        <v>1.9610548683419261E-2</v>
      </c>
    </row>
    <row r="113" spans="1:11" ht="23.1" customHeight="1">
      <c r="A113" s="18" t="s">
        <v>286</v>
      </c>
      <c r="B113" s="19">
        <v>0</v>
      </c>
      <c r="C113" s="19">
        <v>0</v>
      </c>
      <c r="D113" s="19">
        <v>0</v>
      </c>
      <c r="E113" s="19">
        <v>0</v>
      </c>
      <c r="F113" s="20">
        <f>Table13[[#This Row],[-15851361.0000]]/درآمدها!$C$10*100</f>
        <v>0</v>
      </c>
      <c r="G113" s="19">
        <v>0</v>
      </c>
      <c r="H113" s="19">
        <v>0</v>
      </c>
      <c r="I113" s="19">
        <v>-1527386598</v>
      </c>
      <c r="J113" s="19">
        <v>-1527386598</v>
      </c>
      <c r="K113" s="20">
        <f>Table13[[#This Row],[287773.0000]]/درآمدها!$C$10*100</f>
        <v>-0.13771459600520597</v>
      </c>
    </row>
    <row r="114" spans="1:11" ht="23.1" customHeight="1">
      <c r="A114" s="18" t="s">
        <v>328</v>
      </c>
      <c r="B114" s="19">
        <v>0</v>
      </c>
      <c r="C114" s="19">
        <v>0</v>
      </c>
      <c r="D114" s="19">
        <v>0</v>
      </c>
      <c r="E114" s="19">
        <v>0</v>
      </c>
      <c r="F114" s="20">
        <f>Table13[[#This Row],[-15851361.0000]]/درآمدها!$C$10*100</f>
        <v>0</v>
      </c>
      <c r="G114" s="19">
        <v>0</v>
      </c>
      <c r="H114" s="19">
        <v>0</v>
      </c>
      <c r="I114" s="19">
        <v>-49987125</v>
      </c>
      <c r="J114" s="19">
        <v>-49987125</v>
      </c>
      <c r="K114" s="20">
        <f>Table13[[#This Row],[287773.0000]]/درآمدها!$C$10*100</f>
        <v>-4.507016582344486E-3</v>
      </c>
    </row>
    <row r="115" spans="1:11" ht="23.1" customHeight="1">
      <c r="A115" s="18" t="s">
        <v>284</v>
      </c>
      <c r="B115" s="19">
        <v>0</v>
      </c>
      <c r="C115" s="19">
        <v>0</v>
      </c>
      <c r="D115" s="19">
        <v>0</v>
      </c>
      <c r="E115" s="19">
        <v>0</v>
      </c>
      <c r="F115" s="20">
        <f>Table13[[#This Row],[-15851361.0000]]/درآمدها!$C$10*100</f>
        <v>0</v>
      </c>
      <c r="G115" s="19">
        <v>0</v>
      </c>
      <c r="H115" s="19">
        <v>0</v>
      </c>
      <c r="I115" s="19">
        <v>-3715693072</v>
      </c>
      <c r="J115" s="19">
        <v>-3715693072</v>
      </c>
      <c r="K115" s="20">
        <f>Table13[[#This Row],[287773.0000]]/درآمدها!$C$10*100</f>
        <v>-0.33502007347705082</v>
      </c>
    </row>
    <row r="116" spans="1:11" ht="23.1" customHeight="1">
      <c r="A116" s="18" t="s">
        <v>95</v>
      </c>
      <c r="B116" s="19">
        <v>0</v>
      </c>
      <c r="C116" s="19">
        <v>-436738480</v>
      </c>
      <c r="D116" s="19">
        <v>0</v>
      </c>
      <c r="E116" s="19">
        <v>-436738480</v>
      </c>
      <c r="F116" s="20">
        <f>Table13[[#This Row],[-15851361.0000]]/درآمدها!$C$10*100</f>
        <v>-3.9377891237152081E-2</v>
      </c>
      <c r="G116" s="19">
        <v>0</v>
      </c>
      <c r="H116" s="19">
        <v>-436738480</v>
      </c>
      <c r="I116" s="19">
        <v>0</v>
      </c>
      <c r="J116" s="19">
        <v>-436738480</v>
      </c>
      <c r="K116" s="20">
        <f>Table13[[#This Row],[287773.0000]]/درآمدها!$C$10*100</f>
        <v>-3.9377891237152081E-2</v>
      </c>
    </row>
    <row r="117" spans="1:11" ht="23.1" customHeight="1">
      <c r="A117" s="18" t="s">
        <v>97</v>
      </c>
      <c r="B117" s="19">
        <v>0</v>
      </c>
      <c r="C117" s="19">
        <v>-270530100</v>
      </c>
      <c r="D117" s="19">
        <v>0</v>
      </c>
      <c r="E117" s="19">
        <v>-270530100</v>
      </c>
      <c r="F117" s="20">
        <f>Table13[[#This Row],[-15851361.0000]]/درآمدها!$C$10*100</f>
        <v>-2.4391953862585858E-2</v>
      </c>
      <c r="G117" s="19">
        <v>0</v>
      </c>
      <c r="H117" s="19">
        <v>-270530100</v>
      </c>
      <c r="I117" s="19">
        <v>0</v>
      </c>
      <c r="J117" s="19">
        <v>-270530100</v>
      </c>
      <c r="K117" s="20">
        <f>Table13[[#This Row],[287773.0000]]/درآمدها!$C$10*100</f>
        <v>-2.4391953862585858E-2</v>
      </c>
    </row>
    <row r="118" spans="1:11" ht="23.1" customHeight="1">
      <c r="A118" s="18" t="s">
        <v>283</v>
      </c>
      <c r="B118" s="19">
        <v>0</v>
      </c>
      <c r="C118" s="19">
        <v>0</v>
      </c>
      <c r="D118" s="19">
        <v>0</v>
      </c>
      <c r="E118" s="19">
        <v>0</v>
      </c>
      <c r="F118" s="20">
        <f>Table13[[#This Row],[-15851361.0000]]/درآمدها!$C$10*100</f>
        <v>0</v>
      </c>
      <c r="G118" s="19">
        <v>0</v>
      </c>
      <c r="H118" s="19">
        <v>0</v>
      </c>
      <c r="I118" s="19">
        <v>-227641367</v>
      </c>
      <c r="J118" s="19">
        <v>-227641367</v>
      </c>
      <c r="K118" s="20">
        <f>Table13[[#This Row],[287773.0000]]/درآمدها!$C$10*100</f>
        <v>-2.0524953493455903E-2</v>
      </c>
    </row>
    <row r="119" spans="1:11" ht="23.1" customHeight="1">
      <c r="A119" s="18" t="s">
        <v>285</v>
      </c>
      <c r="B119" s="19">
        <v>0</v>
      </c>
      <c r="C119" s="19">
        <v>0</v>
      </c>
      <c r="D119" s="19">
        <v>0</v>
      </c>
      <c r="E119" s="19">
        <v>0</v>
      </c>
      <c r="F119" s="20">
        <f>Table13[[#This Row],[-15851361.0000]]/درآمدها!$C$10*100</f>
        <v>0</v>
      </c>
      <c r="G119" s="19">
        <v>0</v>
      </c>
      <c r="H119" s="19">
        <v>0</v>
      </c>
      <c r="I119" s="19">
        <v>-29800022</v>
      </c>
      <c r="J119" s="19">
        <v>-29800022</v>
      </c>
      <c r="K119" s="20">
        <f>Table13[[#This Row],[287773.0000]]/درآمدها!$C$10*100</f>
        <v>-2.6868757366668014E-3</v>
      </c>
    </row>
    <row r="120" spans="1:11" ht="23.1" customHeight="1">
      <c r="A120" s="18" t="s">
        <v>250</v>
      </c>
      <c r="B120" s="19">
        <v>0</v>
      </c>
      <c r="C120" s="19">
        <v>0</v>
      </c>
      <c r="D120" s="19">
        <v>0</v>
      </c>
      <c r="E120" s="19">
        <v>0</v>
      </c>
      <c r="F120" s="20">
        <f>Table13[[#This Row],[-15851361.0000]]/درآمدها!$C$10*100</f>
        <v>0</v>
      </c>
      <c r="G120" s="19">
        <v>0</v>
      </c>
      <c r="H120" s="19">
        <v>0</v>
      </c>
      <c r="I120" s="19">
        <v>259683896</v>
      </c>
      <c r="J120" s="19">
        <v>259683896</v>
      </c>
      <c r="K120" s="20">
        <f>Table13[[#This Row],[287773.0000]]/درآمدها!$C$10*100</f>
        <v>2.3414021619363404E-2</v>
      </c>
    </row>
    <row r="121" spans="1:11" ht="23.1" customHeight="1">
      <c r="A121" s="18" t="s">
        <v>363</v>
      </c>
      <c r="B121" s="19">
        <v>0</v>
      </c>
      <c r="C121" s="19">
        <v>0</v>
      </c>
      <c r="D121" s="19">
        <v>0</v>
      </c>
      <c r="E121" s="19">
        <v>0</v>
      </c>
      <c r="F121" s="20">
        <f>Table13[[#This Row],[-15851361.0000]]/درآمدها!$C$10*100</f>
        <v>0</v>
      </c>
      <c r="G121" s="19">
        <v>0</v>
      </c>
      <c r="H121" s="19">
        <v>0</v>
      </c>
      <c r="I121" s="19">
        <v>1538979</v>
      </c>
      <c r="J121" s="19">
        <v>1538979</v>
      </c>
      <c r="K121" s="20">
        <f>Table13[[#This Row],[287773.0000]]/درآمدها!$C$10*100</f>
        <v>1.3875980810818656E-4</v>
      </c>
    </row>
    <row r="122" spans="1:11" ht="23.1" customHeight="1">
      <c r="A122" s="18" t="s">
        <v>397</v>
      </c>
      <c r="B122" s="19">
        <v>0</v>
      </c>
      <c r="C122" s="19">
        <v>0</v>
      </c>
      <c r="D122" s="19">
        <v>0</v>
      </c>
      <c r="E122" s="19">
        <v>0</v>
      </c>
      <c r="F122" s="20">
        <f>Table13[[#This Row],[-15851361.0000]]/درآمدها!$C$10*100</f>
        <v>0</v>
      </c>
      <c r="G122" s="19">
        <v>0</v>
      </c>
      <c r="H122" s="19">
        <v>0</v>
      </c>
      <c r="I122" s="19">
        <v>544137049</v>
      </c>
      <c r="J122" s="19">
        <v>544137049</v>
      </c>
      <c r="K122" s="20">
        <f>Table13[[#This Row],[287773.0000]]/درآمدها!$C$10*100</f>
        <v>4.9061327350012507E-2</v>
      </c>
    </row>
    <row r="123" spans="1:11" ht="23.1" customHeight="1">
      <c r="A123" s="18" t="s">
        <v>362</v>
      </c>
      <c r="B123" s="19">
        <v>0</v>
      </c>
      <c r="C123" s="19">
        <v>0</v>
      </c>
      <c r="D123" s="19">
        <v>0</v>
      </c>
      <c r="E123" s="19">
        <v>0</v>
      </c>
      <c r="F123" s="20">
        <f>Table13[[#This Row],[-15851361.0000]]/درآمدها!$C$10*100</f>
        <v>0</v>
      </c>
      <c r="G123" s="19">
        <v>0</v>
      </c>
      <c r="H123" s="19">
        <v>0</v>
      </c>
      <c r="I123" s="19">
        <v>5459252778</v>
      </c>
      <c r="J123" s="19">
        <v>5459252778</v>
      </c>
      <c r="K123" s="20">
        <f>Table13[[#This Row],[287773.0000]]/درآمدها!$C$10*100</f>
        <v>0.49222560404616589</v>
      </c>
    </row>
    <row r="124" spans="1:11" ht="23.1" customHeight="1">
      <c r="A124" s="18" t="s">
        <v>369</v>
      </c>
      <c r="B124" s="19">
        <v>0</v>
      </c>
      <c r="C124" s="19">
        <v>0</v>
      </c>
      <c r="D124" s="19">
        <v>0</v>
      </c>
      <c r="E124" s="19">
        <v>0</v>
      </c>
      <c r="F124" s="20">
        <f>Table13[[#This Row],[-15851361.0000]]/درآمدها!$C$10*100</f>
        <v>0</v>
      </c>
      <c r="G124" s="19">
        <v>0</v>
      </c>
      <c r="H124" s="19">
        <v>0</v>
      </c>
      <c r="I124" s="19">
        <v>997953774</v>
      </c>
      <c r="J124" s="19">
        <v>997953774</v>
      </c>
      <c r="K124" s="20">
        <f>Table13[[#This Row],[287773.0000]]/درآمدها!$C$10*100</f>
        <v>8.9979053762969205E-2</v>
      </c>
    </row>
    <row r="125" spans="1:11" ht="23.1" customHeight="1">
      <c r="A125" s="18" t="s">
        <v>243</v>
      </c>
      <c r="B125" s="19">
        <v>0</v>
      </c>
      <c r="C125" s="19">
        <v>0</v>
      </c>
      <c r="D125" s="19">
        <v>0</v>
      </c>
      <c r="E125" s="19">
        <v>0</v>
      </c>
      <c r="F125" s="20">
        <f>Table13[[#This Row],[-15851361.0000]]/درآمدها!$C$10*100</f>
        <v>0</v>
      </c>
      <c r="G125" s="19">
        <v>0</v>
      </c>
      <c r="H125" s="19">
        <v>0</v>
      </c>
      <c r="I125" s="19">
        <v>861697731</v>
      </c>
      <c r="J125" s="19">
        <v>861697731</v>
      </c>
      <c r="K125" s="20">
        <f>Table13[[#This Row],[287773.0000]]/درآمدها!$C$10*100</f>
        <v>7.7693725385999265E-2</v>
      </c>
    </row>
    <row r="126" spans="1:11" ht="23.1" customHeight="1">
      <c r="A126" s="18" t="s">
        <v>367</v>
      </c>
      <c r="B126" s="19">
        <v>0</v>
      </c>
      <c r="C126" s="19">
        <v>0</v>
      </c>
      <c r="D126" s="19">
        <v>0</v>
      </c>
      <c r="E126" s="19">
        <v>0</v>
      </c>
      <c r="F126" s="20">
        <f>Table13[[#This Row],[-15851361.0000]]/درآمدها!$C$10*100</f>
        <v>0</v>
      </c>
      <c r="G126" s="19">
        <v>0</v>
      </c>
      <c r="H126" s="19">
        <v>0</v>
      </c>
      <c r="I126" s="19">
        <v>325658394</v>
      </c>
      <c r="J126" s="19">
        <v>325658394</v>
      </c>
      <c r="K126" s="20">
        <f>Table13[[#This Row],[287773.0000]]/درآمدها!$C$10*100</f>
        <v>2.936251648674882E-2</v>
      </c>
    </row>
    <row r="127" spans="1:11" ht="23.1" customHeight="1">
      <c r="A127" s="18" t="s">
        <v>327</v>
      </c>
      <c r="B127" s="19">
        <v>0</v>
      </c>
      <c r="C127" s="19">
        <v>0</v>
      </c>
      <c r="D127" s="19">
        <v>0</v>
      </c>
      <c r="E127" s="19">
        <v>0</v>
      </c>
      <c r="F127" s="20">
        <f>Table13[[#This Row],[-15851361.0000]]/درآمدها!$C$10*100</f>
        <v>0</v>
      </c>
      <c r="G127" s="19">
        <v>0</v>
      </c>
      <c r="H127" s="19">
        <v>0</v>
      </c>
      <c r="I127" s="19">
        <v>23091378</v>
      </c>
      <c r="J127" s="19">
        <v>23091378</v>
      </c>
      <c r="K127" s="20">
        <f>Table13[[#This Row],[287773.0000]]/درآمدها!$C$10*100</f>
        <v>2.0820005862546534E-3</v>
      </c>
    </row>
    <row r="128" spans="1:11" ht="23.1" customHeight="1">
      <c r="A128" s="18" t="s">
        <v>308</v>
      </c>
      <c r="B128" s="19">
        <v>0</v>
      </c>
      <c r="C128" s="19">
        <v>0</v>
      </c>
      <c r="D128" s="19">
        <v>0</v>
      </c>
      <c r="E128" s="19">
        <v>0</v>
      </c>
      <c r="F128" s="20">
        <f>Table13[[#This Row],[-15851361.0000]]/درآمدها!$C$10*100</f>
        <v>0</v>
      </c>
      <c r="G128" s="19">
        <v>0</v>
      </c>
      <c r="H128" s="19">
        <v>0</v>
      </c>
      <c r="I128" s="19">
        <v>5109831</v>
      </c>
      <c r="J128" s="19">
        <v>5109831</v>
      </c>
      <c r="K128" s="20">
        <f>Table13[[#This Row],[287773.0000]]/درآمدها!$C$10*100</f>
        <v>4.6072049652741393E-4</v>
      </c>
    </row>
    <row r="129" spans="1:11" ht="23.1" customHeight="1">
      <c r="A129" s="18" t="s">
        <v>307</v>
      </c>
      <c r="B129" s="19">
        <v>0</v>
      </c>
      <c r="C129" s="19">
        <v>0</v>
      </c>
      <c r="D129" s="19">
        <v>0</v>
      </c>
      <c r="E129" s="19">
        <v>0</v>
      </c>
      <c r="F129" s="20">
        <f>Table13[[#This Row],[-15851361.0000]]/درآمدها!$C$10*100</f>
        <v>0</v>
      </c>
      <c r="G129" s="19">
        <v>0</v>
      </c>
      <c r="H129" s="19">
        <v>0</v>
      </c>
      <c r="I129" s="19">
        <v>393341246</v>
      </c>
      <c r="J129" s="19">
        <v>393341246</v>
      </c>
      <c r="K129" s="20">
        <f>Table13[[#This Row],[287773.0000]]/درآمدها!$C$10*100</f>
        <v>3.5465042613313763E-2</v>
      </c>
    </row>
    <row r="130" spans="1:11" ht="23.1" customHeight="1">
      <c r="A130" s="18" t="s">
        <v>301</v>
      </c>
      <c r="B130" s="19">
        <v>0</v>
      </c>
      <c r="C130" s="19">
        <v>0</v>
      </c>
      <c r="D130" s="19">
        <v>0</v>
      </c>
      <c r="E130" s="19">
        <v>0</v>
      </c>
      <c r="F130" s="20">
        <f>Table13[[#This Row],[-15851361.0000]]/درآمدها!$C$10*100</f>
        <v>0</v>
      </c>
      <c r="G130" s="19">
        <v>0</v>
      </c>
      <c r="H130" s="19">
        <v>0</v>
      </c>
      <c r="I130" s="19">
        <v>55191692</v>
      </c>
      <c r="J130" s="19">
        <v>55191692</v>
      </c>
      <c r="K130" s="20">
        <f>Table13[[#This Row],[287773.0000]]/درآمدها!$C$10*100</f>
        <v>4.9762788128272931E-3</v>
      </c>
    </row>
    <row r="131" spans="1:11" ht="23.1" customHeight="1">
      <c r="A131" s="18" t="s">
        <v>414</v>
      </c>
      <c r="B131" s="19">
        <v>0</v>
      </c>
      <c r="C131" s="19">
        <v>0</v>
      </c>
      <c r="D131" s="19">
        <v>0</v>
      </c>
      <c r="E131" s="19">
        <v>0</v>
      </c>
      <c r="F131" s="20">
        <f>Table13[[#This Row],[-15851361.0000]]/درآمدها!$C$10*100</f>
        <v>0</v>
      </c>
      <c r="G131" s="19">
        <v>0</v>
      </c>
      <c r="H131" s="19">
        <v>0</v>
      </c>
      <c r="I131" s="19">
        <v>21995001</v>
      </c>
      <c r="J131" s="19">
        <v>21995001</v>
      </c>
      <c r="K131" s="20">
        <f>Table13[[#This Row],[287773.0000]]/درآمدها!$C$10*100</f>
        <v>1.9831473451550484E-3</v>
      </c>
    </row>
    <row r="132" spans="1:11" ht="23.1" customHeight="1">
      <c r="A132" s="18" t="s">
        <v>426</v>
      </c>
      <c r="B132" s="19">
        <v>0</v>
      </c>
      <c r="C132" s="19">
        <v>0</v>
      </c>
      <c r="D132" s="19">
        <v>0</v>
      </c>
      <c r="E132" s="19">
        <v>0</v>
      </c>
      <c r="F132" s="20">
        <f>Table13[[#This Row],[-15851361.0000]]/درآمدها!$C$10*100</f>
        <v>0</v>
      </c>
      <c r="G132" s="19">
        <v>0</v>
      </c>
      <c r="H132" s="19">
        <v>0</v>
      </c>
      <c r="I132" s="19">
        <v>745933</v>
      </c>
      <c r="J132" s="19">
        <v>745933</v>
      </c>
      <c r="K132" s="20">
        <f>Table13[[#This Row],[287773.0000]]/درآمدها!$C$10*100</f>
        <v>6.7255966417711948E-5</v>
      </c>
    </row>
    <row r="133" spans="1:11" ht="23.1" customHeight="1">
      <c r="A133" s="18" t="s">
        <v>410</v>
      </c>
      <c r="B133" s="19">
        <v>0</v>
      </c>
      <c r="C133" s="19">
        <v>0</v>
      </c>
      <c r="D133" s="19">
        <v>0</v>
      </c>
      <c r="E133" s="19">
        <v>0</v>
      </c>
      <c r="F133" s="20">
        <f>Table13[[#This Row],[-15851361.0000]]/درآمدها!$C$10*100</f>
        <v>0</v>
      </c>
      <c r="G133" s="19">
        <v>0</v>
      </c>
      <c r="H133" s="19">
        <v>0</v>
      </c>
      <c r="I133" s="19">
        <v>1338676441</v>
      </c>
      <c r="J133" s="19">
        <v>1338676441</v>
      </c>
      <c r="K133" s="20">
        <f>Table13[[#This Row],[287773.0000]]/درآمدها!$C$10*100</f>
        <v>0.12069981856289795</v>
      </c>
    </row>
    <row r="134" spans="1:11" ht="23.1" customHeight="1">
      <c r="A134" s="18" t="s">
        <v>432</v>
      </c>
      <c r="B134" s="19">
        <v>0</v>
      </c>
      <c r="C134" s="19">
        <v>0</v>
      </c>
      <c r="D134" s="19">
        <v>0</v>
      </c>
      <c r="E134" s="19">
        <v>0</v>
      </c>
      <c r="F134" s="20">
        <f>Table13[[#This Row],[-15851361.0000]]/درآمدها!$C$10*100</f>
        <v>0</v>
      </c>
      <c r="G134" s="19">
        <v>0</v>
      </c>
      <c r="H134" s="19">
        <v>0</v>
      </c>
      <c r="I134" s="19">
        <v>742668444</v>
      </c>
      <c r="J134" s="19">
        <v>742668444</v>
      </c>
      <c r="K134" s="20">
        <f>Table13[[#This Row],[287773.0000]]/درآمدها!$C$10*100</f>
        <v>6.6961622463623929E-2</v>
      </c>
    </row>
    <row r="135" spans="1:11" ht="23.1" customHeight="1">
      <c r="A135" s="18" t="s">
        <v>409</v>
      </c>
      <c r="B135" s="19">
        <v>0</v>
      </c>
      <c r="C135" s="19">
        <v>0</v>
      </c>
      <c r="D135" s="19">
        <v>0</v>
      </c>
      <c r="E135" s="19">
        <v>0</v>
      </c>
      <c r="F135" s="20">
        <f>Table13[[#This Row],[-15851361.0000]]/درآمدها!$C$10*100</f>
        <v>0</v>
      </c>
      <c r="G135" s="19">
        <v>0</v>
      </c>
      <c r="H135" s="19">
        <v>0</v>
      </c>
      <c r="I135" s="19">
        <v>5883144753</v>
      </c>
      <c r="J135" s="19">
        <v>5883144753</v>
      </c>
      <c r="K135" s="20">
        <f>Table13[[#This Row],[287773.0000]]/درآمدها!$C$10*100</f>
        <v>0.530445208803346</v>
      </c>
    </row>
    <row r="136" spans="1:11" ht="23.1" customHeight="1">
      <c r="A136" s="18" t="s">
        <v>341</v>
      </c>
      <c r="B136" s="19">
        <v>0</v>
      </c>
      <c r="C136" s="19">
        <v>0</v>
      </c>
      <c r="D136" s="19">
        <v>0</v>
      </c>
      <c r="E136" s="19">
        <v>0</v>
      </c>
      <c r="F136" s="20">
        <f>Table13[[#This Row],[-15851361.0000]]/درآمدها!$C$10*100</f>
        <v>0</v>
      </c>
      <c r="G136" s="19">
        <v>0</v>
      </c>
      <c r="H136" s="19">
        <v>0</v>
      </c>
      <c r="I136" s="19">
        <v>12849789522</v>
      </c>
      <c r="J136" s="19">
        <v>12849789522</v>
      </c>
      <c r="K136" s="20">
        <f>Table13[[#This Row],[287773.0000]]/درآمدها!$C$10*100</f>
        <v>1.1585826241315222</v>
      </c>
    </row>
    <row r="137" spans="1:11" ht="23.1" customHeight="1">
      <c r="A137" s="18" t="s">
        <v>368</v>
      </c>
      <c r="B137" s="19">
        <v>0</v>
      </c>
      <c r="C137" s="19">
        <v>0</v>
      </c>
      <c r="D137" s="19">
        <v>0</v>
      </c>
      <c r="E137" s="19">
        <v>0</v>
      </c>
      <c r="F137" s="20">
        <f>Table13[[#This Row],[-15851361.0000]]/درآمدها!$C$10*100</f>
        <v>0</v>
      </c>
      <c r="G137" s="19">
        <v>0</v>
      </c>
      <c r="H137" s="19">
        <v>0</v>
      </c>
      <c r="I137" s="19">
        <v>5560789629</v>
      </c>
      <c r="J137" s="19">
        <v>5560789629</v>
      </c>
      <c r="K137" s="20">
        <f>Table13[[#This Row],[287773.0000]]/درآمدها!$C$10*100</f>
        <v>0.50138052686231194</v>
      </c>
    </row>
    <row r="138" spans="1:11" ht="23.1" customHeight="1">
      <c r="A138" s="18" t="s">
        <v>354</v>
      </c>
      <c r="B138" s="19">
        <v>0</v>
      </c>
      <c r="C138" s="19">
        <v>0</v>
      </c>
      <c r="D138" s="19">
        <v>0</v>
      </c>
      <c r="E138" s="19">
        <v>0</v>
      </c>
      <c r="F138" s="20">
        <f>Table13[[#This Row],[-15851361.0000]]/درآمدها!$C$10*100</f>
        <v>0</v>
      </c>
      <c r="G138" s="19">
        <v>0</v>
      </c>
      <c r="H138" s="19">
        <v>0</v>
      </c>
      <c r="I138" s="19">
        <v>1554717461</v>
      </c>
      <c r="J138" s="19">
        <v>1554717461</v>
      </c>
      <c r="K138" s="20">
        <f>Table13[[#This Row],[287773.0000]]/درآمدها!$C$10*100</f>
        <v>0.14017884360397836</v>
      </c>
    </row>
    <row r="139" spans="1:11" ht="23.1" customHeight="1">
      <c r="A139" s="18" t="s">
        <v>317</v>
      </c>
      <c r="B139" s="19">
        <v>0</v>
      </c>
      <c r="C139" s="19">
        <v>0</v>
      </c>
      <c r="D139" s="19">
        <v>0</v>
      </c>
      <c r="E139" s="19">
        <v>0</v>
      </c>
      <c r="F139" s="20">
        <f>Table13[[#This Row],[-15851361.0000]]/درآمدها!$C$10*100</f>
        <v>0</v>
      </c>
      <c r="G139" s="19">
        <v>0</v>
      </c>
      <c r="H139" s="19">
        <v>0</v>
      </c>
      <c r="I139" s="19">
        <v>4011606198</v>
      </c>
      <c r="J139" s="19">
        <v>4011606198</v>
      </c>
      <c r="K139" s="20">
        <f>Table13[[#This Row],[287773.0000]]/درآمدها!$C$10*100</f>
        <v>0.36170065104208171</v>
      </c>
    </row>
    <row r="140" spans="1:11" ht="23.1" customHeight="1">
      <c r="A140" s="18" t="s">
        <v>309</v>
      </c>
      <c r="B140" s="19">
        <v>0</v>
      </c>
      <c r="C140" s="19">
        <v>0</v>
      </c>
      <c r="D140" s="19">
        <v>0</v>
      </c>
      <c r="E140" s="19">
        <v>0</v>
      </c>
      <c r="F140" s="20">
        <f>Table13[[#This Row],[-15851361.0000]]/درآمدها!$C$10*100</f>
        <v>0</v>
      </c>
      <c r="G140" s="19">
        <v>0</v>
      </c>
      <c r="H140" s="19">
        <v>0</v>
      </c>
      <c r="I140" s="19">
        <v>2348725275</v>
      </c>
      <c r="J140" s="19">
        <v>2348725275</v>
      </c>
      <c r="K140" s="20">
        <f>Table13[[#This Row],[287773.0000]]/درآمدها!$C$10*100</f>
        <v>0.21176940585794068</v>
      </c>
    </row>
    <row r="141" spans="1:11" ht="23.1" customHeight="1">
      <c r="A141" s="18" t="s">
        <v>361</v>
      </c>
      <c r="B141" s="19">
        <v>0</v>
      </c>
      <c r="C141" s="19">
        <v>0</v>
      </c>
      <c r="D141" s="19">
        <v>0</v>
      </c>
      <c r="E141" s="19">
        <v>0</v>
      </c>
      <c r="F141" s="20">
        <f>Table13[[#This Row],[-15851361.0000]]/درآمدها!$C$10*100</f>
        <v>0</v>
      </c>
      <c r="G141" s="19">
        <v>0</v>
      </c>
      <c r="H141" s="19">
        <v>0</v>
      </c>
      <c r="I141" s="19">
        <v>138064826</v>
      </c>
      <c r="J141" s="19">
        <v>138064826</v>
      </c>
      <c r="K141" s="20">
        <f>Table13[[#This Row],[287773.0000]]/درآمدها!$C$10*100</f>
        <v>1.2448414671187952E-2</v>
      </c>
    </row>
    <row r="142" spans="1:11" ht="23.1" customHeight="1">
      <c r="A142" s="18" t="s">
        <v>303</v>
      </c>
      <c r="B142" s="19">
        <v>0</v>
      </c>
      <c r="C142" s="19">
        <v>0</v>
      </c>
      <c r="D142" s="19">
        <v>0</v>
      </c>
      <c r="E142" s="19">
        <v>0</v>
      </c>
      <c r="F142" s="20">
        <f>Table13[[#This Row],[-15851361.0000]]/درآمدها!$C$10*100</f>
        <v>0</v>
      </c>
      <c r="G142" s="19">
        <v>0</v>
      </c>
      <c r="H142" s="19">
        <v>0</v>
      </c>
      <c r="I142" s="19">
        <v>267132756</v>
      </c>
      <c r="J142" s="19">
        <v>267132756</v>
      </c>
      <c r="K142" s="20">
        <f>Table13[[#This Row],[287773.0000]]/درآمدها!$C$10*100</f>
        <v>2.4085637271185002E-2</v>
      </c>
    </row>
    <row r="143" spans="1:11" ht="23.1" customHeight="1">
      <c r="A143" s="18" t="s">
        <v>373</v>
      </c>
      <c r="B143" s="19">
        <v>0</v>
      </c>
      <c r="C143" s="19">
        <v>0</v>
      </c>
      <c r="D143" s="19">
        <v>0</v>
      </c>
      <c r="E143" s="19">
        <v>0</v>
      </c>
      <c r="F143" s="20">
        <f>Table13[[#This Row],[-15851361.0000]]/درآمدها!$C$10*100</f>
        <v>0</v>
      </c>
      <c r="G143" s="19">
        <v>0</v>
      </c>
      <c r="H143" s="19">
        <v>0</v>
      </c>
      <c r="I143" s="19">
        <v>5628553</v>
      </c>
      <c r="J143" s="19">
        <v>5628553</v>
      </c>
      <c r="K143" s="20">
        <f>Table13[[#This Row],[287773.0000]]/درآمدها!$C$10*100</f>
        <v>5.074903128676595E-4</v>
      </c>
    </row>
    <row r="144" spans="1:11" ht="23.1" customHeight="1">
      <c r="A144" s="18" t="s">
        <v>374</v>
      </c>
      <c r="B144" s="19">
        <v>0</v>
      </c>
      <c r="C144" s="19">
        <v>0</v>
      </c>
      <c r="D144" s="19">
        <v>0</v>
      </c>
      <c r="E144" s="19">
        <v>0</v>
      </c>
      <c r="F144" s="20">
        <f>Table13[[#This Row],[-15851361.0000]]/درآمدها!$C$10*100</f>
        <v>0</v>
      </c>
      <c r="G144" s="19">
        <v>0</v>
      </c>
      <c r="H144" s="19">
        <v>0</v>
      </c>
      <c r="I144" s="19">
        <v>-140225312</v>
      </c>
      <c r="J144" s="19">
        <v>-140225312</v>
      </c>
      <c r="K144" s="20">
        <f>Table13[[#This Row],[287773.0000]]/درآمدها!$C$10*100</f>
        <v>-1.2643211755995754E-2</v>
      </c>
    </row>
    <row r="145" spans="1:11" ht="23.1" customHeight="1">
      <c r="A145" s="18" t="s">
        <v>378</v>
      </c>
      <c r="B145" s="19">
        <v>0</v>
      </c>
      <c r="C145" s="19">
        <v>0</v>
      </c>
      <c r="D145" s="19">
        <v>0</v>
      </c>
      <c r="E145" s="19">
        <v>0</v>
      </c>
      <c r="F145" s="20">
        <f>Table13[[#This Row],[-15851361.0000]]/درآمدها!$C$10*100</f>
        <v>0</v>
      </c>
      <c r="G145" s="19">
        <v>0</v>
      </c>
      <c r="H145" s="19">
        <v>0</v>
      </c>
      <c r="I145" s="19">
        <v>-114572538</v>
      </c>
      <c r="J145" s="19">
        <v>-114572538</v>
      </c>
      <c r="K145" s="20">
        <f>Table13[[#This Row],[287773.0000]]/درآمدها!$C$10*100</f>
        <v>-1.0330266616599649E-2</v>
      </c>
    </row>
    <row r="146" spans="1:11" ht="23.1" customHeight="1">
      <c r="A146" s="18" t="s">
        <v>236</v>
      </c>
      <c r="B146" s="19">
        <v>0</v>
      </c>
      <c r="C146" s="19">
        <v>0</v>
      </c>
      <c r="D146" s="19">
        <v>0</v>
      </c>
      <c r="E146" s="19">
        <v>0</v>
      </c>
      <c r="F146" s="20">
        <f>Table13[[#This Row],[-15851361.0000]]/درآمدها!$C$10*100</f>
        <v>0</v>
      </c>
      <c r="G146" s="19">
        <v>0</v>
      </c>
      <c r="H146" s="19">
        <v>0</v>
      </c>
      <c r="I146" s="19">
        <v>19226027</v>
      </c>
      <c r="J146" s="19">
        <v>19226027</v>
      </c>
      <c r="K146" s="20">
        <f>Table13[[#This Row],[287773.0000]]/درآمدها!$C$10*100</f>
        <v>1.7334868228889499E-3</v>
      </c>
    </row>
    <row r="147" spans="1:11" ht="23.1" customHeight="1">
      <c r="A147" s="18" t="s">
        <v>246</v>
      </c>
      <c r="B147" s="19">
        <v>0</v>
      </c>
      <c r="C147" s="19">
        <v>0</v>
      </c>
      <c r="D147" s="19">
        <v>0</v>
      </c>
      <c r="E147" s="19">
        <v>0</v>
      </c>
      <c r="F147" s="20">
        <f>Table13[[#This Row],[-15851361.0000]]/درآمدها!$C$10*100</f>
        <v>0</v>
      </c>
      <c r="G147" s="19">
        <v>0</v>
      </c>
      <c r="H147" s="19">
        <v>0</v>
      </c>
      <c r="I147" s="19">
        <v>1039735</v>
      </c>
      <c r="J147" s="19">
        <v>1039735</v>
      </c>
      <c r="K147" s="20">
        <f>Table13[[#This Row],[287773.0000]]/درآمدها!$C$10*100</f>
        <v>9.3746197370701847E-5</v>
      </c>
    </row>
    <row r="148" spans="1:11" ht="23.1" customHeight="1">
      <c r="A148" s="18" t="s">
        <v>282</v>
      </c>
      <c r="B148" s="19">
        <v>0</v>
      </c>
      <c r="C148" s="19">
        <v>0</v>
      </c>
      <c r="D148" s="19">
        <v>0</v>
      </c>
      <c r="E148" s="19">
        <v>0</v>
      </c>
      <c r="F148" s="20">
        <f>Table13[[#This Row],[-15851361.0000]]/درآمدها!$C$10*100</f>
        <v>0</v>
      </c>
      <c r="G148" s="19">
        <v>0</v>
      </c>
      <c r="H148" s="19">
        <v>0</v>
      </c>
      <c r="I148" s="19">
        <v>13909171</v>
      </c>
      <c r="J148" s="19">
        <v>13909171</v>
      </c>
      <c r="K148" s="20">
        <f>Table13[[#This Row],[287773.0000]]/درآمدها!$C$10*100</f>
        <v>1.254100217679353E-3</v>
      </c>
    </row>
    <row r="149" spans="1:11" ht="23.1" customHeight="1">
      <c r="A149" s="18" t="s">
        <v>220</v>
      </c>
      <c r="B149" s="19">
        <v>0</v>
      </c>
      <c r="C149" s="19">
        <v>0</v>
      </c>
      <c r="D149" s="19">
        <v>0</v>
      </c>
      <c r="E149" s="19">
        <v>0</v>
      </c>
      <c r="F149" s="20">
        <f>Table13[[#This Row],[-15851361.0000]]/درآمدها!$C$10*100</f>
        <v>0</v>
      </c>
      <c r="G149" s="19">
        <v>0</v>
      </c>
      <c r="H149" s="19">
        <v>0</v>
      </c>
      <c r="I149" s="19">
        <v>151960863</v>
      </c>
      <c r="J149" s="19">
        <v>151960863</v>
      </c>
      <c r="K149" s="20">
        <f>Table13[[#This Row],[287773.0000]]/درآمدها!$C$10*100</f>
        <v>1.3701330680817884E-2</v>
      </c>
    </row>
    <row r="150" spans="1:11" ht="23.1" customHeight="1">
      <c r="A150" s="18" t="s">
        <v>318</v>
      </c>
      <c r="B150" s="19">
        <v>0</v>
      </c>
      <c r="C150" s="19">
        <v>0</v>
      </c>
      <c r="D150" s="19">
        <v>0</v>
      </c>
      <c r="E150" s="19">
        <v>0</v>
      </c>
      <c r="F150" s="20">
        <f>Table13[[#This Row],[-15851361.0000]]/درآمدها!$C$10*100</f>
        <v>0</v>
      </c>
      <c r="G150" s="19">
        <v>0</v>
      </c>
      <c r="H150" s="19">
        <v>0</v>
      </c>
      <c r="I150" s="19">
        <v>299923</v>
      </c>
      <c r="J150" s="19">
        <v>299923</v>
      </c>
      <c r="K150" s="20">
        <f>Table13[[#This Row],[287773.0000]]/درآمدها!$C$10*100</f>
        <v>2.7042122034954105E-5</v>
      </c>
    </row>
    <row r="151" spans="1:11" ht="23.1" customHeight="1">
      <c r="A151" s="18" t="s">
        <v>352</v>
      </c>
      <c r="B151" s="19">
        <v>0</v>
      </c>
      <c r="C151" s="19">
        <v>0</v>
      </c>
      <c r="D151" s="19">
        <v>0</v>
      </c>
      <c r="E151" s="19">
        <v>0</v>
      </c>
      <c r="F151" s="20">
        <f>Table13[[#This Row],[-15851361.0000]]/درآمدها!$C$10*100</f>
        <v>0</v>
      </c>
      <c r="G151" s="19">
        <v>0</v>
      </c>
      <c r="H151" s="19">
        <v>0</v>
      </c>
      <c r="I151" s="19">
        <v>10849794</v>
      </c>
      <c r="J151" s="19">
        <v>10849794</v>
      </c>
      <c r="K151" s="20">
        <f>Table13[[#This Row],[287773.0000]]/درآمدها!$C$10*100</f>
        <v>9.7825593036250267E-4</v>
      </c>
    </row>
    <row r="152" spans="1:11" ht="23.1" customHeight="1">
      <c r="A152" s="18" t="s">
        <v>225</v>
      </c>
      <c r="B152" s="19">
        <v>0</v>
      </c>
      <c r="C152" s="19">
        <v>0</v>
      </c>
      <c r="D152" s="19">
        <v>0</v>
      </c>
      <c r="E152" s="19">
        <v>0</v>
      </c>
      <c r="F152" s="20">
        <f>Table13[[#This Row],[-15851361.0000]]/درآمدها!$C$10*100</f>
        <v>0</v>
      </c>
      <c r="G152" s="19">
        <v>0</v>
      </c>
      <c r="H152" s="19">
        <v>0</v>
      </c>
      <c r="I152" s="19">
        <v>-512265177</v>
      </c>
      <c r="J152" s="19">
        <v>-512265177</v>
      </c>
      <c r="K152" s="20">
        <f>Table13[[#This Row],[287773.0000]]/درآمدها!$C$10*100</f>
        <v>-4.6187646264845859E-2</v>
      </c>
    </row>
    <row r="153" spans="1:11" ht="23.1" customHeight="1">
      <c r="A153" s="18" t="s">
        <v>400</v>
      </c>
      <c r="B153" s="19">
        <v>0</v>
      </c>
      <c r="C153" s="19">
        <v>0</v>
      </c>
      <c r="D153" s="19">
        <v>0</v>
      </c>
      <c r="E153" s="19">
        <v>0</v>
      </c>
      <c r="F153" s="20">
        <f>Table13[[#This Row],[-15851361.0000]]/درآمدها!$C$10*100</f>
        <v>0</v>
      </c>
      <c r="G153" s="19">
        <v>0</v>
      </c>
      <c r="H153" s="19">
        <v>0</v>
      </c>
      <c r="I153" s="19">
        <v>495411617</v>
      </c>
      <c r="J153" s="19">
        <v>495411617</v>
      </c>
      <c r="K153" s="20">
        <f>Table13[[#This Row],[287773.0000]]/درآمدها!$C$10*100</f>
        <v>4.4668069485994555E-2</v>
      </c>
    </row>
    <row r="154" spans="1:11" ht="23.1" customHeight="1">
      <c r="A154" s="18" t="s">
        <v>323</v>
      </c>
      <c r="B154" s="19">
        <v>0</v>
      </c>
      <c r="C154" s="19">
        <v>0</v>
      </c>
      <c r="D154" s="19">
        <v>0</v>
      </c>
      <c r="E154" s="19">
        <v>0</v>
      </c>
      <c r="F154" s="20">
        <f>Table13[[#This Row],[-15851361.0000]]/درآمدها!$C$10*100</f>
        <v>0</v>
      </c>
      <c r="G154" s="19">
        <v>0</v>
      </c>
      <c r="H154" s="19">
        <v>0</v>
      </c>
      <c r="I154" s="19">
        <v>9595303672</v>
      </c>
      <c r="J154" s="19">
        <v>9595303672</v>
      </c>
      <c r="K154" s="20">
        <f>Table13[[#This Row],[287773.0000]]/درآمدها!$C$10*100</f>
        <v>0.8651466305040536</v>
      </c>
    </row>
    <row r="155" spans="1:11" ht="23.1" customHeight="1">
      <c r="A155" s="18" t="s">
        <v>338</v>
      </c>
      <c r="B155" s="19">
        <v>0</v>
      </c>
      <c r="C155" s="19">
        <v>0</v>
      </c>
      <c r="D155" s="19">
        <v>0</v>
      </c>
      <c r="E155" s="19">
        <v>0</v>
      </c>
      <c r="F155" s="20">
        <f>Table13[[#This Row],[-15851361.0000]]/درآمدها!$C$10*100</f>
        <v>0</v>
      </c>
      <c r="G155" s="19">
        <v>0</v>
      </c>
      <c r="H155" s="19">
        <v>0</v>
      </c>
      <c r="I155" s="19">
        <v>26953336237</v>
      </c>
      <c r="J155" s="19">
        <v>26953336237</v>
      </c>
      <c r="K155" s="20">
        <f>Table13[[#This Row],[287773.0000]]/درآمدها!$C$10*100</f>
        <v>2.430208446068173</v>
      </c>
    </row>
    <row r="156" spans="1:11" ht="23.1" customHeight="1">
      <c r="A156" s="18" t="s">
        <v>339</v>
      </c>
      <c r="B156" s="19">
        <v>0</v>
      </c>
      <c r="C156" s="19">
        <v>0</v>
      </c>
      <c r="D156" s="19">
        <v>0</v>
      </c>
      <c r="E156" s="19">
        <v>0</v>
      </c>
      <c r="F156" s="20">
        <f>Table13[[#This Row],[-15851361.0000]]/درآمدها!$C$10*100</f>
        <v>0</v>
      </c>
      <c r="G156" s="19">
        <v>0</v>
      </c>
      <c r="H156" s="19">
        <v>0</v>
      </c>
      <c r="I156" s="19">
        <v>8880487368</v>
      </c>
      <c r="J156" s="19">
        <v>8880487368</v>
      </c>
      <c r="K156" s="20">
        <f>Table13[[#This Row],[287773.0000]]/درآمدها!$C$10*100</f>
        <v>0.80069625582340942</v>
      </c>
    </row>
    <row r="157" spans="1:11" ht="23.1" customHeight="1">
      <c r="A157" s="18" t="s">
        <v>315</v>
      </c>
      <c r="B157" s="19">
        <v>0</v>
      </c>
      <c r="C157" s="19">
        <v>0</v>
      </c>
      <c r="D157" s="19">
        <v>0</v>
      </c>
      <c r="E157" s="19">
        <v>0</v>
      </c>
      <c r="F157" s="20">
        <f>Table13[[#This Row],[-15851361.0000]]/درآمدها!$C$10*100</f>
        <v>0</v>
      </c>
      <c r="G157" s="19">
        <v>0</v>
      </c>
      <c r="H157" s="19">
        <v>0</v>
      </c>
      <c r="I157" s="19">
        <v>10171738118</v>
      </c>
      <c r="J157" s="19">
        <v>10171738118</v>
      </c>
      <c r="K157" s="20">
        <f>Table13[[#This Row],[287773.0000]]/درآمدها!$C$10*100</f>
        <v>0.91712000578331909</v>
      </c>
    </row>
    <row r="158" spans="1:11" ht="23.1" customHeight="1">
      <c r="A158" s="18" t="s">
        <v>351</v>
      </c>
      <c r="B158" s="19">
        <v>0</v>
      </c>
      <c r="C158" s="19">
        <v>0</v>
      </c>
      <c r="D158" s="19">
        <v>0</v>
      </c>
      <c r="E158" s="19">
        <v>0</v>
      </c>
      <c r="F158" s="20">
        <f>Table13[[#This Row],[-15851361.0000]]/درآمدها!$C$10*100</f>
        <v>0</v>
      </c>
      <c r="G158" s="19">
        <v>0</v>
      </c>
      <c r="H158" s="19">
        <v>0</v>
      </c>
      <c r="I158" s="19">
        <v>2139246965</v>
      </c>
      <c r="J158" s="19">
        <v>2139246965</v>
      </c>
      <c r="K158" s="20">
        <f>Table13[[#This Row],[287773.0000]]/درآمدها!$C$10*100</f>
        <v>0.19288209803994757</v>
      </c>
    </row>
    <row r="159" spans="1:11" ht="23.1" customHeight="1">
      <c r="A159" s="18" t="s">
        <v>355</v>
      </c>
      <c r="B159" s="19">
        <v>0</v>
      </c>
      <c r="C159" s="19">
        <v>0</v>
      </c>
      <c r="D159" s="19">
        <v>0</v>
      </c>
      <c r="E159" s="19">
        <v>0</v>
      </c>
      <c r="F159" s="20">
        <f>Table13[[#This Row],[-15851361.0000]]/درآمدها!$C$10*100</f>
        <v>0</v>
      </c>
      <c r="G159" s="19">
        <v>0</v>
      </c>
      <c r="H159" s="19">
        <v>0</v>
      </c>
      <c r="I159" s="19">
        <v>533553563</v>
      </c>
      <c r="J159" s="19">
        <v>533553563</v>
      </c>
      <c r="K159" s="20">
        <f>Table13[[#This Row],[287773.0000]]/درآمدها!$C$10*100</f>
        <v>4.8107082693993372E-2</v>
      </c>
    </row>
    <row r="160" spans="1:11" ht="23.1" customHeight="1">
      <c r="A160" s="18" t="s">
        <v>360</v>
      </c>
      <c r="B160" s="19">
        <v>0</v>
      </c>
      <c r="C160" s="19">
        <v>0</v>
      </c>
      <c r="D160" s="19">
        <v>0</v>
      </c>
      <c r="E160" s="19">
        <v>0</v>
      </c>
      <c r="F160" s="20">
        <f>Table13[[#This Row],[-15851361.0000]]/درآمدها!$C$10*100</f>
        <v>0</v>
      </c>
      <c r="G160" s="19">
        <v>0</v>
      </c>
      <c r="H160" s="19">
        <v>0</v>
      </c>
      <c r="I160" s="19">
        <v>21325211</v>
      </c>
      <c r="J160" s="19">
        <v>21325211</v>
      </c>
      <c r="K160" s="20">
        <f>Table13[[#This Row],[287773.0000]]/درآمدها!$C$10*100</f>
        <v>1.9227567018306223E-3</v>
      </c>
    </row>
    <row r="161" spans="1:11" ht="23.1" customHeight="1">
      <c r="A161" s="18" t="s">
        <v>302</v>
      </c>
      <c r="B161" s="19">
        <v>0</v>
      </c>
      <c r="C161" s="19">
        <v>0</v>
      </c>
      <c r="D161" s="19">
        <v>0</v>
      </c>
      <c r="E161" s="19">
        <v>0</v>
      </c>
      <c r="F161" s="20">
        <f>Table13[[#This Row],[-15851361.0000]]/درآمدها!$C$10*100</f>
        <v>0</v>
      </c>
      <c r="G161" s="19">
        <v>0</v>
      </c>
      <c r="H161" s="19">
        <v>0</v>
      </c>
      <c r="I161" s="19">
        <v>98791344</v>
      </c>
      <c r="J161" s="19">
        <v>98791344</v>
      </c>
      <c r="K161" s="20">
        <f>Table13[[#This Row],[287773.0000]]/درآمدها!$C$10*100</f>
        <v>8.9073781618786534E-3</v>
      </c>
    </row>
    <row r="162" spans="1:11" ht="23.1" customHeight="1">
      <c r="A162" s="18" t="s">
        <v>296</v>
      </c>
      <c r="B162" s="19">
        <v>0</v>
      </c>
      <c r="C162" s="19">
        <v>0</v>
      </c>
      <c r="D162" s="19">
        <v>0</v>
      </c>
      <c r="E162" s="19">
        <v>0</v>
      </c>
      <c r="F162" s="20">
        <f>Table13[[#This Row],[-15851361.0000]]/درآمدها!$C$10*100</f>
        <v>0</v>
      </c>
      <c r="G162" s="19">
        <v>0</v>
      </c>
      <c r="H162" s="19">
        <v>0</v>
      </c>
      <c r="I162" s="19">
        <v>2081100682</v>
      </c>
      <c r="J162" s="19">
        <v>2081100682</v>
      </c>
      <c r="K162" s="20">
        <f>Table13[[#This Row],[287773.0000]]/درآمدها!$C$10*100</f>
        <v>0.18763942281742385</v>
      </c>
    </row>
    <row r="163" spans="1:11" ht="23.1" customHeight="1">
      <c r="A163" s="18" t="s">
        <v>319</v>
      </c>
      <c r="B163" s="19">
        <v>0</v>
      </c>
      <c r="C163" s="19">
        <v>0</v>
      </c>
      <c r="D163" s="19">
        <v>0</v>
      </c>
      <c r="E163" s="19">
        <v>0</v>
      </c>
      <c r="F163" s="20">
        <f>Table13[[#This Row],[-15851361.0000]]/درآمدها!$C$10*100</f>
        <v>0</v>
      </c>
      <c r="G163" s="19">
        <v>0</v>
      </c>
      <c r="H163" s="19">
        <v>0</v>
      </c>
      <c r="I163" s="19">
        <v>407152606</v>
      </c>
      <c r="J163" s="19">
        <v>407152606</v>
      </c>
      <c r="K163" s="20">
        <f>Table13[[#This Row],[287773.0000]]/درآمدها!$C$10*100</f>
        <v>3.671032384412528E-2</v>
      </c>
    </row>
    <row r="164" spans="1:11" ht="23.1" customHeight="1">
      <c r="A164" s="18" t="s">
        <v>227</v>
      </c>
      <c r="B164" s="19">
        <v>0</v>
      </c>
      <c r="C164" s="19">
        <v>0</v>
      </c>
      <c r="D164" s="19">
        <v>0</v>
      </c>
      <c r="E164" s="19">
        <v>0</v>
      </c>
      <c r="F164" s="20">
        <f>Table13[[#This Row],[-15851361.0000]]/درآمدها!$C$10*100</f>
        <v>0</v>
      </c>
      <c r="G164" s="19">
        <v>0</v>
      </c>
      <c r="H164" s="19">
        <v>0</v>
      </c>
      <c r="I164" s="19">
        <v>-1354648064</v>
      </c>
      <c r="J164" s="19">
        <v>-1354648064</v>
      </c>
      <c r="K164" s="20">
        <f>Table13[[#This Row],[287773.0000]]/درآمدها!$C$10*100</f>
        <v>-0.12213987677204589</v>
      </c>
    </row>
    <row r="165" spans="1:11" ht="23.1" customHeight="1">
      <c r="A165" s="18" t="s">
        <v>434</v>
      </c>
      <c r="B165" s="19">
        <v>0</v>
      </c>
      <c r="C165" s="19">
        <v>0</v>
      </c>
      <c r="D165" s="19">
        <v>0</v>
      </c>
      <c r="E165" s="19">
        <v>0</v>
      </c>
      <c r="F165" s="20">
        <f>Table13[[#This Row],[-15851361.0000]]/درآمدها!$C$10*100</f>
        <v>0</v>
      </c>
      <c r="G165" s="19">
        <v>0</v>
      </c>
      <c r="H165" s="19">
        <v>0</v>
      </c>
      <c r="I165" s="19">
        <v>-2707013</v>
      </c>
      <c r="J165" s="19">
        <v>-2707013</v>
      </c>
      <c r="K165" s="20">
        <f>Table13[[#This Row],[287773.0000]]/درآمدها!$C$10*100</f>
        <v>-2.4407389862133688E-4</v>
      </c>
    </row>
    <row r="166" spans="1:11" ht="23.1" customHeight="1">
      <c r="A166" s="18" t="s">
        <v>424</v>
      </c>
      <c r="B166" s="19">
        <v>0</v>
      </c>
      <c r="C166" s="19">
        <v>0</v>
      </c>
      <c r="D166" s="19">
        <v>0</v>
      </c>
      <c r="E166" s="19">
        <v>0</v>
      </c>
      <c r="F166" s="20">
        <f>Table13[[#This Row],[-15851361.0000]]/درآمدها!$C$10*100</f>
        <v>0</v>
      </c>
      <c r="G166" s="19">
        <v>0</v>
      </c>
      <c r="H166" s="19">
        <v>0</v>
      </c>
      <c r="I166" s="19">
        <v>244579438</v>
      </c>
      <c r="J166" s="19">
        <v>244579438</v>
      </c>
      <c r="K166" s="20">
        <f>Table13[[#This Row],[287773.0000]]/درآمدها!$C$10*100</f>
        <v>2.2052150083976527E-2</v>
      </c>
    </row>
    <row r="167" spans="1:11" ht="23.1" customHeight="1">
      <c r="A167" s="18" t="s">
        <v>382</v>
      </c>
      <c r="B167" s="19">
        <v>0</v>
      </c>
      <c r="C167" s="19">
        <v>0</v>
      </c>
      <c r="D167" s="19">
        <v>0</v>
      </c>
      <c r="E167" s="19">
        <v>0</v>
      </c>
      <c r="F167" s="20">
        <f>Table13[[#This Row],[-15851361.0000]]/درآمدها!$C$10*100</f>
        <v>0</v>
      </c>
      <c r="G167" s="19">
        <v>0</v>
      </c>
      <c r="H167" s="19">
        <v>0</v>
      </c>
      <c r="I167" s="19">
        <v>1658827087</v>
      </c>
      <c r="J167" s="19">
        <v>1658827087</v>
      </c>
      <c r="K167" s="20">
        <f>Table13[[#This Row],[287773.0000]]/درآمدها!$C$10*100</f>
        <v>0.14956573694428715</v>
      </c>
    </row>
    <row r="168" spans="1:11" ht="23.1" customHeight="1">
      <c r="A168" s="18" t="s">
        <v>372</v>
      </c>
      <c r="B168" s="19">
        <v>0</v>
      </c>
      <c r="C168" s="19">
        <v>0</v>
      </c>
      <c r="D168" s="19">
        <v>0</v>
      </c>
      <c r="E168" s="19">
        <v>0</v>
      </c>
      <c r="F168" s="20">
        <f>Table13[[#This Row],[-15851361.0000]]/درآمدها!$C$10*100</f>
        <v>0</v>
      </c>
      <c r="G168" s="19">
        <v>0</v>
      </c>
      <c r="H168" s="19">
        <v>0</v>
      </c>
      <c r="I168" s="19">
        <v>795595243</v>
      </c>
      <c r="J168" s="19">
        <v>795595243</v>
      </c>
      <c r="K168" s="20">
        <f>Table13[[#This Row],[287773.0000]]/درآمدها!$C$10*100</f>
        <v>7.1733690486007959E-2</v>
      </c>
    </row>
    <row r="169" spans="1:11" ht="23.1" customHeight="1">
      <c r="A169" s="18" t="s">
        <v>418</v>
      </c>
      <c r="B169" s="19">
        <v>0</v>
      </c>
      <c r="C169" s="19">
        <v>0</v>
      </c>
      <c r="D169" s="19">
        <v>0</v>
      </c>
      <c r="E169" s="19">
        <v>0</v>
      </c>
      <c r="F169" s="20">
        <f>Table13[[#This Row],[-15851361.0000]]/درآمدها!$C$10*100</f>
        <v>0</v>
      </c>
      <c r="G169" s="19">
        <v>0</v>
      </c>
      <c r="H169" s="19">
        <v>0</v>
      </c>
      <c r="I169" s="19">
        <v>958173919</v>
      </c>
      <c r="J169" s="19">
        <v>958173919</v>
      </c>
      <c r="K169" s="20">
        <f>Table13[[#This Row],[287773.0000]]/درآمدها!$C$10*100</f>
        <v>8.6392360866983306E-2</v>
      </c>
    </row>
    <row r="170" spans="1:11" ht="23.1" customHeight="1">
      <c r="A170" s="18" t="s">
        <v>231</v>
      </c>
      <c r="B170" s="19">
        <v>0</v>
      </c>
      <c r="C170" s="19">
        <v>0</v>
      </c>
      <c r="D170" s="19">
        <v>0</v>
      </c>
      <c r="E170" s="19">
        <v>0</v>
      </c>
      <c r="F170" s="20">
        <f>Table13[[#This Row],[-15851361.0000]]/درآمدها!$C$10*100</f>
        <v>0</v>
      </c>
      <c r="G170" s="19">
        <v>0</v>
      </c>
      <c r="H170" s="19">
        <v>0</v>
      </c>
      <c r="I170" s="19">
        <v>1004540316</v>
      </c>
      <c r="J170" s="19">
        <v>1004540316</v>
      </c>
      <c r="K170" s="20">
        <f>Table13[[#This Row],[287773.0000]]/درآمدها!$C$10*100</f>
        <v>9.0572919763750578E-2</v>
      </c>
    </row>
    <row r="171" spans="1:11" ht="23.1" customHeight="1">
      <c r="A171" s="18" t="s">
        <v>376</v>
      </c>
      <c r="B171" s="19">
        <v>0</v>
      </c>
      <c r="C171" s="19">
        <v>0</v>
      </c>
      <c r="D171" s="19">
        <v>0</v>
      </c>
      <c r="E171" s="19">
        <v>0</v>
      </c>
      <c r="F171" s="20">
        <f>Table13[[#This Row],[-15851361.0000]]/درآمدها!$C$10*100</f>
        <v>0</v>
      </c>
      <c r="G171" s="19">
        <v>0</v>
      </c>
      <c r="H171" s="19">
        <v>0</v>
      </c>
      <c r="I171" s="19">
        <v>22618115</v>
      </c>
      <c r="J171" s="19">
        <v>22618115</v>
      </c>
      <c r="K171" s="20">
        <f>Table13[[#This Row],[287773.0000]]/درآمدها!$C$10*100</f>
        <v>2.0393295146775205E-3</v>
      </c>
    </row>
    <row r="172" spans="1:11" ht="23.1" customHeight="1">
      <c r="A172" s="18" t="s">
        <v>329</v>
      </c>
      <c r="B172" s="19">
        <v>0</v>
      </c>
      <c r="C172" s="19">
        <v>0</v>
      </c>
      <c r="D172" s="19">
        <v>0</v>
      </c>
      <c r="E172" s="19">
        <v>0</v>
      </c>
      <c r="F172" s="20">
        <f>Table13[[#This Row],[-15851361.0000]]/درآمدها!$C$10*100</f>
        <v>0</v>
      </c>
      <c r="G172" s="19">
        <v>0</v>
      </c>
      <c r="H172" s="19">
        <v>0</v>
      </c>
      <c r="I172" s="19">
        <v>8385590</v>
      </c>
      <c r="J172" s="19">
        <v>8385590</v>
      </c>
      <c r="K172" s="20">
        <f>Table13[[#This Row],[287773.0000]]/درآمدها!$C$10*100</f>
        <v>7.5607455285220144E-4</v>
      </c>
    </row>
    <row r="173" spans="1:11" ht="23.1" customHeight="1">
      <c r="A173" s="18" t="s">
        <v>364</v>
      </c>
      <c r="B173" s="19">
        <v>0</v>
      </c>
      <c r="C173" s="19">
        <v>0</v>
      </c>
      <c r="D173" s="19">
        <v>0</v>
      </c>
      <c r="E173" s="19">
        <v>0</v>
      </c>
      <c r="F173" s="20">
        <f>Table13[[#This Row],[-15851361.0000]]/درآمدها!$C$10*100</f>
        <v>0</v>
      </c>
      <c r="G173" s="19">
        <v>0</v>
      </c>
      <c r="H173" s="19">
        <v>0</v>
      </c>
      <c r="I173" s="19">
        <v>23600615</v>
      </c>
      <c r="J173" s="19">
        <v>23600615</v>
      </c>
      <c r="K173" s="20">
        <f>Table13[[#This Row],[287773.0000]]/درآمدها!$C$10*100</f>
        <v>2.1279152013349038E-3</v>
      </c>
    </row>
    <row r="174" spans="1:11" ht="23.1" customHeight="1">
      <c r="A174" s="18" t="s">
        <v>422</v>
      </c>
      <c r="B174" s="19">
        <v>0</v>
      </c>
      <c r="C174" s="19">
        <v>0</v>
      </c>
      <c r="D174" s="19">
        <v>0</v>
      </c>
      <c r="E174" s="19">
        <v>0</v>
      </c>
      <c r="F174" s="20">
        <f>Table13[[#This Row],[-15851361.0000]]/درآمدها!$C$10*100</f>
        <v>0</v>
      </c>
      <c r="G174" s="19">
        <v>0</v>
      </c>
      <c r="H174" s="19">
        <v>0</v>
      </c>
      <c r="I174" s="19">
        <v>1331214694</v>
      </c>
      <c r="J174" s="19">
        <v>1331214694</v>
      </c>
      <c r="K174" s="20">
        <f>Table13[[#This Row],[287773.0000]]/درآمدها!$C$10*100</f>
        <v>0.12002704097342347</v>
      </c>
    </row>
    <row r="175" spans="1:11" ht="23.1" customHeight="1">
      <c r="A175" s="18" t="s">
        <v>344</v>
      </c>
      <c r="B175" s="19">
        <v>0</v>
      </c>
      <c r="C175" s="19">
        <v>0</v>
      </c>
      <c r="D175" s="19">
        <v>0</v>
      </c>
      <c r="E175" s="19">
        <v>0</v>
      </c>
      <c r="F175" s="20">
        <f>Table13[[#This Row],[-15851361.0000]]/درآمدها!$C$10*100</f>
        <v>0</v>
      </c>
      <c r="G175" s="19">
        <v>0</v>
      </c>
      <c r="H175" s="19">
        <v>0</v>
      </c>
      <c r="I175" s="19">
        <v>121558699</v>
      </c>
      <c r="J175" s="19">
        <v>121558699</v>
      </c>
      <c r="K175" s="20">
        <f>Table13[[#This Row],[287773.0000]]/درآمدها!$C$10*100</f>
        <v>1.0960163684573219E-2</v>
      </c>
    </row>
    <row r="176" spans="1:11" ht="23.1" customHeight="1">
      <c r="A176" s="18" t="s">
        <v>450</v>
      </c>
      <c r="B176" s="19">
        <v>0</v>
      </c>
      <c r="C176" s="19">
        <v>0</v>
      </c>
      <c r="D176" s="19">
        <v>0</v>
      </c>
      <c r="E176" s="19">
        <v>0</v>
      </c>
      <c r="F176" s="20">
        <f>Table13[[#This Row],[-15851361.0000]]/درآمدها!$C$10*100</f>
        <v>0</v>
      </c>
      <c r="G176" s="19">
        <v>0</v>
      </c>
      <c r="H176" s="19">
        <v>0</v>
      </c>
      <c r="I176" s="19">
        <v>-103049</v>
      </c>
      <c r="J176" s="19">
        <v>-103049</v>
      </c>
      <c r="K176" s="20">
        <f>Table13[[#This Row],[287773.0000]]/درآمدها!$C$10*100</f>
        <v>-9.2912635362409201E-6</v>
      </c>
    </row>
    <row r="177" spans="1:11" ht="23.1" customHeight="1">
      <c r="A177" s="18" t="s">
        <v>438</v>
      </c>
      <c r="B177" s="19">
        <v>0</v>
      </c>
      <c r="C177" s="19">
        <v>0</v>
      </c>
      <c r="D177" s="19">
        <v>0</v>
      </c>
      <c r="E177" s="19">
        <v>0</v>
      </c>
      <c r="F177" s="20">
        <f>Table13[[#This Row],[-15851361.0000]]/درآمدها!$C$10*100</f>
        <v>0</v>
      </c>
      <c r="G177" s="19">
        <v>0</v>
      </c>
      <c r="H177" s="19">
        <v>0</v>
      </c>
      <c r="I177" s="19">
        <v>-136220</v>
      </c>
      <c r="J177" s="19">
        <v>-136220</v>
      </c>
      <c r="K177" s="20">
        <f>Table13[[#This Row],[287773.0000]]/درآمدها!$C$10*100</f>
        <v>-1.2282078612181953E-5</v>
      </c>
    </row>
    <row r="178" spans="1:11" ht="23.1" customHeight="1">
      <c r="A178" s="18" t="s">
        <v>439</v>
      </c>
      <c r="B178" s="19">
        <v>0</v>
      </c>
      <c r="C178" s="19">
        <v>0</v>
      </c>
      <c r="D178" s="19">
        <v>0</v>
      </c>
      <c r="E178" s="19">
        <v>0</v>
      </c>
      <c r="F178" s="20">
        <f>Table13[[#This Row],[-15851361.0000]]/درآمدها!$C$10*100</f>
        <v>0</v>
      </c>
      <c r="G178" s="19">
        <v>0</v>
      </c>
      <c r="H178" s="19">
        <v>0</v>
      </c>
      <c r="I178" s="19">
        <v>-100327</v>
      </c>
      <c r="J178" s="19">
        <v>-100327</v>
      </c>
      <c r="K178" s="20">
        <f>Table13[[#This Row],[287773.0000]]/درآمدها!$C$10*100</f>
        <v>-9.0458383565143071E-6</v>
      </c>
    </row>
    <row r="179" spans="1:11" ht="23.1" customHeight="1">
      <c r="A179" s="18" t="s">
        <v>386</v>
      </c>
      <c r="B179" s="19">
        <v>0</v>
      </c>
      <c r="C179" s="19">
        <v>0</v>
      </c>
      <c r="D179" s="19">
        <v>0</v>
      </c>
      <c r="E179" s="19">
        <v>0</v>
      </c>
      <c r="F179" s="20">
        <f>Table13[[#This Row],[-15851361.0000]]/درآمدها!$C$10*100</f>
        <v>0</v>
      </c>
      <c r="G179" s="19">
        <v>0</v>
      </c>
      <c r="H179" s="19">
        <v>0</v>
      </c>
      <c r="I179" s="19">
        <v>-469106060</v>
      </c>
      <c r="J179" s="19">
        <v>-469106060</v>
      </c>
      <c r="K179" s="20">
        <f>Table13[[#This Row],[287773.0000]]/درآمدها!$C$10*100</f>
        <v>-4.2296267114747793E-2</v>
      </c>
    </row>
    <row r="180" spans="1:11" ht="23.1" customHeight="1">
      <c r="A180" s="18" t="s">
        <v>392</v>
      </c>
      <c r="B180" s="19">
        <v>0</v>
      </c>
      <c r="C180" s="19">
        <v>0</v>
      </c>
      <c r="D180" s="19">
        <v>0</v>
      </c>
      <c r="E180" s="19">
        <v>0</v>
      </c>
      <c r="F180" s="20">
        <f>Table13[[#This Row],[-15851361.0000]]/درآمدها!$C$10*100</f>
        <v>0</v>
      </c>
      <c r="G180" s="19">
        <v>0</v>
      </c>
      <c r="H180" s="19">
        <v>0</v>
      </c>
      <c r="I180" s="19">
        <v>-2437839835</v>
      </c>
      <c r="J180" s="19">
        <v>-2437839835</v>
      </c>
      <c r="K180" s="20">
        <f>Table13[[#This Row],[287773.0000]]/درآمدها!$C$10*100</f>
        <v>-0.21980429083378861</v>
      </c>
    </row>
    <row r="181" spans="1:11" ht="23.1" customHeight="1">
      <c r="A181" s="18" t="s">
        <v>481</v>
      </c>
      <c r="B181" s="19">
        <v>0</v>
      </c>
      <c r="C181" s="19">
        <v>0</v>
      </c>
      <c r="D181" s="19">
        <v>0</v>
      </c>
      <c r="E181" s="19">
        <v>0</v>
      </c>
      <c r="F181" s="20">
        <f>Table13[[#This Row],[-15851361.0000]]/درآمدها!$C$10*100</f>
        <v>0</v>
      </c>
      <c r="G181" s="19">
        <v>0</v>
      </c>
      <c r="H181" s="19">
        <v>0</v>
      </c>
      <c r="I181" s="19">
        <v>-1786705148</v>
      </c>
      <c r="J181" s="19">
        <v>-1786705148</v>
      </c>
      <c r="K181" s="20">
        <f>Table13[[#This Row],[287773.0000]]/درآمدها!$C$10*100</f>
        <v>-0.16109567673268385</v>
      </c>
    </row>
    <row r="182" spans="1:11" ht="23.1" customHeight="1">
      <c r="A182" s="18" t="s">
        <v>314</v>
      </c>
      <c r="B182" s="19">
        <v>0</v>
      </c>
      <c r="C182" s="19">
        <v>0</v>
      </c>
      <c r="D182" s="19">
        <v>0</v>
      </c>
      <c r="E182" s="19">
        <v>0</v>
      </c>
      <c r="F182" s="20">
        <f>Table13[[#This Row],[-15851361.0000]]/درآمدها!$C$10*100</f>
        <v>0</v>
      </c>
      <c r="G182" s="19">
        <v>0</v>
      </c>
      <c r="H182" s="19">
        <v>0</v>
      </c>
      <c r="I182" s="19">
        <v>-702291420</v>
      </c>
      <c r="J182" s="19">
        <v>-702291420</v>
      </c>
      <c r="K182" s="20">
        <f>Table13[[#This Row],[287773.0000]]/درآمدها!$C$10*100</f>
        <v>-6.3321086691388154E-2</v>
      </c>
    </row>
    <row r="183" spans="1:11" ht="23.1" customHeight="1">
      <c r="A183" s="18" t="s">
        <v>313</v>
      </c>
      <c r="B183" s="19">
        <v>0</v>
      </c>
      <c r="C183" s="19">
        <v>0</v>
      </c>
      <c r="D183" s="19">
        <v>0</v>
      </c>
      <c r="E183" s="19">
        <v>0</v>
      </c>
      <c r="F183" s="20">
        <f>Table13[[#This Row],[-15851361.0000]]/درآمدها!$C$10*100</f>
        <v>0</v>
      </c>
      <c r="G183" s="19">
        <v>0</v>
      </c>
      <c r="H183" s="19">
        <v>0</v>
      </c>
      <c r="I183" s="19">
        <v>64546981</v>
      </c>
      <c r="J183" s="19">
        <v>64546981</v>
      </c>
      <c r="K183" s="20">
        <f>Table13[[#This Row],[287773.0000]]/درآمدها!$C$10*100</f>
        <v>5.8197848687491921E-3</v>
      </c>
    </row>
    <row r="184" spans="1:11" ht="23.1" customHeight="1">
      <c r="A184" s="18" t="s">
        <v>290</v>
      </c>
      <c r="B184" s="19">
        <v>0</v>
      </c>
      <c r="C184" s="19">
        <v>0</v>
      </c>
      <c r="D184" s="19">
        <v>0</v>
      </c>
      <c r="E184" s="19">
        <v>0</v>
      </c>
      <c r="F184" s="20">
        <f>Table13[[#This Row],[-15851361.0000]]/درآمدها!$C$10*100</f>
        <v>0</v>
      </c>
      <c r="G184" s="19">
        <v>0</v>
      </c>
      <c r="H184" s="19">
        <v>0</v>
      </c>
      <c r="I184" s="19">
        <v>433482720</v>
      </c>
      <c r="J184" s="19">
        <v>433482720</v>
      </c>
      <c r="K184" s="20">
        <f>Table13[[#This Row],[287773.0000]]/درآمدها!$C$10*100</f>
        <v>3.9084340361638957E-2</v>
      </c>
    </row>
    <row r="185" spans="1:11" ht="23.1" customHeight="1">
      <c r="A185" s="18" t="s">
        <v>311</v>
      </c>
      <c r="B185" s="19">
        <v>0</v>
      </c>
      <c r="C185" s="19">
        <v>0</v>
      </c>
      <c r="D185" s="19">
        <v>0</v>
      </c>
      <c r="E185" s="19">
        <v>0</v>
      </c>
      <c r="F185" s="20">
        <f>Table13[[#This Row],[-15851361.0000]]/درآمدها!$C$10*100</f>
        <v>0</v>
      </c>
      <c r="G185" s="19">
        <v>0</v>
      </c>
      <c r="H185" s="19">
        <v>0</v>
      </c>
      <c r="I185" s="19">
        <v>28947334</v>
      </c>
      <c r="J185" s="19">
        <v>28947334</v>
      </c>
      <c r="K185" s="20">
        <f>Table13[[#This Row],[287773.0000]]/درآمدها!$C$10*100</f>
        <v>2.6099943606011419E-3</v>
      </c>
    </row>
    <row r="186" spans="1:11" ht="23.1" customHeight="1">
      <c r="A186" s="18" t="s">
        <v>292</v>
      </c>
      <c r="B186" s="19">
        <v>0</v>
      </c>
      <c r="C186" s="19">
        <v>0</v>
      </c>
      <c r="D186" s="19">
        <v>0</v>
      </c>
      <c r="E186" s="19">
        <v>0</v>
      </c>
      <c r="F186" s="20">
        <f>Table13[[#This Row],[-15851361.0000]]/درآمدها!$C$10*100</f>
        <v>0</v>
      </c>
      <c r="G186" s="19">
        <v>0</v>
      </c>
      <c r="H186" s="19">
        <v>0</v>
      </c>
      <c r="I186" s="19">
        <v>106802758</v>
      </c>
      <c r="J186" s="19">
        <v>106802758</v>
      </c>
      <c r="K186" s="20">
        <f>Table13[[#This Row],[287773.0000]]/درآمدها!$C$10*100</f>
        <v>9.6297156787097729E-3</v>
      </c>
    </row>
    <row r="187" spans="1:11" ht="23.1" customHeight="1">
      <c r="A187" s="18" t="s">
        <v>420</v>
      </c>
      <c r="B187" s="19">
        <v>0</v>
      </c>
      <c r="C187" s="19">
        <v>0</v>
      </c>
      <c r="D187" s="19">
        <v>0</v>
      </c>
      <c r="E187" s="19">
        <v>0</v>
      </c>
      <c r="F187" s="20">
        <f>Table13[[#This Row],[-15851361.0000]]/درآمدها!$C$10*100</f>
        <v>0</v>
      </c>
      <c r="G187" s="19">
        <v>0</v>
      </c>
      <c r="H187" s="19">
        <v>0</v>
      </c>
      <c r="I187" s="19">
        <v>499872</v>
      </c>
      <c r="J187" s="19">
        <v>499872</v>
      </c>
      <c r="K187" s="20">
        <f>Table13[[#This Row],[287773.0000]]/درآمدها!$C$10*100</f>
        <v>4.5070233446106434E-5</v>
      </c>
    </row>
    <row r="188" spans="1:11" ht="23.1" customHeight="1">
      <c r="A188" s="18" t="s">
        <v>359</v>
      </c>
      <c r="B188" s="19">
        <v>0</v>
      </c>
      <c r="C188" s="19">
        <v>0</v>
      </c>
      <c r="D188" s="19">
        <v>0</v>
      </c>
      <c r="E188" s="19">
        <v>0</v>
      </c>
      <c r="F188" s="20">
        <f>Table13[[#This Row],[-15851361.0000]]/درآمدها!$C$10*100</f>
        <v>0</v>
      </c>
      <c r="G188" s="19">
        <v>0</v>
      </c>
      <c r="H188" s="19">
        <v>0</v>
      </c>
      <c r="I188" s="19">
        <v>215832998</v>
      </c>
      <c r="J188" s="19">
        <v>215832998</v>
      </c>
      <c r="K188" s="20">
        <f>Table13[[#This Row],[287773.0000]]/درآمدها!$C$10*100</f>
        <v>1.9460269039340117E-2</v>
      </c>
    </row>
    <row r="189" spans="1:11" ht="23.1" customHeight="1">
      <c r="A189" s="18" t="s">
        <v>348</v>
      </c>
      <c r="B189" s="19">
        <v>0</v>
      </c>
      <c r="C189" s="19">
        <v>0</v>
      </c>
      <c r="D189" s="19">
        <v>0</v>
      </c>
      <c r="E189" s="19">
        <v>0</v>
      </c>
      <c r="F189" s="20">
        <f>Table13[[#This Row],[-15851361.0000]]/درآمدها!$C$10*100</f>
        <v>0</v>
      </c>
      <c r="G189" s="19">
        <v>0</v>
      </c>
      <c r="H189" s="19">
        <v>0</v>
      </c>
      <c r="I189" s="19">
        <v>22662164</v>
      </c>
      <c r="J189" s="19">
        <v>22662164</v>
      </c>
      <c r="K189" s="20">
        <f>Table13[[#This Row],[287773.0000]]/درآمدها!$C$10*100</f>
        <v>2.0433011288368804E-3</v>
      </c>
    </row>
    <row r="190" spans="1:11" ht="23.1" customHeight="1">
      <c r="A190" s="18" t="s">
        <v>343</v>
      </c>
      <c r="B190" s="19">
        <v>0</v>
      </c>
      <c r="C190" s="19">
        <v>0</v>
      </c>
      <c r="D190" s="19">
        <v>0</v>
      </c>
      <c r="E190" s="19">
        <v>0</v>
      </c>
      <c r="F190" s="20">
        <f>Table13[[#This Row],[-15851361.0000]]/درآمدها!$C$10*100</f>
        <v>0</v>
      </c>
      <c r="G190" s="19">
        <v>0</v>
      </c>
      <c r="H190" s="19">
        <v>0</v>
      </c>
      <c r="I190" s="19">
        <v>27364962</v>
      </c>
      <c r="J190" s="19">
        <v>27364962</v>
      </c>
      <c r="K190" s="20">
        <f>Table13[[#This Row],[287773.0000]]/درآمدها!$C$10*100</f>
        <v>2.4673220856215824E-3</v>
      </c>
    </row>
    <row r="191" spans="1:11" ht="23.1" customHeight="1">
      <c r="A191" s="18" t="s">
        <v>375</v>
      </c>
      <c r="B191" s="19">
        <v>0</v>
      </c>
      <c r="C191" s="19">
        <v>0</v>
      </c>
      <c r="D191" s="19">
        <v>0</v>
      </c>
      <c r="E191" s="19">
        <v>0</v>
      </c>
      <c r="F191" s="20">
        <f>Table13[[#This Row],[-15851361.0000]]/درآمدها!$C$10*100</f>
        <v>0</v>
      </c>
      <c r="G191" s="19">
        <v>0</v>
      </c>
      <c r="H191" s="19">
        <v>0</v>
      </c>
      <c r="I191" s="19">
        <v>349725940</v>
      </c>
      <c r="J191" s="19">
        <v>349725940</v>
      </c>
      <c r="K191" s="20">
        <f>Table13[[#This Row],[287773.0000]]/درآمدها!$C$10*100</f>
        <v>3.1532531844070101E-2</v>
      </c>
    </row>
    <row r="192" spans="1:11" ht="23.1" customHeight="1">
      <c r="A192" s="18" t="s">
        <v>498</v>
      </c>
      <c r="B192" s="19">
        <v>0</v>
      </c>
      <c r="C192" s="19">
        <v>0</v>
      </c>
      <c r="D192" s="19">
        <v>0</v>
      </c>
      <c r="E192" s="19">
        <v>0</v>
      </c>
      <c r="F192" s="20">
        <f>Table13[[#This Row],[-15851361.0000]]/درآمدها!$C$10*100</f>
        <v>0</v>
      </c>
      <c r="G192" s="19">
        <v>0</v>
      </c>
      <c r="H192" s="19">
        <v>0</v>
      </c>
      <c r="I192" s="19">
        <v>7964667596</v>
      </c>
      <c r="J192" s="19">
        <v>7964667596</v>
      </c>
      <c r="K192" s="20">
        <f>Table13[[#This Row],[287773.0000]]/درآمدها!$C$10*100</f>
        <v>0.71812269515467819</v>
      </c>
    </row>
    <row r="193" spans="1:11" ht="23.1" customHeight="1">
      <c r="A193" s="18" t="s">
        <v>451</v>
      </c>
      <c r="B193" s="19">
        <v>0</v>
      </c>
      <c r="C193" s="19">
        <v>0</v>
      </c>
      <c r="D193" s="19">
        <v>0</v>
      </c>
      <c r="E193" s="19">
        <v>0</v>
      </c>
      <c r="F193" s="20">
        <f>Table13[[#This Row],[-15851361.0000]]/درآمدها!$C$10*100</f>
        <v>0</v>
      </c>
      <c r="G193" s="19">
        <v>0</v>
      </c>
      <c r="H193" s="19">
        <v>0</v>
      </c>
      <c r="I193" s="19">
        <v>1444693072</v>
      </c>
      <c r="J193" s="19">
        <v>1444693072</v>
      </c>
      <c r="K193" s="20">
        <f>Table13[[#This Row],[287773.0000]]/درآمدها!$C$10*100</f>
        <v>0.13025865424151112</v>
      </c>
    </row>
    <row r="194" spans="1:11" ht="23.1" customHeight="1">
      <c r="A194" s="18" t="s">
        <v>474</v>
      </c>
      <c r="B194" s="19">
        <v>0</v>
      </c>
      <c r="C194" s="19">
        <v>0</v>
      </c>
      <c r="D194" s="19">
        <v>0</v>
      </c>
      <c r="E194" s="19">
        <v>0</v>
      </c>
      <c r="F194" s="20">
        <f>Table13[[#This Row],[-15851361.0000]]/درآمدها!$C$10*100</f>
        <v>0</v>
      </c>
      <c r="G194" s="19">
        <v>0</v>
      </c>
      <c r="H194" s="19">
        <v>0</v>
      </c>
      <c r="I194" s="19">
        <v>444847316</v>
      </c>
      <c r="J194" s="19">
        <v>444847316</v>
      </c>
      <c r="K194" s="20">
        <f>Table13[[#This Row],[287773.0000]]/درآمدها!$C$10*100</f>
        <v>4.0109012667230569E-2</v>
      </c>
    </row>
    <row r="195" spans="1:11" ht="23.1" customHeight="1">
      <c r="A195" s="18" t="s">
        <v>452</v>
      </c>
      <c r="B195" s="19">
        <v>0</v>
      </c>
      <c r="C195" s="19">
        <v>0</v>
      </c>
      <c r="D195" s="19">
        <v>0</v>
      </c>
      <c r="E195" s="19">
        <v>0</v>
      </c>
      <c r="F195" s="20">
        <f>Table13[[#This Row],[-15851361.0000]]/درآمدها!$C$10*100</f>
        <v>0</v>
      </c>
      <c r="G195" s="19">
        <v>0</v>
      </c>
      <c r="H195" s="19">
        <v>0</v>
      </c>
      <c r="I195" s="19">
        <v>71545649</v>
      </c>
      <c r="J195" s="19">
        <v>71545649</v>
      </c>
      <c r="K195" s="20">
        <f>Table13[[#This Row],[287773.0000]]/درآمدها!$C$10*100</f>
        <v>6.4508096122271128E-3</v>
      </c>
    </row>
    <row r="196" spans="1:11" ht="23.1" customHeight="1">
      <c r="A196" s="18" t="s">
        <v>544</v>
      </c>
      <c r="B196" s="19">
        <v>0</v>
      </c>
      <c r="C196" s="19">
        <v>0</v>
      </c>
      <c r="D196" s="19">
        <v>0</v>
      </c>
      <c r="E196" s="19">
        <v>0</v>
      </c>
      <c r="F196" s="20">
        <f>Table13[[#This Row],[-15851361.0000]]/درآمدها!$C$10*100</f>
        <v>0</v>
      </c>
      <c r="G196" s="19">
        <v>0</v>
      </c>
      <c r="H196" s="19">
        <v>0</v>
      </c>
      <c r="I196" s="19">
        <v>186754716</v>
      </c>
      <c r="J196" s="19">
        <v>186754716</v>
      </c>
      <c r="K196" s="20">
        <f>Table13[[#This Row],[287773.0000]]/درآمدها!$C$10*100</f>
        <v>1.6838467942355859E-2</v>
      </c>
    </row>
    <row r="197" spans="1:11" ht="23.1" customHeight="1">
      <c r="A197" s="18" t="s">
        <v>486</v>
      </c>
      <c r="B197" s="19">
        <v>0</v>
      </c>
      <c r="C197" s="19">
        <v>0</v>
      </c>
      <c r="D197" s="19">
        <v>0</v>
      </c>
      <c r="E197" s="19">
        <v>0</v>
      </c>
      <c r="F197" s="20">
        <f>Table13[[#This Row],[-15851361.0000]]/درآمدها!$C$10*100</f>
        <v>0</v>
      </c>
      <c r="G197" s="19">
        <v>0</v>
      </c>
      <c r="H197" s="19">
        <v>0</v>
      </c>
      <c r="I197" s="19">
        <v>693783266</v>
      </c>
      <c r="J197" s="19">
        <v>693783266</v>
      </c>
      <c r="K197" s="20">
        <f>Table13[[#This Row],[287773.0000]]/درآمدها!$C$10*100</f>
        <v>6.2553961333345648E-2</v>
      </c>
    </row>
    <row r="198" spans="1:11" ht="23.1" customHeight="1">
      <c r="A198" s="18" t="s">
        <v>543</v>
      </c>
      <c r="B198" s="19">
        <v>0</v>
      </c>
      <c r="C198" s="19">
        <v>0</v>
      </c>
      <c r="D198" s="19">
        <v>0</v>
      </c>
      <c r="E198" s="19">
        <v>0</v>
      </c>
      <c r="F198" s="20">
        <f>Table13[[#This Row],[-15851361.0000]]/درآمدها!$C$10*100</f>
        <v>0</v>
      </c>
      <c r="G198" s="19">
        <v>0</v>
      </c>
      <c r="H198" s="19">
        <v>0</v>
      </c>
      <c r="I198" s="19">
        <v>109198378</v>
      </c>
      <c r="J198" s="19">
        <v>109198378</v>
      </c>
      <c r="K198" s="20">
        <f>Table13[[#This Row],[287773.0000]]/درآمدها!$C$10*100</f>
        <v>9.8457132793918697E-3</v>
      </c>
    </row>
    <row r="199" spans="1:11" ht="23.1" customHeight="1">
      <c r="A199" s="18" t="s">
        <v>381</v>
      </c>
      <c r="B199" s="19">
        <v>0</v>
      </c>
      <c r="C199" s="19">
        <v>0</v>
      </c>
      <c r="D199" s="19">
        <v>0</v>
      </c>
      <c r="E199" s="19">
        <v>0</v>
      </c>
      <c r="F199" s="20">
        <f>Table13[[#This Row],[-15851361.0000]]/درآمدها!$C$10*100</f>
        <v>0</v>
      </c>
      <c r="G199" s="19">
        <v>0</v>
      </c>
      <c r="H199" s="19">
        <v>0</v>
      </c>
      <c r="I199" s="19">
        <v>211500533</v>
      </c>
      <c r="J199" s="19">
        <v>211500533</v>
      </c>
      <c r="K199" s="20">
        <f>Table13[[#This Row],[287773.0000]]/درآمدها!$C$10*100</f>
        <v>1.9069638620058608E-2</v>
      </c>
    </row>
    <row r="200" spans="1:11" ht="23.1" customHeight="1">
      <c r="A200" s="18" t="s">
        <v>435</v>
      </c>
      <c r="B200" s="19">
        <v>0</v>
      </c>
      <c r="C200" s="19">
        <v>0</v>
      </c>
      <c r="D200" s="19">
        <v>0</v>
      </c>
      <c r="E200" s="19">
        <v>0</v>
      </c>
      <c r="F200" s="20">
        <f>Table13[[#This Row],[-15851361.0000]]/درآمدها!$C$10*100</f>
        <v>0</v>
      </c>
      <c r="G200" s="19">
        <v>0</v>
      </c>
      <c r="H200" s="19">
        <v>0</v>
      </c>
      <c r="I200" s="19">
        <v>1694954635</v>
      </c>
      <c r="J200" s="19">
        <v>1694954635</v>
      </c>
      <c r="K200" s="20">
        <f>Table13[[#This Row],[287773.0000]]/درآمدها!$C$10*100</f>
        <v>0.1528231248799895</v>
      </c>
    </row>
    <row r="201" spans="1:11" ht="23.1" customHeight="1">
      <c r="A201" s="18" t="s">
        <v>437</v>
      </c>
      <c r="B201" s="19">
        <v>0</v>
      </c>
      <c r="C201" s="19">
        <v>0</v>
      </c>
      <c r="D201" s="19">
        <v>0</v>
      </c>
      <c r="E201" s="19">
        <v>0</v>
      </c>
      <c r="F201" s="20">
        <f>Table13[[#This Row],[-15851361.0000]]/درآمدها!$C$10*100</f>
        <v>0</v>
      </c>
      <c r="G201" s="19">
        <v>0</v>
      </c>
      <c r="H201" s="19">
        <v>0</v>
      </c>
      <c r="I201" s="19">
        <v>79460653</v>
      </c>
      <c r="J201" s="19">
        <v>79460653</v>
      </c>
      <c r="K201" s="20">
        <f>Table13[[#This Row],[287773.0000]]/درآمدها!$C$10*100</f>
        <v>7.1644544613222137E-3</v>
      </c>
    </row>
    <row r="202" spans="1:11" ht="23.1" customHeight="1">
      <c r="A202" s="18" t="s">
        <v>471</v>
      </c>
      <c r="B202" s="19">
        <v>0</v>
      </c>
      <c r="C202" s="19">
        <v>0</v>
      </c>
      <c r="D202" s="19">
        <v>0</v>
      </c>
      <c r="E202" s="19">
        <v>0</v>
      </c>
      <c r="F202" s="20">
        <f>Table13[[#This Row],[-15851361.0000]]/درآمدها!$C$10*100</f>
        <v>0</v>
      </c>
      <c r="G202" s="19">
        <v>0</v>
      </c>
      <c r="H202" s="19">
        <v>0</v>
      </c>
      <c r="I202" s="19">
        <v>-11853964</v>
      </c>
      <c r="J202" s="19">
        <v>-11853964</v>
      </c>
      <c r="K202" s="20">
        <f>Table13[[#This Row],[287773.0000]]/درآمدها!$C$10*100</f>
        <v>-1.0687954611215303E-3</v>
      </c>
    </row>
    <row r="203" spans="1:11" ht="23.1" customHeight="1">
      <c r="A203" s="18" t="s">
        <v>446</v>
      </c>
      <c r="B203" s="19">
        <v>0</v>
      </c>
      <c r="C203" s="19">
        <v>0</v>
      </c>
      <c r="D203" s="19">
        <v>0</v>
      </c>
      <c r="E203" s="19">
        <v>0</v>
      </c>
      <c r="F203" s="20">
        <f>Table13[[#This Row],[-15851361.0000]]/درآمدها!$C$10*100</f>
        <v>0</v>
      </c>
      <c r="G203" s="19">
        <v>0</v>
      </c>
      <c r="H203" s="19">
        <v>0</v>
      </c>
      <c r="I203" s="19">
        <v>2684466</v>
      </c>
      <c r="J203" s="19">
        <v>2684466</v>
      </c>
      <c r="K203" s="20">
        <f>Table13[[#This Row],[287773.0000]]/درآمدها!$C$10*100</f>
        <v>2.4204098108742946E-4</v>
      </c>
    </row>
    <row r="204" spans="1:11" ht="23.1" customHeight="1">
      <c r="A204" s="18" t="s">
        <v>472</v>
      </c>
      <c r="B204" s="19">
        <v>0</v>
      </c>
      <c r="C204" s="19">
        <v>0</v>
      </c>
      <c r="D204" s="19">
        <v>0</v>
      </c>
      <c r="E204" s="19">
        <v>0</v>
      </c>
      <c r="F204" s="20">
        <f>Table13[[#This Row],[-15851361.0000]]/درآمدها!$C$10*100</f>
        <v>0</v>
      </c>
      <c r="G204" s="19">
        <v>0</v>
      </c>
      <c r="H204" s="19">
        <v>0</v>
      </c>
      <c r="I204" s="19">
        <v>-83724459</v>
      </c>
      <c r="J204" s="19">
        <v>-83724459</v>
      </c>
      <c r="K204" s="20">
        <f>Table13[[#This Row],[287773.0000]]/درآمدها!$C$10*100</f>
        <v>-7.5488943415093594E-3</v>
      </c>
    </row>
    <row r="205" spans="1:11" ht="23.1" customHeight="1">
      <c r="A205" s="18" t="s">
        <v>457</v>
      </c>
      <c r="B205" s="19">
        <v>0</v>
      </c>
      <c r="C205" s="19">
        <v>0</v>
      </c>
      <c r="D205" s="19">
        <v>0</v>
      </c>
      <c r="E205" s="19">
        <v>0</v>
      </c>
      <c r="F205" s="20">
        <f>Table13[[#This Row],[-15851361.0000]]/درآمدها!$C$10*100</f>
        <v>0</v>
      </c>
      <c r="G205" s="19">
        <v>0</v>
      </c>
      <c r="H205" s="19">
        <v>0</v>
      </c>
      <c r="I205" s="19">
        <v>132569</v>
      </c>
      <c r="J205" s="19">
        <v>132569</v>
      </c>
      <c r="K205" s="20">
        <f>Table13[[#This Row],[287773.0000]]/درآمدها!$C$10*100</f>
        <v>1.1952891495656656E-5</v>
      </c>
    </row>
    <row r="206" spans="1:11" ht="23.1" customHeight="1">
      <c r="A206" s="18" t="s">
        <v>98</v>
      </c>
      <c r="B206" s="19">
        <v>0</v>
      </c>
      <c r="C206" s="19">
        <v>331295312</v>
      </c>
      <c r="D206" s="19">
        <v>-407072276</v>
      </c>
      <c r="E206" s="19">
        <v>-75776964</v>
      </c>
      <c r="F206" s="20">
        <f>Table13[[#This Row],[-15851361.0000]]/درآمدها!$C$10*100</f>
        <v>-6.8323199885514749E-3</v>
      </c>
      <c r="G206" s="19">
        <v>0</v>
      </c>
      <c r="H206" s="19">
        <v>0</v>
      </c>
      <c r="I206" s="19">
        <v>-407072276</v>
      </c>
      <c r="J206" s="19">
        <v>-407072276</v>
      </c>
      <c r="K206" s="20">
        <f>Table13[[#This Row],[287773.0000]]/درآمدها!$C$10*100</f>
        <v>-3.6703081006253337E-2</v>
      </c>
    </row>
    <row r="207" spans="1:11" ht="23.1" customHeight="1">
      <c r="A207" s="18" t="s">
        <v>444</v>
      </c>
      <c r="B207" s="19">
        <v>0</v>
      </c>
      <c r="C207" s="19">
        <v>0</v>
      </c>
      <c r="D207" s="19">
        <v>0</v>
      </c>
      <c r="E207" s="19">
        <v>0</v>
      </c>
      <c r="F207" s="20">
        <f>Table13[[#This Row],[-15851361.0000]]/درآمدها!$C$10*100</f>
        <v>0</v>
      </c>
      <c r="G207" s="19">
        <v>0</v>
      </c>
      <c r="H207" s="19">
        <v>0</v>
      </c>
      <c r="I207" s="19">
        <v>729115</v>
      </c>
      <c r="J207" s="19">
        <v>729115</v>
      </c>
      <c r="K207" s="20">
        <f>Table13[[#This Row],[287773.0000]]/درآمدها!$C$10*100</f>
        <v>6.5739595854654573E-5</v>
      </c>
    </row>
    <row r="208" spans="1:11" ht="23.1" customHeight="1">
      <c r="A208" s="18" t="s">
        <v>436</v>
      </c>
      <c r="B208" s="19">
        <v>0</v>
      </c>
      <c r="C208" s="19">
        <v>-1731728000</v>
      </c>
      <c r="D208" s="19">
        <v>1783507398</v>
      </c>
      <c r="E208" s="19">
        <v>51779398</v>
      </c>
      <c r="F208" s="20">
        <f>Table13[[#This Row],[-15851361.0000]]/درآمدها!$C$10*100</f>
        <v>4.6686142763724646E-3</v>
      </c>
      <c r="G208" s="19">
        <v>0</v>
      </c>
      <c r="H208" s="19">
        <v>0</v>
      </c>
      <c r="I208" s="19">
        <v>1783047537</v>
      </c>
      <c r="J208" s="19">
        <v>1783047537</v>
      </c>
      <c r="K208" s="20">
        <f>Table13[[#This Row],[287773.0000]]/درآمدها!$C$10*100</f>
        <v>0.1607658935449377</v>
      </c>
    </row>
    <row r="209" spans="1:11" ht="23.1" customHeight="1">
      <c r="A209" s="18" t="s">
        <v>465</v>
      </c>
      <c r="B209" s="19">
        <v>0</v>
      </c>
      <c r="C209" s="19">
        <v>-843178000</v>
      </c>
      <c r="D209" s="19">
        <v>926172000</v>
      </c>
      <c r="E209" s="19">
        <v>82994000</v>
      </c>
      <c r="F209" s="20">
        <f>Table13[[#This Row],[-15851361.0000]]/درآمدها!$C$10*100</f>
        <v>7.4830335658451702E-3</v>
      </c>
      <c r="G209" s="19">
        <v>0</v>
      </c>
      <c r="H209" s="19">
        <v>0</v>
      </c>
      <c r="I209" s="19">
        <v>925933534</v>
      </c>
      <c r="J209" s="19">
        <v>925933534</v>
      </c>
      <c r="K209" s="20">
        <f>Table13[[#This Row],[287773.0000]]/درآمدها!$C$10*100</f>
        <v>8.3485453341972202E-2</v>
      </c>
    </row>
    <row r="210" spans="1:11" ht="23.1" customHeight="1">
      <c r="A210" s="18" t="s">
        <v>467</v>
      </c>
      <c r="B210" s="19">
        <v>0</v>
      </c>
      <c r="C210" s="19">
        <v>-115930000</v>
      </c>
      <c r="D210" s="19">
        <v>135415000</v>
      </c>
      <c r="E210" s="19">
        <v>19485000</v>
      </c>
      <c r="F210" s="20">
        <f>Table13[[#This Row],[-15851361.0000]]/درآمدها!$C$10*100</f>
        <v>1.7568367476021537E-3</v>
      </c>
      <c r="G210" s="19">
        <v>0</v>
      </c>
      <c r="H210" s="19">
        <v>0</v>
      </c>
      <c r="I210" s="19">
        <v>135380133</v>
      </c>
      <c r="J210" s="19">
        <v>135380133</v>
      </c>
      <c r="K210" s="20">
        <f>Table13[[#This Row],[287773.0000]]/درآمدها!$C$10*100</f>
        <v>1.2206353222974956E-2</v>
      </c>
    </row>
    <row r="211" spans="1:11" ht="23.1" customHeight="1">
      <c r="A211" s="18" t="s">
        <v>396</v>
      </c>
      <c r="B211" s="19">
        <v>0</v>
      </c>
      <c r="C211" s="19">
        <v>0</v>
      </c>
      <c r="D211" s="19">
        <v>0</v>
      </c>
      <c r="E211" s="19">
        <v>0</v>
      </c>
      <c r="F211" s="20">
        <f>Table13[[#This Row],[-15851361.0000]]/درآمدها!$C$10*100</f>
        <v>0</v>
      </c>
      <c r="G211" s="19">
        <v>0</v>
      </c>
      <c r="H211" s="19">
        <v>0</v>
      </c>
      <c r="I211" s="19">
        <v>149315818</v>
      </c>
      <c r="J211" s="19">
        <v>149315818</v>
      </c>
      <c r="K211" s="20">
        <f>Table13[[#This Row],[287773.0000]]/درآمدها!$C$10*100</f>
        <v>1.346284403698615E-2</v>
      </c>
    </row>
    <row r="212" spans="1:11" ht="23.1" customHeight="1">
      <c r="A212" s="18" t="s">
        <v>443</v>
      </c>
      <c r="B212" s="19">
        <v>0</v>
      </c>
      <c r="C212" s="19">
        <v>0</v>
      </c>
      <c r="D212" s="19">
        <v>0</v>
      </c>
      <c r="E212" s="19">
        <v>0</v>
      </c>
      <c r="F212" s="20">
        <f>Table13[[#This Row],[-15851361.0000]]/درآمدها!$C$10*100</f>
        <v>0</v>
      </c>
      <c r="G212" s="19">
        <v>0</v>
      </c>
      <c r="H212" s="19">
        <v>0</v>
      </c>
      <c r="I212" s="19">
        <v>-103663965</v>
      </c>
      <c r="J212" s="19">
        <v>-103663965</v>
      </c>
      <c r="K212" s="20">
        <f>Table13[[#This Row],[287773.0000]]/درآمدها!$C$10*100</f>
        <v>-9.3467109630045418E-3</v>
      </c>
    </row>
    <row r="213" spans="1:11" ht="23.1" customHeight="1">
      <c r="A213" s="18" t="s">
        <v>510</v>
      </c>
      <c r="B213" s="19">
        <v>0</v>
      </c>
      <c r="C213" s="19">
        <v>0</v>
      </c>
      <c r="D213" s="19">
        <v>0</v>
      </c>
      <c r="E213" s="19">
        <v>0</v>
      </c>
      <c r="F213" s="20">
        <f>Table13[[#This Row],[-15851361.0000]]/درآمدها!$C$10*100</f>
        <v>0</v>
      </c>
      <c r="G213" s="19">
        <v>0</v>
      </c>
      <c r="H213" s="19">
        <v>0</v>
      </c>
      <c r="I213" s="19">
        <v>5738526</v>
      </c>
      <c r="J213" s="19">
        <v>5738526</v>
      </c>
      <c r="K213" s="20">
        <f>Table13[[#This Row],[287773.0000]]/درآمدها!$C$10*100</f>
        <v>5.1740586881551939E-4</v>
      </c>
    </row>
    <row r="214" spans="1:11" ht="23.1" customHeight="1">
      <c r="A214" s="18" t="s">
        <v>358</v>
      </c>
      <c r="B214" s="19">
        <v>0</v>
      </c>
      <c r="C214" s="19">
        <v>0</v>
      </c>
      <c r="D214" s="19">
        <v>0</v>
      </c>
      <c r="E214" s="19">
        <v>0</v>
      </c>
      <c r="F214" s="20">
        <f>Table13[[#This Row],[-15851361.0000]]/درآمدها!$C$10*100</f>
        <v>0</v>
      </c>
      <c r="G214" s="19">
        <v>0</v>
      </c>
      <c r="H214" s="19">
        <v>0</v>
      </c>
      <c r="I214" s="19">
        <v>226221367</v>
      </c>
      <c r="J214" s="19">
        <v>226221367</v>
      </c>
      <c r="K214" s="20">
        <f>Table13[[#This Row],[287773.0000]]/درآمدها!$C$10*100</f>
        <v>2.0396921254215716E-2</v>
      </c>
    </row>
    <row r="215" spans="1:11" ht="23.1" customHeight="1">
      <c r="A215" s="18" t="s">
        <v>99</v>
      </c>
      <c r="B215" s="19">
        <v>0</v>
      </c>
      <c r="C215" s="19">
        <v>-759404403</v>
      </c>
      <c r="D215" s="19">
        <v>0</v>
      </c>
      <c r="E215" s="19">
        <v>-759404403</v>
      </c>
      <c r="F215" s="20">
        <f>Table13[[#This Row],[-15851361.0000]]/درآمدها!$C$10*100</f>
        <v>-6.8470595918977431E-2</v>
      </c>
      <c r="G215" s="19">
        <v>0</v>
      </c>
      <c r="H215" s="19">
        <v>-999855103</v>
      </c>
      <c r="I215" s="19">
        <v>0</v>
      </c>
      <c r="J215" s="19">
        <v>-999855103</v>
      </c>
      <c r="K215" s="20">
        <f>Table13[[#This Row],[287773.0000]]/درآمدها!$C$10*100</f>
        <v>-9.0150484332970834E-2</v>
      </c>
    </row>
    <row r="216" spans="1:11" ht="23.1" customHeight="1">
      <c r="A216" s="18" t="s">
        <v>548</v>
      </c>
      <c r="B216" s="19">
        <v>0</v>
      </c>
      <c r="C216" s="19">
        <v>-43401000</v>
      </c>
      <c r="D216" s="19">
        <v>44652898</v>
      </c>
      <c r="E216" s="19">
        <v>1251898</v>
      </c>
      <c r="F216" s="20">
        <f>Table13[[#This Row],[-15851361.0000]]/درآمدها!$C$10*100</f>
        <v>1.128755663664173E-4</v>
      </c>
      <c r="G216" s="19">
        <v>0</v>
      </c>
      <c r="H216" s="19">
        <v>0</v>
      </c>
      <c r="I216" s="19">
        <v>44641482</v>
      </c>
      <c r="J216" s="19">
        <v>44641482</v>
      </c>
      <c r="K216" s="20">
        <f>Table13[[#This Row],[287773.0000]]/درآمدها!$C$10*100</f>
        <v>4.0250344390567157E-3</v>
      </c>
    </row>
    <row r="217" spans="1:11" ht="23.1" customHeight="1">
      <c r="A217" s="18" t="s">
        <v>419</v>
      </c>
      <c r="B217" s="19">
        <v>0</v>
      </c>
      <c r="C217" s="19">
        <v>0</v>
      </c>
      <c r="D217" s="19">
        <v>0</v>
      </c>
      <c r="E217" s="19">
        <v>0</v>
      </c>
      <c r="F217" s="20">
        <f>Table13[[#This Row],[-15851361.0000]]/درآمدها!$C$10*100</f>
        <v>0</v>
      </c>
      <c r="G217" s="19">
        <v>0</v>
      </c>
      <c r="H217" s="19">
        <v>0</v>
      </c>
      <c r="I217" s="19">
        <v>2982158778</v>
      </c>
      <c r="J217" s="19">
        <v>2982158778</v>
      </c>
      <c r="K217" s="20">
        <f>Table13[[#This Row],[287773.0000]]/درآمدها!$C$10*100</f>
        <v>0.26888201839233938</v>
      </c>
    </row>
    <row r="218" spans="1:11" ht="23.1" customHeight="1">
      <c r="A218" s="18" t="s">
        <v>429</v>
      </c>
      <c r="B218" s="19">
        <v>0</v>
      </c>
      <c r="C218" s="19">
        <v>0</v>
      </c>
      <c r="D218" s="19">
        <v>0</v>
      </c>
      <c r="E218" s="19">
        <v>0</v>
      </c>
      <c r="F218" s="20">
        <f>Table13[[#This Row],[-15851361.0000]]/درآمدها!$C$10*100</f>
        <v>0</v>
      </c>
      <c r="G218" s="19">
        <v>0</v>
      </c>
      <c r="H218" s="19">
        <v>0</v>
      </c>
      <c r="I218" s="19">
        <v>168443298</v>
      </c>
      <c r="J218" s="19">
        <v>168443298</v>
      </c>
      <c r="K218" s="20">
        <f>Table13[[#This Row],[287773.0000]]/درآمدها!$C$10*100</f>
        <v>1.5187445512635379E-2</v>
      </c>
    </row>
    <row r="219" spans="1:11" ht="23.1" customHeight="1">
      <c r="A219" s="18" t="s">
        <v>508</v>
      </c>
      <c r="B219" s="19">
        <v>0</v>
      </c>
      <c r="C219" s="19">
        <v>0</v>
      </c>
      <c r="D219" s="19">
        <v>0</v>
      </c>
      <c r="E219" s="19">
        <v>0</v>
      </c>
      <c r="F219" s="20">
        <f>Table13[[#This Row],[-15851361.0000]]/درآمدها!$C$10*100</f>
        <v>0</v>
      </c>
      <c r="G219" s="19">
        <v>0</v>
      </c>
      <c r="H219" s="19">
        <v>0</v>
      </c>
      <c r="I219" s="19">
        <v>9124094</v>
      </c>
      <c r="J219" s="19">
        <v>9124094</v>
      </c>
      <c r="K219" s="20">
        <f>Table13[[#This Row],[287773.0000]]/درآمدها!$C$10*100</f>
        <v>8.2266069426617018E-4</v>
      </c>
    </row>
    <row r="220" spans="1:11" ht="23.1" customHeight="1">
      <c r="A220" s="18" t="s">
        <v>473</v>
      </c>
      <c r="B220" s="19">
        <v>0</v>
      </c>
      <c r="C220" s="19">
        <v>0</v>
      </c>
      <c r="D220" s="19">
        <v>0</v>
      </c>
      <c r="E220" s="19">
        <v>0</v>
      </c>
      <c r="F220" s="20">
        <f>Table13[[#This Row],[-15851361.0000]]/درآمدها!$C$10*100</f>
        <v>0</v>
      </c>
      <c r="G220" s="19">
        <v>0</v>
      </c>
      <c r="H220" s="19">
        <v>0</v>
      </c>
      <c r="I220" s="19">
        <v>156553383</v>
      </c>
      <c r="J220" s="19">
        <v>156553383</v>
      </c>
      <c r="K220" s="20">
        <f>Table13[[#This Row],[287773.0000]]/درآمدها!$C$10*100</f>
        <v>1.4115408581772354E-2</v>
      </c>
    </row>
    <row r="221" spans="1:11" ht="23.1" customHeight="1">
      <c r="A221" s="18" t="s">
        <v>384</v>
      </c>
      <c r="B221" s="19">
        <v>0</v>
      </c>
      <c r="C221" s="19">
        <v>0</v>
      </c>
      <c r="D221" s="19">
        <v>0</v>
      </c>
      <c r="E221" s="19">
        <v>0</v>
      </c>
      <c r="F221" s="20">
        <f>Table13[[#This Row],[-15851361.0000]]/درآمدها!$C$10*100</f>
        <v>0</v>
      </c>
      <c r="G221" s="19">
        <v>0</v>
      </c>
      <c r="H221" s="19">
        <v>0</v>
      </c>
      <c r="I221" s="19">
        <v>165177469</v>
      </c>
      <c r="J221" s="19">
        <v>165177469</v>
      </c>
      <c r="K221" s="20">
        <f>Table13[[#This Row],[287773.0000]]/درآمدها!$C$10*100</f>
        <v>1.4892986780349785E-2</v>
      </c>
    </row>
    <row r="222" spans="1:11" ht="23.1" customHeight="1">
      <c r="A222" s="18" t="s">
        <v>383</v>
      </c>
      <c r="B222" s="19">
        <v>0</v>
      </c>
      <c r="C222" s="19">
        <v>0</v>
      </c>
      <c r="D222" s="19">
        <v>0</v>
      </c>
      <c r="E222" s="19">
        <v>0</v>
      </c>
      <c r="F222" s="20">
        <f>Table13[[#This Row],[-15851361.0000]]/درآمدها!$C$10*100</f>
        <v>0</v>
      </c>
      <c r="G222" s="19">
        <v>0</v>
      </c>
      <c r="H222" s="19">
        <v>0</v>
      </c>
      <c r="I222" s="19">
        <v>195807315</v>
      </c>
      <c r="J222" s="19">
        <v>195807315</v>
      </c>
      <c r="K222" s="20">
        <f>Table13[[#This Row],[287773.0000]]/درآمدها!$C$10*100</f>
        <v>1.7654682393703384E-2</v>
      </c>
    </row>
    <row r="223" spans="1:11" ht="23.1" customHeight="1">
      <c r="A223" s="18" t="s">
        <v>385</v>
      </c>
      <c r="B223" s="19">
        <v>0</v>
      </c>
      <c r="C223" s="19">
        <v>0</v>
      </c>
      <c r="D223" s="19">
        <v>0</v>
      </c>
      <c r="E223" s="19">
        <v>0</v>
      </c>
      <c r="F223" s="20">
        <f>Table13[[#This Row],[-15851361.0000]]/درآمدها!$C$10*100</f>
        <v>0</v>
      </c>
      <c r="G223" s="19">
        <v>0</v>
      </c>
      <c r="H223" s="19">
        <v>0</v>
      </c>
      <c r="I223" s="19">
        <v>203492617</v>
      </c>
      <c r="J223" s="19">
        <v>203492617</v>
      </c>
      <c r="K223" s="20">
        <f>Table13[[#This Row],[287773.0000]]/درآمدها!$C$10*100</f>
        <v>1.8347616495321056E-2</v>
      </c>
    </row>
    <row r="224" spans="1:11" ht="23.1" customHeight="1">
      <c r="A224" s="18" t="s">
        <v>533</v>
      </c>
      <c r="B224" s="19">
        <v>0</v>
      </c>
      <c r="C224" s="19">
        <v>2152000</v>
      </c>
      <c r="D224" s="19">
        <v>-239</v>
      </c>
      <c r="E224" s="19">
        <v>2151761</v>
      </c>
      <c r="F224" s="20">
        <f>Table13[[#This Row],[-15851361.0000]]/درآمدها!$C$10*100</f>
        <v>1.9401040784486315E-4</v>
      </c>
      <c r="G224" s="19">
        <v>0</v>
      </c>
      <c r="H224" s="19">
        <v>3102000</v>
      </c>
      <c r="I224" s="19">
        <v>-857</v>
      </c>
      <c r="J224" s="19">
        <v>3101143</v>
      </c>
      <c r="K224" s="20">
        <f>Table13[[#This Row],[287773.0000]]/درآمدها!$C$10*100</f>
        <v>2.7961005809438988E-4</v>
      </c>
    </row>
    <row r="225" spans="1:11" ht="23.1" customHeight="1">
      <c r="A225" s="18" t="s">
        <v>534</v>
      </c>
      <c r="B225" s="19">
        <v>0</v>
      </c>
      <c r="C225" s="19">
        <v>2014000</v>
      </c>
      <c r="D225" s="19">
        <v>0</v>
      </c>
      <c r="E225" s="19">
        <v>2014000</v>
      </c>
      <c r="F225" s="20">
        <f>Table13[[#This Row],[-15851361.0000]]/درآمدها!$C$10*100</f>
        <v>1.8158938720404095E-4</v>
      </c>
      <c r="G225" s="19">
        <v>0</v>
      </c>
      <c r="H225" s="19">
        <v>3592000</v>
      </c>
      <c r="I225" s="19">
        <v>-930</v>
      </c>
      <c r="J225" s="19">
        <v>3591070</v>
      </c>
      <c r="K225" s="20">
        <f>Table13[[#This Row],[287773.0000]]/درآمدها!$C$10*100</f>
        <v>3.2378361504807113E-4</v>
      </c>
    </row>
    <row r="226" spans="1:11" ht="23.1" customHeight="1">
      <c r="A226" s="18" t="s">
        <v>535</v>
      </c>
      <c r="B226" s="19">
        <v>0</v>
      </c>
      <c r="C226" s="19">
        <v>1936000</v>
      </c>
      <c r="D226" s="19">
        <v>0</v>
      </c>
      <c r="E226" s="19">
        <v>1936000</v>
      </c>
      <c r="F226" s="20">
        <f>Table13[[#This Row],[-15851361.0000]]/درآمدها!$C$10*100</f>
        <v>1.7455663040070668E-4</v>
      </c>
      <c r="G226" s="19">
        <v>0</v>
      </c>
      <c r="H226" s="19">
        <v>3278000</v>
      </c>
      <c r="I226" s="19">
        <v>-853</v>
      </c>
      <c r="J226" s="19">
        <v>3277147</v>
      </c>
      <c r="K226" s="20">
        <f>Table13[[#This Row],[287773.0000]]/درآمدها!$C$10*100</f>
        <v>2.9547920333046729E-4</v>
      </c>
    </row>
    <row r="227" spans="1:11" ht="23.1" customHeight="1">
      <c r="A227" s="18" t="s">
        <v>401</v>
      </c>
      <c r="B227" s="19">
        <v>0</v>
      </c>
      <c r="C227" s="19">
        <v>119548000</v>
      </c>
      <c r="D227" s="19">
        <v>0</v>
      </c>
      <c r="E227" s="19">
        <v>119548000</v>
      </c>
      <c r="F227" s="20">
        <f>Table13[[#This Row],[-15851361.0000]]/درآمدها!$C$10*100</f>
        <v>1.0778871927243638E-2</v>
      </c>
      <c r="G227" s="19">
        <v>0</v>
      </c>
      <c r="H227" s="19">
        <v>447502000</v>
      </c>
      <c r="I227" s="19">
        <v>-116830</v>
      </c>
      <c r="J227" s="19">
        <v>447385170</v>
      </c>
      <c r="K227" s="20">
        <f>Table13[[#This Row],[287773.0000]]/درآمدها!$C$10*100</f>
        <v>4.0337834590107091E-2</v>
      </c>
    </row>
    <row r="228" spans="1:11" ht="23.1" customHeight="1">
      <c r="A228" s="18" t="s">
        <v>468</v>
      </c>
      <c r="B228" s="19">
        <v>0</v>
      </c>
      <c r="C228" s="19">
        <v>0</v>
      </c>
      <c r="D228" s="19">
        <v>0</v>
      </c>
      <c r="E228" s="19">
        <v>0</v>
      </c>
      <c r="F228" s="20">
        <f>Table13[[#This Row],[-15851361.0000]]/درآمدها!$C$10*100</f>
        <v>0</v>
      </c>
      <c r="G228" s="19">
        <v>0</v>
      </c>
      <c r="H228" s="19">
        <v>0</v>
      </c>
      <c r="I228" s="19">
        <v>-89208702</v>
      </c>
      <c r="J228" s="19">
        <v>-89208702</v>
      </c>
      <c r="K228" s="20">
        <f>Table13[[#This Row],[287773.0000]]/درآمدها!$C$10*100</f>
        <v>-8.0433731526553635E-3</v>
      </c>
    </row>
    <row r="229" spans="1:11" ht="23.1" customHeight="1">
      <c r="A229" s="18" t="s">
        <v>528</v>
      </c>
      <c r="B229" s="19">
        <v>0</v>
      </c>
      <c r="C229" s="19">
        <v>0</v>
      </c>
      <c r="D229" s="19">
        <v>0</v>
      </c>
      <c r="E229" s="19">
        <v>0</v>
      </c>
      <c r="F229" s="20">
        <f>Table13[[#This Row],[-15851361.0000]]/درآمدها!$C$10*100</f>
        <v>0</v>
      </c>
      <c r="G229" s="19">
        <v>0</v>
      </c>
      <c r="H229" s="19">
        <v>0</v>
      </c>
      <c r="I229" s="19">
        <v>29817859</v>
      </c>
      <c r="J229" s="19">
        <v>29817859</v>
      </c>
      <c r="K229" s="20">
        <f>Table13[[#This Row],[287773.0000]]/درآمدها!$C$10*100</f>
        <v>2.6884839838860462E-3</v>
      </c>
    </row>
    <row r="230" spans="1:11" ht="23.1" customHeight="1">
      <c r="A230" s="18" t="s">
        <v>394</v>
      </c>
      <c r="B230" s="19">
        <v>0</v>
      </c>
      <c r="C230" s="19">
        <v>0</v>
      </c>
      <c r="D230" s="19">
        <v>0</v>
      </c>
      <c r="E230" s="19">
        <v>0</v>
      </c>
      <c r="F230" s="20">
        <f>Table13[[#This Row],[-15851361.0000]]/درآمدها!$C$10*100</f>
        <v>0</v>
      </c>
      <c r="G230" s="19">
        <v>0</v>
      </c>
      <c r="H230" s="19">
        <v>0</v>
      </c>
      <c r="I230" s="19">
        <v>25756557</v>
      </c>
      <c r="J230" s="19">
        <v>25756557</v>
      </c>
      <c r="K230" s="20">
        <f>Table13[[#This Row],[287773.0000]]/درآمدها!$C$10*100</f>
        <v>2.3223025829771358E-3</v>
      </c>
    </row>
    <row r="231" spans="1:11" ht="23.1" customHeight="1">
      <c r="A231" s="18" t="s">
        <v>537</v>
      </c>
      <c r="B231" s="19">
        <v>0</v>
      </c>
      <c r="C231" s="19">
        <v>54436000</v>
      </c>
      <c r="D231" s="19">
        <v>0</v>
      </c>
      <c r="E231" s="19">
        <v>54436000</v>
      </c>
      <c r="F231" s="20">
        <f>Table13[[#This Row],[-15851361.0000]]/درآمدها!$C$10*100</f>
        <v>4.9081429403372255E-3</v>
      </c>
      <c r="G231" s="19">
        <v>0</v>
      </c>
      <c r="H231" s="19">
        <v>161705000</v>
      </c>
      <c r="I231" s="19">
        <v>-42312</v>
      </c>
      <c r="J231" s="19">
        <v>161662688</v>
      </c>
      <c r="K231" s="20">
        <f>Table13[[#This Row],[287773.0000]]/درآمدها!$C$10*100</f>
        <v>1.457608165227312E-2</v>
      </c>
    </row>
    <row r="232" spans="1:11" ht="23.1" customHeight="1">
      <c r="A232" s="18" t="s">
        <v>539</v>
      </c>
      <c r="B232" s="19">
        <v>0</v>
      </c>
      <c r="C232" s="19">
        <v>3864000</v>
      </c>
      <c r="D232" s="19">
        <v>0</v>
      </c>
      <c r="E232" s="19">
        <v>3864000</v>
      </c>
      <c r="F232" s="20">
        <f>Table13[[#This Row],[-15851361.0000]]/درآمدها!$C$10*100</f>
        <v>3.4839195241132779E-4</v>
      </c>
      <c r="G232" s="19">
        <v>0</v>
      </c>
      <c r="H232" s="19">
        <v>13009000</v>
      </c>
      <c r="I232" s="19">
        <v>-3389</v>
      </c>
      <c r="J232" s="19">
        <v>13005611</v>
      </c>
      <c r="K232" s="20">
        <f>Table13[[#This Row],[287773.0000]]/درآمدها!$C$10*100</f>
        <v>1.1726320415611391E-3</v>
      </c>
    </row>
    <row r="233" spans="1:11" ht="23.1" customHeight="1">
      <c r="A233" s="18" t="s">
        <v>488</v>
      </c>
      <c r="B233" s="19">
        <v>0</v>
      </c>
      <c r="C233" s="19">
        <v>20720000</v>
      </c>
      <c r="D233" s="19">
        <v>0</v>
      </c>
      <c r="E233" s="19">
        <v>20720000</v>
      </c>
      <c r="F233" s="20">
        <f>Table13[[#This Row],[-15851361.0000]]/درآمدها!$C$10*100</f>
        <v>1.8681887303216127E-3</v>
      </c>
      <c r="G233" s="19">
        <v>0</v>
      </c>
      <c r="H233" s="19">
        <v>699860000</v>
      </c>
      <c r="I233" s="19">
        <v>-181540</v>
      </c>
      <c r="J233" s="19">
        <v>699678460</v>
      </c>
      <c r="K233" s="20">
        <f>Table13[[#This Row],[287773.0000]]/درآمدها!$C$10*100</f>
        <v>6.3085492945018404E-2</v>
      </c>
    </row>
    <row r="234" spans="1:11" ht="23.1" customHeight="1">
      <c r="A234" s="18" t="s">
        <v>431</v>
      </c>
      <c r="B234" s="19">
        <v>0</v>
      </c>
      <c r="C234" s="19">
        <v>0</v>
      </c>
      <c r="D234" s="19">
        <v>0</v>
      </c>
      <c r="E234" s="19">
        <v>0</v>
      </c>
      <c r="F234" s="20">
        <f>Table13[[#This Row],[-15851361.0000]]/درآمدها!$C$10*100</f>
        <v>0</v>
      </c>
      <c r="G234" s="19">
        <v>0</v>
      </c>
      <c r="H234" s="19">
        <v>0</v>
      </c>
      <c r="I234" s="19">
        <v>354768878</v>
      </c>
      <c r="J234" s="19">
        <v>354768878</v>
      </c>
      <c r="K234" s="20">
        <f>Table13[[#This Row],[287773.0000]]/درآمدها!$C$10*100</f>
        <v>3.1987221030330269E-2</v>
      </c>
    </row>
    <row r="235" spans="1:11" ht="23.1" customHeight="1">
      <c r="A235" s="18" t="s">
        <v>430</v>
      </c>
      <c r="B235" s="19">
        <v>0</v>
      </c>
      <c r="C235" s="19">
        <v>0</v>
      </c>
      <c r="D235" s="19">
        <v>0</v>
      </c>
      <c r="E235" s="19">
        <v>0</v>
      </c>
      <c r="F235" s="20">
        <f>Table13[[#This Row],[-15851361.0000]]/درآمدها!$C$10*100</f>
        <v>0</v>
      </c>
      <c r="G235" s="19">
        <v>0</v>
      </c>
      <c r="H235" s="19">
        <v>0</v>
      </c>
      <c r="I235" s="19">
        <v>-2284966157</v>
      </c>
      <c r="J235" s="19">
        <v>-2284966157</v>
      </c>
      <c r="K235" s="20">
        <f>Table13[[#This Row],[287773.0000]]/درآمدها!$C$10*100</f>
        <v>-0.20602065751320875</v>
      </c>
    </row>
    <row r="236" spans="1:11" ht="23.1" customHeight="1">
      <c r="A236" s="18" t="s">
        <v>416</v>
      </c>
      <c r="B236" s="19">
        <v>0</v>
      </c>
      <c r="C236" s="19">
        <v>0</v>
      </c>
      <c r="D236" s="19">
        <v>0</v>
      </c>
      <c r="E236" s="19">
        <v>0</v>
      </c>
      <c r="F236" s="20">
        <f>Table13[[#This Row],[-15851361.0000]]/درآمدها!$C$10*100</f>
        <v>0</v>
      </c>
      <c r="G236" s="19">
        <v>0</v>
      </c>
      <c r="H236" s="19">
        <v>0</v>
      </c>
      <c r="I236" s="19">
        <v>23992977419</v>
      </c>
      <c r="J236" s="19">
        <v>23992977419</v>
      </c>
      <c r="K236" s="20">
        <f>Table13[[#This Row],[287773.0000]]/درآمدها!$C$10*100</f>
        <v>2.1632919894322749</v>
      </c>
    </row>
    <row r="237" spans="1:11" ht="23.1" customHeight="1">
      <c r="A237" s="18" t="s">
        <v>417</v>
      </c>
      <c r="B237" s="19">
        <v>0</v>
      </c>
      <c r="C237" s="19">
        <v>0</v>
      </c>
      <c r="D237" s="19">
        <v>0</v>
      </c>
      <c r="E237" s="19">
        <v>0</v>
      </c>
      <c r="F237" s="20">
        <f>Table13[[#This Row],[-15851361.0000]]/درآمدها!$C$10*100</f>
        <v>0</v>
      </c>
      <c r="G237" s="19">
        <v>0</v>
      </c>
      <c r="H237" s="19">
        <v>0</v>
      </c>
      <c r="I237" s="19">
        <v>2289371887</v>
      </c>
      <c r="J237" s="19">
        <v>2289371887</v>
      </c>
      <c r="K237" s="20">
        <f>Table13[[#This Row],[287773.0000]]/درآمدها!$C$10*100</f>
        <v>0.2064178937648902</v>
      </c>
    </row>
    <row r="238" spans="1:11" ht="23.1" customHeight="1">
      <c r="A238" s="18" t="s">
        <v>461</v>
      </c>
      <c r="B238" s="19">
        <v>0</v>
      </c>
      <c r="C238" s="19">
        <v>0</v>
      </c>
      <c r="D238" s="19">
        <v>0</v>
      </c>
      <c r="E238" s="19">
        <v>0</v>
      </c>
      <c r="F238" s="20">
        <f>Table13[[#This Row],[-15851361.0000]]/درآمدها!$C$10*100</f>
        <v>0</v>
      </c>
      <c r="G238" s="19">
        <v>0</v>
      </c>
      <c r="H238" s="19">
        <v>0</v>
      </c>
      <c r="I238" s="19">
        <v>-69835880</v>
      </c>
      <c r="J238" s="19">
        <v>-69835880</v>
      </c>
      <c r="K238" s="20">
        <f>Table13[[#This Row],[287773.0000]]/درآمدها!$C$10*100</f>
        <v>-6.2966507716260868E-3</v>
      </c>
    </row>
    <row r="239" spans="1:11" ht="23.1" customHeight="1">
      <c r="A239" s="18" t="s">
        <v>460</v>
      </c>
      <c r="B239" s="19">
        <v>0</v>
      </c>
      <c r="C239" s="19">
        <v>0</v>
      </c>
      <c r="D239" s="19">
        <v>0</v>
      </c>
      <c r="E239" s="19">
        <v>0</v>
      </c>
      <c r="F239" s="20">
        <f>Table13[[#This Row],[-15851361.0000]]/درآمدها!$C$10*100</f>
        <v>0</v>
      </c>
      <c r="G239" s="19">
        <v>0</v>
      </c>
      <c r="H239" s="19">
        <v>0</v>
      </c>
      <c r="I239" s="19">
        <v>21037585</v>
      </c>
      <c r="J239" s="19">
        <v>21037585</v>
      </c>
      <c r="K239" s="20">
        <f>Table13[[#This Row],[287773.0000]]/درآمدها!$C$10*100</f>
        <v>1.8968233209547786E-3</v>
      </c>
    </row>
    <row r="240" spans="1:11" ht="23.1" customHeight="1">
      <c r="A240" s="18" t="s">
        <v>459</v>
      </c>
      <c r="B240" s="19">
        <v>0</v>
      </c>
      <c r="C240" s="19">
        <v>0</v>
      </c>
      <c r="D240" s="19">
        <v>0</v>
      </c>
      <c r="E240" s="19">
        <v>0</v>
      </c>
      <c r="F240" s="20">
        <f>Table13[[#This Row],[-15851361.0000]]/درآمدها!$C$10*100</f>
        <v>0</v>
      </c>
      <c r="G240" s="19">
        <v>0</v>
      </c>
      <c r="H240" s="19">
        <v>0</v>
      </c>
      <c r="I240" s="19">
        <v>4978720</v>
      </c>
      <c r="J240" s="19">
        <v>4978720</v>
      </c>
      <c r="K240" s="20">
        <f>Table13[[#This Row],[287773.0000]]/درآمدها!$C$10*100</f>
        <v>4.4889906348585037E-4</v>
      </c>
    </row>
    <row r="241" spans="1:11" ht="23.1" customHeight="1">
      <c r="A241" s="18" t="s">
        <v>441</v>
      </c>
      <c r="B241" s="19">
        <v>0</v>
      </c>
      <c r="C241" s="19">
        <v>0</v>
      </c>
      <c r="D241" s="19">
        <v>0</v>
      </c>
      <c r="E241" s="19">
        <v>0</v>
      </c>
      <c r="F241" s="20">
        <f>Table13[[#This Row],[-15851361.0000]]/درآمدها!$C$10*100</f>
        <v>0</v>
      </c>
      <c r="G241" s="19">
        <v>0</v>
      </c>
      <c r="H241" s="19">
        <v>0</v>
      </c>
      <c r="I241" s="19">
        <v>141963463</v>
      </c>
      <c r="J241" s="19">
        <v>141963463</v>
      </c>
      <c r="K241" s="20">
        <f>Table13[[#This Row],[287773.0000]]/درآمدها!$C$10*100</f>
        <v>1.2799929618437705E-2</v>
      </c>
    </row>
    <row r="242" spans="1:11" ht="23.1" customHeight="1">
      <c r="A242" s="18" t="s">
        <v>433</v>
      </c>
      <c r="B242" s="19">
        <v>0</v>
      </c>
      <c r="C242" s="19">
        <v>0</v>
      </c>
      <c r="D242" s="19">
        <v>0</v>
      </c>
      <c r="E242" s="19">
        <v>0</v>
      </c>
      <c r="F242" s="20">
        <f>Table13[[#This Row],[-15851361.0000]]/درآمدها!$C$10*100</f>
        <v>0</v>
      </c>
      <c r="G242" s="19">
        <v>0</v>
      </c>
      <c r="H242" s="19">
        <v>0</v>
      </c>
      <c r="I242" s="19">
        <v>3119148647</v>
      </c>
      <c r="J242" s="19">
        <v>3119148647</v>
      </c>
      <c r="K242" s="20">
        <f>Table13[[#This Row],[287773.0000]]/درآمدها!$C$10*100</f>
        <v>0.28123351112564221</v>
      </c>
    </row>
    <row r="243" spans="1:11" ht="23.1" customHeight="1">
      <c r="A243" s="18" t="s">
        <v>503</v>
      </c>
      <c r="B243" s="19">
        <v>0</v>
      </c>
      <c r="C243" s="19">
        <v>0</v>
      </c>
      <c r="D243" s="19">
        <v>0</v>
      </c>
      <c r="E243" s="19">
        <v>0</v>
      </c>
      <c r="F243" s="20">
        <f>Table13[[#This Row],[-15851361.0000]]/درآمدها!$C$10*100</f>
        <v>0</v>
      </c>
      <c r="G243" s="19">
        <v>0</v>
      </c>
      <c r="H243" s="19">
        <v>0</v>
      </c>
      <c r="I243" s="19">
        <v>2783523074</v>
      </c>
      <c r="J243" s="19">
        <v>2783523074</v>
      </c>
      <c r="K243" s="20">
        <f>Table13[[#This Row],[287773.0000]]/درآمدها!$C$10*100</f>
        <v>0.25097231840912032</v>
      </c>
    </row>
    <row r="244" spans="1:11" ht="23.1" customHeight="1">
      <c r="A244" s="18" t="s">
        <v>511</v>
      </c>
      <c r="B244" s="19">
        <v>0</v>
      </c>
      <c r="C244" s="19">
        <v>0</v>
      </c>
      <c r="D244" s="19">
        <v>0</v>
      </c>
      <c r="E244" s="19">
        <v>0</v>
      </c>
      <c r="F244" s="20">
        <f>Table13[[#This Row],[-15851361.0000]]/درآمدها!$C$10*100</f>
        <v>0</v>
      </c>
      <c r="G244" s="19">
        <v>0</v>
      </c>
      <c r="H244" s="19">
        <v>0</v>
      </c>
      <c r="I244" s="19">
        <v>11502044</v>
      </c>
      <c r="J244" s="19">
        <v>11502044</v>
      </c>
      <c r="K244" s="20">
        <f>Table13[[#This Row],[287773.0000]]/درآمدها!$C$10*100</f>
        <v>1.0370651050416663E-3</v>
      </c>
    </row>
    <row r="245" spans="1:11" ht="23.1" customHeight="1">
      <c r="A245" s="18" t="s">
        <v>505</v>
      </c>
      <c r="B245" s="19">
        <v>0</v>
      </c>
      <c r="C245" s="19">
        <v>0</v>
      </c>
      <c r="D245" s="19">
        <v>0</v>
      </c>
      <c r="E245" s="19">
        <v>0</v>
      </c>
      <c r="F245" s="20">
        <f>Table13[[#This Row],[-15851361.0000]]/درآمدها!$C$10*100</f>
        <v>0</v>
      </c>
      <c r="G245" s="19">
        <v>0</v>
      </c>
      <c r="H245" s="19">
        <v>0</v>
      </c>
      <c r="I245" s="19">
        <v>374906</v>
      </c>
      <c r="J245" s="19">
        <v>374906</v>
      </c>
      <c r="K245" s="20">
        <f>Table13[[#This Row],[287773.0000]]/درآمدها!$C$10*100</f>
        <v>3.3802855411677343E-5</v>
      </c>
    </row>
    <row r="246" spans="1:11" ht="23.1" customHeight="1">
      <c r="A246" s="18" t="s">
        <v>425</v>
      </c>
      <c r="B246" s="19">
        <v>0</v>
      </c>
      <c r="C246" s="19">
        <v>0</v>
      </c>
      <c r="D246" s="19">
        <v>0</v>
      </c>
      <c r="E246" s="19">
        <v>0</v>
      </c>
      <c r="F246" s="20">
        <f>Table13[[#This Row],[-15851361.0000]]/درآمدها!$C$10*100</f>
        <v>0</v>
      </c>
      <c r="G246" s="19">
        <v>0</v>
      </c>
      <c r="H246" s="19">
        <v>0</v>
      </c>
      <c r="I246" s="19">
        <v>-15527987</v>
      </c>
      <c r="J246" s="19">
        <v>-15527987</v>
      </c>
      <c r="K246" s="20">
        <f>Table13[[#This Row],[287773.0000]]/درآمدها!$C$10*100</f>
        <v>-1.4000584130299473E-3</v>
      </c>
    </row>
    <row r="247" spans="1:11" ht="23.1" customHeight="1">
      <c r="A247" s="18" t="s">
        <v>423</v>
      </c>
      <c r="B247" s="19">
        <v>0</v>
      </c>
      <c r="C247" s="19">
        <v>0</v>
      </c>
      <c r="D247" s="19">
        <v>0</v>
      </c>
      <c r="E247" s="19">
        <v>0</v>
      </c>
      <c r="F247" s="20">
        <f>Table13[[#This Row],[-15851361.0000]]/درآمدها!$C$10*100</f>
        <v>0</v>
      </c>
      <c r="G247" s="19">
        <v>0</v>
      </c>
      <c r="H247" s="19">
        <v>0</v>
      </c>
      <c r="I247" s="19">
        <v>-41533874</v>
      </c>
      <c r="J247" s="19">
        <v>-41533874</v>
      </c>
      <c r="K247" s="20">
        <f>Table13[[#This Row],[287773.0000]]/درآمدها!$C$10*100</f>
        <v>-3.7448414736195872E-3</v>
      </c>
    </row>
    <row r="248" spans="1:11" ht="23.1" customHeight="1">
      <c r="A248" s="18" t="s">
        <v>421</v>
      </c>
      <c r="B248" s="19">
        <v>0</v>
      </c>
      <c r="C248" s="19">
        <v>0</v>
      </c>
      <c r="D248" s="19">
        <v>0</v>
      </c>
      <c r="E248" s="19">
        <v>0</v>
      </c>
      <c r="F248" s="20">
        <f>Table13[[#This Row],[-15851361.0000]]/درآمدها!$C$10*100</f>
        <v>0</v>
      </c>
      <c r="G248" s="19">
        <v>0</v>
      </c>
      <c r="H248" s="19">
        <v>0</v>
      </c>
      <c r="I248" s="19">
        <v>360596753</v>
      </c>
      <c r="J248" s="19">
        <v>360596753</v>
      </c>
      <c r="K248" s="20">
        <f>Table13[[#This Row],[287773.0000]]/درآمدها!$C$10*100</f>
        <v>3.251268292206401E-2</v>
      </c>
    </row>
    <row r="249" spans="1:11" ht="23.1" customHeight="1">
      <c r="A249" s="18" t="s">
        <v>485</v>
      </c>
      <c r="B249" s="19">
        <v>0</v>
      </c>
      <c r="C249" s="19">
        <v>0</v>
      </c>
      <c r="D249" s="19">
        <v>0</v>
      </c>
      <c r="E249" s="19">
        <v>0</v>
      </c>
      <c r="F249" s="20">
        <f>Table13[[#This Row],[-15851361.0000]]/درآمدها!$C$10*100</f>
        <v>0</v>
      </c>
      <c r="G249" s="19">
        <v>0</v>
      </c>
      <c r="H249" s="19">
        <v>0</v>
      </c>
      <c r="I249" s="19">
        <v>-304212930</v>
      </c>
      <c r="J249" s="19">
        <v>-304212930</v>
      </c>
      <c r="K249" s="20">
        <f>Table13[[#This Row],[287773.0000]]/درآمدها!$C$10*100</f>
        <v>-2.7428917347689076E-2</v>
      </c>
    </row>
    <row r="250" spans="1:11" ht="23.1" customHeight="1">
      <c r="A250" s="18" t="s">
        <v>479</v>
      </c>
      <c r="B250" s="19">
        <v>0</v>
      </c>
      <c r="C250" s="19">
        <v>0</v>
      </c>
      <c r="D250" s="19">
        <v>0</v>
      </c>
      <c r="E250" s="19">
        <v>0</v>
      </c>
      <c r="F250" s="20">
        <f>Table13[[#This Row],[-15851361.0000]]/درآمدها!$C$10*100</f>
        <v>0</v>
      </c>
      <c r="G250" s="19">
        <v>0</v>
      </c>
      <c r="H250" s="19">
        <v>0</v>
      </c>
      <c r="I250" s="19">
        <v>18890407371</v>
      </c>
      <c r="J250" s="19">
        <v>18890407371</v>
      </c>
      <c r="K250" s="20">
        <f>Table13[[#This Row],[287773.0000]]/درآمدها!$C$10*100</f>
        <v>1.703226166104562</v>
      </c>
    </row>
    <row r="251" spans="1:11" ht="23.1" customHeight="1">
      <c r="A251" s="18" t="s">
        <v>480</v>
      </c>
      <c r="B251" s="19">
        <v>0</v>
      </c>
      <c r="C251" s="19">
        <v>0</v>
      </c>
      <c r="D251" s="19">
        <v>0</v>
      </c>
      <c r="E251" s="19">
        <v>0</v>
      </c>
      <c r="F251" s="20">
        <f>Table13[[#This Row],[-15851361.0000]]/درآمدها!$C$10*100</f>
        <v>0</v>
      </c>
      <c r="G251" s="19">
        <v>0</v>
      </c>
      <c r="H251" s="19">
        <v>0</v>
      </c>
      <c r="I251" s="19">
        <v>20568020244</v>
      </c>
      <c r="J251" s="19">
        <v>20568020244</v>
      </c>
      <c r="K251" s="20">
        <f>Table13[[#This Row],[287773.0000]]/درآمدها!$C$10*100</f>
        <v>1.8544856961808682</v>
      </c>
    </row>
    <row r="252" spans="1:11" ht="23.1" customHeight="1">
      <c r="A252" s="18" t="s">
        <v>478</v>
      </c>
      <c r="B252" s="19">
        <v>0</v>
      </c>
      <c r="C252" s="19">
        <v>0</v>
      </c>
      <c r="D252" s="19">
        <v>0</v>
      </c>
      <c r="E252" s="19">
        <v>0</v>
      </c>
      <c r="F252" s="20">
        <f>Table13[[#This Row],[-15851361.0000]]/درآمدها!$C$10*100</f>
        <v>0</v>
      </c>
      <c r="G252" s="19">
        <v>0</v>
      </c>
      <c r="H252" s="19">
        <v>0</v>
      </c>
      <c r="I252" s="19">
        <v>9520918680</v>
      </c>
      <c r="J252" s="19">
        <v>9520918680</v>
      </c>
      <c r="K252" s="20">
        <f>Table13[[#This Row],[287773.0000]]/درآمدها!$C$10*100</f>
        <v>0.85843981565079763</v>
      </c>
    </row>
    <row r="253" spans="1:11" ht="23.1" customHeight="1">
      <c r="A253" s="18" t="s">
        <v>490</v>
      </c>
      <c r="B253" s="19">
        <v>0</v>
      </c>
      <c r="C253" s="19">
        <v>0</v>
      </c>
      <c r="D253" s="19">
        <v>0</v>
      </c>
      <c r="E253" s="19">
        <v>0</v>
      </c>
      <c r="F253" s="20">
        <f>Table13[[#This Row],[-15851361.0000]]/درآمدها!$C$10*100</f>
        <v>0</v>
      </c>
      <c r="G253" s="19">
        <v>0</v>
      </c>
      <c r="H253" s="19">
        <v>0</v>
      </c>
      <c r="I253" s="19">
        <v>2057829662</v>
      </c>
      <c r="J253" s="19">
        <v>2057829662</v>
      </c>
      <c r="K253" s="20">
        <f>Table13[[#This Row],[287773.0000]]/درآمدها!$C$10*100</f>
        <v>0.18554122507094276</v>
      </c>
    </row>
    <row r="254" spans="1:11" ht="23.1" customHeight="1">
      <c r="A254" s="18" t="s">
        <v>509</v>
      </c>
      <c r="B254" s="19">
        <v>0</v>
      </c>
      <c r="C254" s="19">
        <v>0</v>
      </c>
      <c r="D254" s="19">
        <v>0</v>
      </c>
      <c r="E254" s="19">
        <v>0</v>
      </c>
      <c r="F254" s="20">
        <f>Table13[[#This Row],[-15851361.0000]]/درآمدها!$C$10*100</f>
        <v>0</v>
      </c>
      <c r="G254" s="19">
        <v>0</v>
      </c>
      <c r="H254" s="19">
        <v>0</v>
      </c>
      <c r="I254" s="19">
        <v>863177444</v>
      </c>
      <c r="J254" s="19">
        <v>863177444</v>
      </c>
      <c r="K254" s="20">
        <f>Table13[[#This Row],[287773.0000]]/درآمدها!$C$10*100</f>
        <v>7.7827141561226595E-2</v>
      </c>
    </row>
    <row r="255" spans="1:11" ht="23.1" customHeight="1">
      <c r="A255" s="18" t="s">
        <v>515</v>
      </c>
      <c r="B255" s="19">
        <v>0</v>
      </c>
      <c r="C255" s="19">
        <v>0</v>
      </c>
      <c r="D255" s="19">
        <v>0</v>
      </c>
      <c r="E255" s="19">
        <v>0</v>
      </c>
      <c r="F255" s="20">
        <f>Table13[[#This Row],[-15851361.0000]]/درآمدها!$C$10*100</f>
        <v>0</v>
      </c>
      <c r="G255" s="19">
        <v>0</v>
      </c>
      <c r="H255" s="19">
        <v>0</v>
      </c>
      <c r="I255" s="19">
        <v>165957261</v>
      </c>
      <c r="J255" s="19">
        <v>165957261</v>
      </c>
      <c r="K255" s="20">
        <f>Table13[[#This Row],[287773.0000]]/درآمدها!$C$10*100</f>
        <v>1.4963295594364986E-2</v>
      </c>
    </row>
    <row r="256" spans="1:11" ht="23.1" customHeight="1">
      <c r="A256" s="18" t="s">
        <v>447</v>
      </c>
      <c r="B256" s="19">
        <v>0</v>
      </c>
      <c r="C256" s="19">
        <v>0</v>
      </c>
      <c r="D256" s="19">
        <v>0</v>
      </c>
      <c r="E256" s="19">
        <v>0</v>
      </c>
      <c r="F256" s="20">
        <f>Table13[[#This Row],[-15851361.0000]]/درآمدها!$C$10*100</f>
        <v>0</v>
      </c>
      <c r="G256" s="19">
        <v>0</v>
      </c>
      <c r="H256" s="19">
        <v>0</v>
      </c>
      <c r="I256" s="19">
        <v>-1784273177</v>
      </c>
      <c r="J256" s="19">
        <v>-1784273177</v>
      </c>
      <c r="K256" s="20">
        <f>Table13[[#This Row],[287773.0000]]/درآمدها!$C$10*100</f>
        <v>-0.16087640159684075</v>
      </c>
    </row>
    <row r="257" spans="1:11" ht="23.1" customHeight="1">
      <c r="A257" s="18" t="s">
        <v>448</v>
      </c>
      <c r="B257" s="19">
        <v>0</v>
      </c>
      <c r="C257" s="19">
        <v>0</v>
      </c>
      <c r="D257" s="19">
        <v>0</v>
      </c>
      <c r="E257" s="19">
        <v>0</v>
      </c>
      <c r="F257" s="20">
        <f>Table13[[#This Row],[-15851361.0000]]/درآمدها!$C$10*100</f>
        <v>0</v>
      </c>
      <c r="G257" s="19">
        <v>0</v>
      </c>
      <c r="H257" s="19">
        <v>0</v>
      </c>
      <c r="I257" s="19">
        <v>-829924587</v>
      </c>
      <c r="J257" s="19">
        <v>-829924587</v>
      </c>
      <c r="K257" s="20">
        <f>Table13[[#This Row],[287773.0000]]/درآمدها!$C$10*100</f>
        <v>-7.4828945967674657E-2</v>
      </c>
    </row>
    <row r="258" spans="1:11" ht="23.1" customHeight="1">
      <c r="A258" s="18" t="s">
        <v>449</v>
      </c>
      <c r="B258" s="19">
        <v>0</v>
      </c>
      <c r="C258" s="19">
        <v>0</v>
      </c>
      <c r="D258" s="19">
        <v>0</v>
      </c>
      <c r="E258" s="19">
        <v>0</v>
      </c>
      <c r="F258" s="20">
        <f>Table13[[#This Row],[-15851361.0000]]/درآمدها!$C$10*100</f>
        <v>0</v>
      </c>
      <c r="G258" s="19">
        <v>0</v>
      </c>
      <c r="H258" s="19">
        <v>0</v>
      </c>
      <c r="I258" s="19">
        <v>-2250070946</v>
      </c>
      <c r="J258" s="19">
        <v>-2250070946</v>
      </c>
      <c r="K258" s="20">
        <f>Table13[[#This Row],[287773.0000]]/درآمدها!$C$10*100</f>
        <v>-0.20287438145469547</v>
      </c>
    </row>
    <row r="259" spans="1:11" ht="23.1" customHeight="1">
      <c r="A259" s="18" t="s">
        <v>445</v>
      </c>
      <c r="B259" s="19">
        <v>0</v>
      </c>
      <c r="C259" s="19">
        <v>0</v>
      </c>
      <c r="D259" s="19">
        <v>0</v>
      </c>
      <c r="E259" s="19">
        <v>0</v>
      </c>
      <c r="F259" s="20">
        <f>Table13[[#This Row],[-15851361.0000]]/درآمدها!$C$10*100</f>
        <v>0</v>
      </c>
      <c r="G259" s="19">
        <v>0</v>
      </c>
      <c r="H259" s="19">
        <v>0</v>
      </c>
      <c r="I259" s="19">
        <v>1870409896</v>
      </c>
      <c r="J259" s="19">
        <v>1870409896</v>
      </c>
      <c r="K259" s="20">
        <f>Table13[[#This Row],[287773.0000]]/درآمدها!$C$10*100</f>
        <v>0.16864279386048359</v>
      </c>
    </row>
    <row r="260" spans="1:11" ht="23.1" customHeight="1">
      <c r="A260" s="18" t="s">
        <v>487</v>
      </c>
      <c r="B260" s="19">
        <v>0</v>
      </c>
      <c r="C260" s="19">
        <v>0</v>
      </c>
      <c r="D260" s="19">
        <v>0</v>
      </c>
      <c r="E260" s="19">
        <v>0</v>
      </c>
      <c r="F260" s="20">
        <f>Table13[[#This Row],[-15851361.0000]]/درآمدها!$C$10*100</f>
        <v>0</v>
      </c>
      <c r="G260" s="19">
        <v>0</v>
      </c>
      <c r="H260" s="19">
        <v>0</v>
      </c>
      <c r="I260" s="19">
        <v>40520467</v>
      </c>
      <c r="J260" s="19">
        <v>40520467</v>
      </c>
      <c r="K260" s="20">
        <f>Table13[[#This Row],[287773.0000]]/درآمدها!$C$10*100</f>
        <v>3.6534691021606566E-3</v>
      </c>
    </row>
    <row r="261" spans="1:11" ht="23.1" customHeight="1">
      <c r="A261" s="18" t="s">
        <v>442</v>
      </c>
      <c r="B261" s="19">
        <v>0</v>
      </c>
      <c r="C261" s="19">
        <v>0</v>
      </c>
      <c r="D261" s="19">
        <v>0</v>
      </c>
      <c r="E261" s="19">
        <v>0</v>
      </c>
      <c r="F261" s="20">
        <f>Table13[[#This Row],[-15851361.0000]]/درآمدها!$C$10*100</f>
        <v>0</v>
      </c>
      <c r="G261" s="19">
        <v>0</v>
      </c>
      <c r="H261" s="19">
        <v>0</v>
      </c>
      <c r="I261" s="19">
        <v>273440790</v>
      </c>
      <c r="J261" s="19">
        <v>273440790</v>
      </c>
      <c r="K261" s="20">
        <f>Table13[[#This Row],[287773.0000]]/درآمدها!$C$10*100</f>
        <v>2.4654392002328124E-2</v>
      </c>
    </row>
    <row r="262" spans="1:11" ht="23.1" customHeight="1">
      <c r="A262" s="18" t="s">
        <v>458</v>
      </c>
      <c r="B262" s="19">
        <v>0</v>
      </c>
      <c r="C262" s="19">
        <v>0</v>
      </c>
      <c r="D262" s="19">
        <v>0</v>
      </c>
      <c r="E262" s="19">
        <v>0</v>
      </c>
      <c r="F262" s="20">
        <f>Table13[[#This Row],[-15851361.0000]]/درآمدها!$C$10*100</f>
        <v>0</v>
      </c>
      <c r="G262" s="19">
        <v>0</v>
      </c>
      <c r="H262" s="19">
        <v>0</v>
      </c>
      <c r="I262" s="19">
        <v>674828</v>
      </c>
      <c r="J262" s="19">
        <v>674828</v>
      </c>
      <c r="K262" s="20">
        <f>Table13[[#This Row],[287773.0000]]/درآمدها!$C$10*100</f>
        <v>6.0844887283082689E-5</v>
      </c>
    </row>
    <row r="263" spans="1:11" ht="23.1" customHeight="1">
      <c r="A263" s="18" t="s">
        <v>440</v>
      </c>
      <c r="B263" s="19">
        <v>0</v>
      </c>
      <c r="C263" s="19">
        <v>0</v>
      </c>
      <c r="D263" s="19">
        <v>0</v>
      </c>
      <c r="E263" s="19">
        <v>0</v>
      </c>
      <c r="F263" s="20">
        <f>Table13[[#This Row],[-15851361.0000]]/درآمدها!$C$10*100</f>
        <v>0</v>
      </c>
      <c r="G263" s="19">
        <v>0</v>
      </c>
      <c r="H263" s="19">
        <v>0</v>
      </c>
      <c r="I263" s="19">
        <v>8371606</v>
      </c>
      <c r="J263" s="19">
        <v>8371606</v>
      </c>
      <c r="K263" s="20">
        <f>Table13[[#This Row],[287773.0000]]/درآمدها!$C$10*100</f>
        <v>7.5481370578633184E-4</v>
      </c>
    </row>
    <row r="264" spans="1:11" ht="23.1" customHeight="1">
      <c r="A264" s="18" t="s">
        <v>507</v>
      </c>
      <c r="B264" s="19">
        <v>0</v>
      </c>
      <c r="C264" s="19">
        <v>0</v>
      </c>
      <c r="D264" s="19">
        <v>0</v>
      </c>
      <c r="E264" s="19">
        <v>0</v>
      </c>
      <c r="F264" s="20">
        <f>Table13[[#This Row],[-15851361.0000]]/درآمدها!$C$10*100</f>
        <v>0</v>
      </c>
      <c r="G264" s="19">
        <v>0</v>
      </c>
      <c r="H264" s="19">
        <v>0</v>
      </c>
      <c r="I264" s="19">
        <v>249937</v>
      </c>
      <c r="J264" s="19">
        <v>249937</v>
      </c>
      <c r="K264" s="20">
        <f>Table13[[#This Row],[287773.0000]]/درآمدها!$C$10*100</f>
        <v>2.2535206886601977E-5</v>
      </c>
    </row>
    <row r="265" spans="1:11" ht="23.1" customHeight="1">
      <c r="A265" s="18" t="s">
        <v>518</v>
      </c>
      <c r="B265" s="19">
        <v>0</v>
      </c>
      <c r="C265" s="19">
        <v>-14097000</v>
      </c>
      <c r="D265" s="19">
        <v>49617000</v>
      </c>
      <c r="E265" s="19">
        <v>35520000</v>
      </c>
      <c r="F265" s="20">
        <f>Table13[[#This Row],[-15851361.0000]]/درآمدها!$C$10*100</f>
        <v>3.2026092519799074E-3</v>
      </c>
      <c r="G265" s="19">
        <v>0</v>
      </c>
      <c r="H265" s="19">
        <v>0</v>
      </c>
      <c r="I265" s="19">
        <v>49604225</v>
      </c>
      <c r="J265" s="19">
        <v>49604225</v>
      </c>
      <c r="K265" s="20">
        <f>Table13[[#This Row],[287773.0000]]/درآمدها!$C$10*100</f>
        <v>4.4724929595240156E-3</v>
      </c>
    </row>
    <row r="266" spans="1:11" ht="23.1" customHeight="1">
      <c r="A266" s="18" t="s">
        <v>526</v>
      </c>
      <c r="B266" s="19">
        <v>0</v>
      </c>
      <c r="C266" s="19">
        <v>-158537925</v>
      </c>
      <c r="D266" s="19">
        <v>207359425</v>
      </c>
      <c r="E266" s="19">
        <v>48821500</v>
      </c>
      <c r="F266" s="20">
        <f>Table13[[#This Row],[-15851361.0000]]/درآمدها!$C$10*100</f>
        <v>4.4019196958203005E-3</v>
      </c>
      <c r="G266" s="19">
        <v>0</v>
      </c>
      <c r="H266" s="19">
        <v>0</v>
      </c>
      <c r="I266" s="19">
        <v>207306067</v>
      </c>
      <c r="J266" s="19">
        <v>207306067</v>
      </c>
      <c r="K266" s="20">
        <f>Table13[[#This Row],[287773.0000]]/درآمدها!$C$10*100</f>
        <v>1.8691450680342527E-2</v>
      </c>
    </row>
    <row r="267" spans="1:11" ht="23.1" customHeight="1">
      <c r="A267" s="18" t="s">
        <v>482</v>
      </c>
      <c r="B267" s="19">
        <v>0</v>
      </c>
      <c r="C267" s="19">
        <v>16401000</v>
      </c>
      <c r="D267" s="19">
        <v>-69752331</v>
      </c>
      <c r="E267" s="19">
        <v>-53351331</v>
      </c>
      <c r="F267" s="20">
        <f>Table13[[#This Row],[-15851361.0000]]/درآمدها!$C$10*100</f>
        <v>-4.8103453340665112E-3</v>
      </c>
      <c r="G267" s="19">
        <v>0</v>
      </c>
      <c r="H267" s="19">
        <v>0</v>
      </c>
      <c r="I267" s="19">
        <v>-69811054</v>
      </c>
      <c r="J267" s="19">
        <v>-69811054</v>
      </c>
      <c r="K267" s="20">
        <f>Table13[[#This Row],[287773.0000]]/درآمدها!$C$10*100</f>
        <v>-6.2944123713645538E-3</v>
      </c>
    </row>
    <row r="268" spans="1:11" ht="23.1" customHeight="1">
      <c r="A268" s="18" t="s">
        <v>476</v>
      </c>
      <c r="B268" s="19">
        <v>0</v>
      </c>
      <c r="C268" s="19">
        <v>-360999000</v>
      </c>
      <c r="D268" s="19">
        <v>203014660</v>
      </c>
      <c r="E268" s="19">
        <v>-157984340</v>
      </c>
      <c r="F268" s="20">
        <f>Table13[[#This Row],[-15851361.0000]]/درآمدها!$C$10*100</f>
        <v>-1.4244428743016312E-2</v>
      </c>
      <c r="G268" s="19">
        <v>0</v>
      </c>
      <c r="H268" s="19">
        <v>0</v>
      </c>
      <c r="I268" s="19">
        <v>202200302</v>
      </c>
      <c r="J268" s="19">
        <v>202200302</v>
      </c>
      <c r="K268" s="20">
        <f>Table13[[#This Row],[287773.0000]]/درآمدها!$C$10*100</f>
        <v>1.8231096788804375E-2</v>
      </c>
    </row>
    <row r="269" spans="1:11" ht="23.1" customHeight="1">
      <c r="A269" s="18" t="s">
        <v>484</v>
      </c>
      <c r="B269" s="19">
        <v>0</v>
      </c>
      <c r="C269" s="19">
        <v>-2894786760</v>
      </c>
      <c r="D269" s="19">
        <v>2865399206</v>
      </c>
      <c r="E269" s="19">
        <v>-29387554</v>
      </c>
      <c r="F269" s="20">
        <f>Table13[[#This Row],[-15851361.0000]]/درآمدها!$C$10*100</f>
        <v>-2.6496861580365748E-3</v>
      </c>
      <c r="G269" s="19">
        <v>0</v>
      </c>
      <c r="H269" s="19">
        <v>0</v>
      </c>
      <c r="I269" s="19">
        <v>2544601092</v>
      </c>
      <c r="J269" s="19">
        <v>2544601092</v>
      </c>
      <c r="K269" s="20">
        <f>Table13[[#This Row],[287773.0000]]/درآمدها!$C$10*100</f>
        <v>0.22943026463506125</v>
      </c>
    </row>
    <row r="270" spans="1:11" ht="23.1" customHeight="1">
      <c r="A270" s="18" t="s">
        <v>517</v>
      </c>
      <c r="B270" s="19">
        <v>0</v>
      </c>
      <c r="C270" s="19">
        <v>-1753680885</v>
      </c>
      <c r="D270" s="19">
        <v>2609990262</v>
      </c>
      <c r="E270" s="19">
        <v>856309377</v>
      </c>
      <c r="F270" s="20">
        <f>Table13[[#This Row],[-15851361.0000]]/درآمدها!$C$10*100</f>
        <v>7.7207892267380368E-2</v>
      </c>
      <c r="G270" s="19">
        <v>0</v>
      </c>
      <c r="H270" s="19">
        <v>0</v>
      </c>
      <c r="I270" s="19">
        <v>2641999885</v>
      </c>
      <c r="J270" s="19">
        <v>2641999885</v>
      </c>
      <c r="K270" s="20">
        <f>Table13[[#This Row],[287773.0000]]/درآمدها!$C$10*100</f>
        <v>0.23821208545694966</v>
      </c>
    </row>
    <row r="271" spans="1:11" ht="23.1" customHeight="1">
      <c r="A271" s="18" t="s">
        <v>502</v>
      </c>
      <c r="B271" s="19">
        <v>0</v>
      </c>
      <c r="C271" s="19">
        <v>-597662943</v>
      </c>
      <c r="D271" s="19">
        <v>603879029</v>
      </c>
      <c r="E271" s="19">
        <v>6216086</v>
      </c>
      <c r="F271" s="20">
        <f>Table13[[#This Row],[-15851361.0000]]/درآمدها!$C$10*100</f>
        <v>5.6046437316167733E-4</v>
      </c>
      <c r="G271" s="19">
        <v>0</v>
      </c>
      <c r="H271" s="19">
        <v>0</v>
      </c>
      <c r="I271" s="19">
        <v>6990758348</v>
      </c>
      <c r="J271" s="19">
        <v>6990758348</v>
      </c>
      <c r="K271" s="20">
        <f>Table13[[#This Row],[287773.0000]]/درآمدها!$C$10*100</f>
        <v>0.63031158118413788</v>
      </c>
    </row>
    <row r="272" spans="1:11" ht="23.1" customHeight="1">
      <c r="A272" s="18" t="s">
        <v>530</v>
      </c>
      <c r="B272" s="19">
        <v>0</v>
      </c>
      <c r="C272" s="19">
        <v>0</v>
      </c>
      <c r="D272" s="19">
        <v>0</v>
      </c>
      <c r="E272" s="19">
        <v>0</v>
      </c>
      <c r="F272" s="20">
        <f>Table13[[#This Row],[-15851361.0000]]/درآمدها!$C$10*100</f>
        <v>0</v>
      </c>
      <c r="G272" s="19">
        <v>0</v>
      </c>
      <c r="H272" s="19">
        <v>0</v>
      </c>
      <c r="I272" s="19">
        <v>-60550001</v>
      </c>
      <c r="J272" s="19">
        <v>-60550001</v>
      </c>
      <c r="K272" s="20">
        <f>Table13[[#This Row],[287773.0000]]/درآمدها!$C$10*100</f>
        <v>-5.4594029676236673E-3</v>
      </c>
    </row>
    <row r="273" spans="1:11" ht="23.1" customHeight="1">
      <c r="A273" s="18" t="s">
        <v>590</v>
      </c>
      <c r="B273" s="19">
        <v>0</v>
      </c>
      <c r="C273" s="19">
        <v>0</v>
      </c>
      <c r="D273" s="19">
        <v>12000</v>
      </c>
      <c r="E273" s="19">
        <v>12000</v>
      </c>
      <c r="F273" s="20">
        <f>Table13[[#This Row],[-15851361.0000]]/درآمدها!$C$10*100</f>
        <v>1.0819625851283472E-6</v>
      </c>
      <c r="G273" s="19">
        <v>0</v>
      </c>
      <c r="H273" s="19">
        <v>0</v>
      </c>
      <c r="I273" s="19">
        <v>12000</v>
      </c>
      <c r="J273" s="19">
        <v>12000</v>
      </c>
      <c r="K273" s="20">
        <f>Table13[[#This Row],[287773.0000]]/درآمدها!$C$10*100</f>
        <v>1.0819625851283472E-6</v>
      </c>
    </row>
    <row r="274" spans="1:11" ht="23.1" customHeight="1">
      <c r="A274" s="18" t="s">
        <v>470</v>
      </c>
      <c r="B274" s="19">
        <v>0</v>
      </c>
      <c r="C274" s="19">
        <v>-17483000</v>
      </c>
      <c r="D274" s="19">
        <v>21575000</v>
      </c>
      <c r="E274" s="19">
        <v>4092000</v>
      </c>
      <c r="F274" s="20">
        <f>Table13[[#This Row],[-15851361.0000]]/درآمدها!$C$10*100</f>
        <v>3.6894924152876637E-4</v>
      </c>
      <c r="G274" s="19">
        <v>0</v>
      </c>
      <c r="H274" s="19">
        <v>0</v>
      </c>
      <c r="I274" s="19">
        <v>21569447</v>
      </c>
      <c r="J274" s="19">
        <v>21569447</v>
      </c>
      <c r="K274" s="20">
        <f>Table13[[#This Row],[287773.0000]]/درآمدها!$C$10*100</f>
        <v>1.9447778863257395E-3</v>
      </c>
    </row>
    <row r="275" spans="1:11" ht="23.1" customHeight="1">
      <c r="A275" s="18" t="s">
        <v>513</v>
      </c>
      <c r="B275" s="19">
        <v>0</v>
      </c>
      <c r="C275" s="19">
        <v>4731000</v>
      </c>
      <c r="D275" s="19">
        <v>950000</v>
      </c>
      <c r="E275" s="19">
        <v>5681000</v>
      </c>
      <c r="F275" s="20">
        <f>Table13[[#This Row],[-15851361.0000]]/درآمدها!$C$10*100</f>
        <v>5.1221912050951172E-4</v>
      </c>
      <c r="G275" s="19">
        <v>0</v>
      </c>
      <c r="H275" s="19">
        <v>0</v>
      </c>
      <c r="I275" s="19">
        <v>949756</v>
      </c>
      <c r="J275" s="19">
        <v>949756</v>
      </c>
      <c r="K275" s="20">
        <f>Table13[[#This Row],[287773.0000]]/درآمدها!$C$10*100</f>
        <v>8.5633371416763215E-5</v>
      </c>
    </row>
    <row r="276" spans="1:11" ht="23.1" customHeight="1">
      <c r="A276" s="18" t="s">
        <v>477</v>
      </c>
      <c r="B276" s="19">
        <v>0</v>
      </c>
      <c r="C276" s="19">
        <v>-3944324000</v>
      </c>
      <c r="D276" s="19">
        <v>5218032151</v>
      </c>
      <c r="E276" s="19">
        <v>1273708151</v>
      </c>
      <c r="F276" s="20">
        <f>Table13[[#This Row],[-15851361.0000]]/درآمدها!$C$10*100</f>
        <v>0.11484204697958394</v>
      </c>
      <c r="G276" s="19">
        <v>0</v>
      </c>
      <c r="H276" s="19">
        <v>0</v>
      </c>
      <c r="I276" s="19">
        <v>5216638792</v>
      </c>
      <c r="J276" s="19">
        <v>5216638792</v>
      </c>
      <c r="K276" s="20">
        <f>Table13[[#This Row],[287773.0000]]/درآمدها!$C$10*100</f>
        <v>0.47035066608942816</v>
      </c>
    </row>
    <row r="277" spans="1:11" ht="23.1" customHeight="1">
      <c r="A277" s="18" t="s">
        <v>466</v>
      </c>
      <c r="B277" s="19">
        <v>0</v>
      </c>
      <c r="C277" s="19">
        <v>-7753907471</v>
      </c>
      <c r="D277" s="19">
        <v>8625732931</v>
      </c>
      <c r="E277" s="19">
        <v>871825460</v>
      </c>
      <c r="F277" s="20">
        <f>Table13[[#This Row],[-15851361.0000]]/درآمدها!$C$10*100</f>
        <v>7.8606877373525869E-2</v>
      </c>
      <c r="G277" s="19">
        <v>0</v>
      </c>
      <c r="H277" s="19">
        <v>0</v>
      </c>
      <c r="I277" s="19">
        <v>10927681777</v>
      </c>
      <c r="J277" s="19">
        <v>10927681777</v>
      </c>
      <c r="K277" s="20">
        <f>Table13[[#This Row],[287773.0000]]/درآمدها!$C$10*100</f>
        <v>0.98527856874190434</v>
      </c>
    </row>
    <row r="278" spans="1:11" ht="23.1" customHeight="1">
      <c r="A278" s="18" t="s">
        <v>464</v>
      </c>
      <c r="B278" s="19">
        <v>0</v>
      </c>
      <c r="C278" s="19">
        <v>0</v>
      </c>
      <c r="D278" s="19">
        <v>0</v>
      </c>
      <c r="E278" s="19">
        <v>0</v>
      </c>
      <c r="F278" s="20">
        <f>Table13[[#This Row],[-15851361.0000]]/درآمدها!$C$10*100</f>
        <v>0</v>
      </c>
      <c r="G278" s="19">
        <v>0</v>
      </c>
      <c r="H278" s="19">
        <v>0</v>
      </c>
      <c r="I278" s="19">
        <v>113072946</v>
      </c>
      <c r="J278" s="19">
        <v>113072946</v>
      </c>
      <c r="K278" s="20">
        <f>Table13[[#This Row],[287773.0000]]/درآمدها!$C$10*100</f>
        <v>1.01950580801865E-2</v>
      </c>
    </row>
    <row r="279" spans="1:11" ht="23.1" customHeight="1">
      <c r="A279" s="18" t="s">
        <v>469</v>
      </c>
      <c r="B279" s="19">
        <v>0</v>
      </c>
      <c r="C279" s="19">
        <v>0</v>
      </c>
      <c r="D279" s="19">
        <v>0</v>
      </c>
      <c r="E279" s="19">
        <v>0</v>
      </c>
      <c r="F279" s="20">
        <f>Table13[[#This Row],[-15851361.0000]]/درآمدها!$C$10*100</f>
        <v>0</v>
      </c>
      <c r="G279" s="19">
        <v>0</v>
      </c>
      <c r="H279" s="19">
        <v>0</v>
      </c>
      <c r="I279" s="19">
        <v>582827</v>
      </c>
      <c r="J279" s="19">
        <v>582827</v>
      </c>
      <c r="K279" s="20">
        <f>Table13[[#This Row],[287773.0000]]/درآمدها!$C$10*100</f>
        <v>5.2549750633549934E-5</v>
      </c>
    </row>
    <row r="280" spans="1:11" ht="23.1" customHeight="1">
      <c r="A280" s="18" t="s">
        <v>500</v>
      </c>
      <c r="B280" s="19">
        <v>0</v>
      </c>
      <c r="C280" s="19">
        <v>-3881000</v>
      </c>
      <c r="D280" s="19">
        <v>-8349443</v>
      </c>
      <c r="E280" s="19">
        <v>-12230443</v>
      </c>
      <c r="F280" s="20">
        <f>Table13[[#This Row],[-15851361.0000]]/درآمدها!$C$10*100</f>
        <v>-1.1027401437954081E-3</v>
      </c>
      <c r="G280" s="19">
        <v>0</v>
      </c>
      <c r="H280" s="19">
        <v>0</v>
      </c>
      <c r="I280" s="19">
        <v>-8352887</v>
      </c>
      <c r="J280" s="19">
        <v>-8352887</v>
      </c>
      <c r="K280" s="20">
        <f>Table13[[#This Row],[287773.0000]]/درآمدها!$C$10*100</f>
        <v>-7.5312593431708041E-4</v>
      </c>
    </row>
    <row r="281" spans="1:11" ht="23.1" customHeight="1">
      <c r="A281" s="18" t="s">
        <v>570</v>
      </c>
      <c r="B281" s="19">
        <v>0</v>
      </c>
      <c r="C281" s="19">
        <v>-77000000</v>
      </c>
      <c r="D281" s="19">
        <v>-88107364</v>
      </c>
      <c r="E281" s="19">
        <v>-165107364</v>
      </c>
      <c r="F281" s="20">
        <f>Table13[[#This Row],[-15851361.0000]]/درآمدها!$C$10*100</f>
        <v>-1.4886665864763917E-2</v>
      </c>
      <c r="G281" s="19">
        <v>0</v>
      </c>
      <c r="H281" s="19">
        <v>0</v>
      </c>
      <c r="I281" s="19">
        <v>-88213711</v>
      </c>
      <c r="J281" s="19">
        <v>-88213711</v>
      </c>
      <c r="K281" s="20">
        <f>Table13[[#This Row],[287773.0000]]/درآمدها!$C$10*100</f>
        <v>-7.9536612331104102E-3</v>
      </c>
    </row>
    <row r="282" spans="1:11" ht="23.1" customHeight="1">
      <c r="A282" s="18" t="s">
        <v>525</v>
      </c>
      <c r="B282" s="19">
        <v>0</v>
      </c>
      <c r="C282" s="19">
        <v>-520140000</v>
      </c>
      <c r="D282" s="19">
        <v>-198945687</v>
      </c>
      <c r="E282" s="19">
        <v>-719085687</v>
      </c>
      <c r="F282" s="20">
        <f>Table13[[#This Row],[-15851361.0000]]/درآمدها!$C$10*100</f>
        <v>-6.4835317402942794E-2</v>
      </c>
      <c r="G282" s="19">
        <v>0</v>
      </c>
      <c r="H282" s="19">
        <v>0</v>
      </c>
      <c r="I282" s="19">
        <v>-199373269</v>
      </c>
      <c r="J282" s="19">
        <v>-199373269</v>
      </c>
      <c r="K282" s="20">
        <f>Table13[[#This Row],[287773.0000]]/درآمدها!$C$10*100</f>
        <v>-1.7976201461060781E-2</v>
      </c>
    </row>
    <row r="283" spans="1:11" ht="23.1" customHeight="1">
      <c r="A283" s="18" t="s">
        <v>524</v>
      </c>
      <c r="B283" s="19">
        <v>0</v>
      </c>
      <c r="C283" s="19">
        <v>-100650000</v>
      </c>
      <c r="D283" s="19">
        <v>-130869218</v>
      </c>
      <c r="E283" s="19">
        <v>-231519218</v>
      </c>
      <c r="F283" s="20">
        <f>Table13[[#This Row],[-15851361.0000]]/درآمدها!$C$10*100</f>
        <v>-2.0874594301181115E-2</v>
      </c>
      <c r="G283" s="19">
        <v>0</v>
      </c>
      <c r="H283" s="19">
        <v>0</v>
      </c>
      <c r="I283" s="19">
        <v>-130970183</v>
      </c>
      <c r="J283" s="19">
        <v>-130970183</v>
      </c>
      <c r="K283" s="20">
        <f>Table13[[#This Row],[287773.0000]]/درآمدها!$C$10*100</f>
        <v>-1.1808736481117726E-2</v>
      </c>
    </row>
    <row r="284" spans="1:11" ht="23.1" customHeight="1">
      <c r="A284" s="18" t="s">
        <v>522</v>
      </c>
      <c r="B284" s="19">
        <v>0</v>
      </c>
      <c r="C284" s="19">
        <v>-247637000</v>
      </c>
      <c r="D284" s="19">
        <v>84675137</v>
      </c>
      <c r="E284" s="19">
        <v>-162961863</v>
      </c>
      <c r="F284" s="20">
        <f>Table13[[#This Row],[-15851361.0000]]/درآمدها!$C$10*100</f>
        <v>-1.4693219880734297E-2</v>
      </c>
      <c r="G284" s="19">
        <v>0</v>
      </c>
      <c r="H284" s="19">
        <v>0</v>
      </c>
      <c r="I284" s="19">
        <v>84549194</v>
      </c>
      <c r="J284" s="19">
        <v>84549194</v>
      </c>
      <c r="K284" s="20">
        <f>Table13[[#This Row],[287773.0000]]/درآمدها!$C$10*100</f>
        <v>7.6232553758965116E-3</v>
      </c>
    </row>
    <row r="285" spans="1:11" ht="23.1" customHeight="1">
      <c r="A285" s="18" t="s">
        <v>521</v>
      </c>
      <c r="B285" s="19">
        <v>0</v>
      </c>
      <c r="C285" s="19">
        <v>-1248301000</v>
      </c>
      <c r="D285" s="19">
        <v>986515483</v>
      </c>
      <c r="E285" s="19">
        <v>-261785517</v>
      </c>
      <c r="F285" s="20">
        <f>Table13[[#This Row],[-15851361.0000]]/درآمدها!$C$10*100</f>
        <v>-2.3603511226873406E-2</v>
      </c>
      <c r="G285" s="19">
        <v>0</v>
      </c>
      <c r="H285" s="19">
        <v>0</v>
      </c>
      <c r="I285" s="19">
        <v>986008925</v>
      </c>
      <c r="J285" s="19">
        <v>986008925</v>
      </c>
      <c r="K285" s="20">
        <f>Table13[[#This Row],[287773.0000]]/درآمدها!$C$10*100</f>
        <v>8.890206378771856E-2</v>
      </c>
    </row>
    <row r="286" spans="1:11" ht="23.1" customHeight="1">
      <c r="A286" s="18" t="s">
        <v>520</v>
      </c>
      <c r="B286" s="19">
        <v>0</v>
      </c>
      <c r="C286" s="19">
        <v>-1822632000</v>
      </c>
      <c r="D286" s="19">
        <v>2078997000</v>
      </c>
      <c r="E286" s="19">
        <v>256365000</v>
      </c>
      <c r="F286" s="20">
        <f>Table13[[#This Row],[-15851361.0000]]/درآمدها!$C$10*100</f>
        <v>2.3114778178035728E-2</v>
      </c>
      <c r="G286" s="19">
        <v>0</v>
      </c>
      <c r="H286" s="19">
        <v>0</v>
      </c>
      <c r="I286" s="19">
        <v>2078461693</v>
      </c>
      <c r="J286" s="19">
        <v>2078461693</v>
      </c>
      <c r="K286" s="20">
        <f>Table13[[#This Row],[287773.0000]]/درآمدها!$C$10*100</f>
        <v>0.18740148220404343</v>
      </c>
    </row>
    <row r="287" spans="1:11" ht="23.1" customHeight="1">
      <c r="A287" s="18" t="s">
        <v>584</v>
      </c>
      <c r="B287" s="19">
        <v>0</v>
      </c>
      <c r="C287" s="19">
        <v>97588000</v>
      </c>
      <c r="D287" s="19">
        <v>-214606</v>
      </c>
      <c r="E287" s="19">
        <v>97373394</v>
      </c>
      <c r="F287" s="20">
        <f>Table13[[#This Row],[-15851361.0000]]/درآمدها!$C$10*100</f>
        <v>8.7795307579134254E-3</v>
      </c>
      <c r="G287" s="19">
        <v>0</v>
      </c>
      <c r="H287" s="19">
        <v>97588000</v>
      </c>
      <c r="I287" s="19">
        <v>-214606</v>
      </c>
      <c r="J287" s="19">
        <v>97373394</v>
      </c>
      <c r="K287" s="20">
        <f>Table13[[#This Row],[287773.0000]]/درآمدها!$C$10*100</f>
        <v>8.7795307579134254E-3</v>
      </c>
    </row>
    <row r="288" spans="1:11" ht="23.1" customHeight="1">
      <c r="A288" s="18" t="s">
        <v>580</v>
      </c>
      <c r="B288" s="19">
        <v>0</v>
      </c>
      <c r="C288" s="19">
        <v>-1185000</v>
      </c>
      <c r="D288" s="19">
        <v>-406</v>
      </c>
      <c r="E288" s="19">
        <v>-1185406</v>
      </c>
      <c r="F288" s="20">
        <f>Table13[[#This Row],[-15851361.0000]]/درآمدها!$C$10*100</f>
        <v>-1.0688041168222112E-4</v>
      </c>
      <c r="G288" s="19">
        <v>0</v>
      </c>
      <c r="H288" s="19">
        <v>-1185000</v>
      </c>
      <c r="I288" s="19">
        <v>-406</v>
      </c>
      <c r="J288" s="19">
        <v>-1185406</v>
      </c>
      <c r="K288" s="20">
        <f>Table13[[#This Row],[287773.0000]]/درآمدها!$C$10*100</f>
        <v>-1.0688041168222112E-4</v>
      </c>
    </row>
    <row r="289" spans="1:11" ht="23.1" customHeight="1">
      <c r="A289" s="18" t="s">
        <v>483</v>
      </c>
      <c r="B289" s="19">
        <v>0</v>
      </c>
      <c r="C289" s="19">
        <v>224264000</v>
      </c>
      <c r="D289" s="19">
        <v>0</v>
      </c>
      <c r="E289" s="19">
        <v>224264000</v>
      </c>
      <c r="F289" s="20">
        <f>Table13[[#This Row],[-15851361.0000]]/درآمدها!$C$10*100</f>
        <v>2.0220438099268639E-2</v>
      </c>
      <c r="G289" s="19">
        <v>0</v>
      </c>
      <c r="H289" s="19">
        <v>-230383000</v>
      </c>
      <c r="I289" s="19">
        <v>-279093</v>
      </c>
      <c r="J289" s="19">
        <v>-230662093</v>
      </c>
      <c r="K289" s="20">
        <f>Table13[[#This Row],[287773.0000]]/درآمدها!$C$10*100</f>
        <v>-2.0797312869449604E-2</v>
      </c>
    </row>
    <row r="290" spans="1:11" ht="23.1" customHeight="1">
      <c r="A290" s="18" t="s">
        <v>489</v>
      </c>
      <c r="B290" s="19">
        <v>0</v>
      </c>
      <c r="C290" s="19">
        <v>42500000</v>
      </c>
      <c r="D290" s="19">
        <v>-87546</v>
      </c>
      <c r="E290" s="19">
        <v>42412454</v>
      </c>
      <c r="F290" s="20">
        <f>Table13[[#This Row],[-15851361.0000]]/درآمدها!$C$10*100</f>
        <v>3.8240573642897594E-3</v>
      </c>
      <c r="G290" s="19">
        <v>0</v>
      </c>
      <c r="H290" s="19">
        <v>42500000</v>
      </c>
      <c r="I290" s="19">
        <v>-85958</v>
      </c>
      <c r="J290" s="19">
        <v>42414042</v>
      </c>
      <c r="K290" s="20">
        <f>Table13[[#This Row],[287773.0000]]/درآمدها!$C$10*100</f>
        <v>3.824200544005191E-3</v>
      </c>
    </row>
    <row r="291" spans="1:11" ht="23.1" customHeight="1">
      <c r="A291" s="18" t="s">
        <v>582</v>
      </c>
      <c r="B291" s="19">
        <v>0</v>
      </c>
      <c r="C291" s="19">
        <v>210790000</v>
      </c>
      <c r="D291" s="19">
        <v>-252622</v>
      </c>
      <c r="E291" s="19">
        <v>210537378</v>
      </c>
      <c r="F291" s="20">
        <f>Table13[[#This Row],[-15851361.0000]]/درآمدها!$C$10*100</f>
        <v>1.8982797147252001E-2</v>
      </c>
      <c r="G291" s="19">
        <v>0</v>
      </c>
      <c r="H291" s="19">
        <v>210790000</v>
      </c>
      <c r="I291" s="19">
        <v>-252622</v>
      </c>
      <c r="J291" s="19">
        <v>210537378</v>
      </c>
      <c r="K291" s="20">
        <f>Table13[[#This Row],[287773.0000]]/درآمدها!$C$10*100</f>
        <v>1.8982797147252001E-2</v>
      </c>
    </row>
    <row r="292" spans="1:11" ht="23.1" customHeight="1">
      <c r="A292" s="18" t="s">
        <v>583</v>
      </c>
      <c r="B292" s="19">
        <v>0</v>
      </c>
      <c r="C292" s="19">
        <v>752178000</v>
      </c>
      <c r="D292" s="19">
        <v>-467508</v>
      </c>
      <c r="E292" s="19">
        <v>751710492</v>
      </c>
      <c r="F292" s="20">
        <f>Table13[[#This Row],[-15851361.0000]]/درآمدها!$C$10*100</f>
        <v>6.777688559936848E-2</v>
      </c>
      <c r="G292" s="19">
        <v>0</v>
      </c>
      <c r="H292" s="19">
        <v>752178000</v>
      </c>
      <c r="I292" s="19">
        <v>-467508</v>
      </c>
      <c r="J292" s="19">
        <v>751710492</v>
      </c>
      <c r="K292" s="20">
        <f>Table13[[#This Row],[287773.0000]]/درآمدها!$C$10*100</f>
        <v>6.777688559936848E-2</v>
      </c>
    </row>
    <row r="293" spans="1:11" ht="23.1" customHeight="1">
      <c r="A293" s="18" t="s">
        <v>532</v>
      </c>
      <c r="B293" s="19">
        <v>0</v>
      </c>
      <c r="C293" s="19">
        <v>10186779376</v>
      </c>
      <c r="D293" s="19">
        <v>2090403082</v>
      </c>
      <c r="E293" s="19">
        <v>12277182458</v>
      </c>
      <c r="F293" s="20">
        <f>Table13[[#This Row],[-15851361.0000]]/درآمدها!$C$10*100</f>
        <v>1.1069543391958399</v>
      </c>
      <c r="G293" s="19">
        <v>0</v>
      </c>
      <c r="H293" s="19">
        <v>22851502376</v>
      </c>
      <c r="I293" s="19">
        <v>2084915851</v>
      </c>
      <c r="J293" s="19">
        <v>24936418227</v>
      </c>
      <c r="K293" s="20">
        <f>Table13[[#This Row],[287773.0000]]/درآمدها!$C$10*100</f>
        <v>2.248355960727213</v>
      </c>
    </row>
    <row r="294" spans="1:11" ht="23.1" customHeight="1">
      <c r="A294" s="18" t="s">
        <v>516</v>
      </c>
      <c r="B294" s="19">
        <v>0</v>
      </c>
      <c r="C294" s="19">
        <v>-9156677875</v>
      </c>
      <c r="D294" s="19">
        <v>12537902729</v>
      </c>
      <c r="E294" s="19">
        <v>3381224854</v>
      </c>
      <c r="F294" s="20">
        <f>Table13[[#This Row],[-15851361.0000]]/درآمدها!$C$10*100</f>
        <v>0.30486323199450488</v>
      </c>
      <c r="G294" s="19">
        <v>0</v>
      </c>
      <c r="H294" s="19">
        <v>0</v>
      </c>
      <c r="I294" s="19">
        <v>12534609615</v>
      </c>
      <c r="J294" s="19">
        <v>12534609615</v>
      </c>
      <c r="K294" s="20">
        <f>Table13[[#This Row],[287773.0000]]/درآمدها!$C$10*100</f>
        <v>1.1301648852183366</v>
      </c>
    </row>
    <row r="295" spans="1:11" ht="23.1" customHeight="1">
      <c r="A295" s="18" t="s">
        <v>496</v>
      </c>
      <c r="B295" s="19">
        <v>0</v>
      </c>
      <c r="C295" s="19">
        <v>139818000</v>
      </c>
      <c r="D295" s="19">
        <v>0</v>
      </c>
      <c r="E295" s="19">
        <v>139818000</v>
      </c>
      <c r="F295" s="20">
        <f>Table13[[#This Row],[-15851361.0000]]/درآمدها!$C$10*100</f>
        <v>1.2606487060622937E-2</v>
      </c>
      <c r="G295" s="19">
        <v>0</v>
      </c>
      <c r="H295" s="19">
        <v>497665623</v>
      </c>
      <c r="I295" s="19">
        <v>-90459511</v>
      </c>
      <c r="J295" s="19">
        <v>407206112</v>
      </c>
      <c r="K295" s="20">
        <f>Table13[[#This Row],[287773.0000]]/درآمدها!$C$10*100</f>
        <v>3.6715148134965278E-2</v>
      </c>
    </row>
    <row r="296" spans="1:11" ht="23.1" customHeight="1">
      <c r="A296" s="18" t="s">
        <v>556</v>
      </c>
      <c r="B296" s="19">
        <v>0</v>
      </c>
      <c r="C296" s="19">
        <v>30416000</v>
      </c>
      <c r="D296" s="19">
        <v>0</v>
      </c>
      <c r="E296" s="19">
        <v>30416000</v>
      </c>
      <c r="F296" s="20">
        <f>Table13[[#This Row],[-15851361.0000]]/درآمدها!$C$10*100</f>
        <v>2.7424144991053173E-3</v>
      </c>
      <c r="G296" s="19">
        <v>0</v>
      </c>
      <c r="H296" s="19">
        <v>326021500</v>
      </c>
      <c r="I296" s="19">
        <v>-17571773</v>
      </c>
      <c r="J296" s="19">
        <v>308449727</v>
      </c>
      <c r="K296" s="20">
        <f>Table13[[#This Row],[287773.0000]]/درآمدها!$C$10*100</f>
        <v>2.7810922000587747E-2</v>
      </c>
    </row>
    <row r="297" spans="1:11" ht="23.1" customHeight="1">
      <c r="A297" s="18" t="s">
        <v>495</v>
      </c>
      <c r="B297" s="19">
        <v>0</v>
      </c>
      <c r="C297" s="19">
        <v>478065000</v>
      </c>
      <c r="D297" s="19">
        <v>0</v>
      </c>
      <c r="E297" s="19">
        <v>478065000</v>
      </c>
      <c r="F297" s="20">
        <f>Table13[[#This Row],[-15851361.0000]]/درآمدها!$C$10*100</f>
        <v>4.3104036938281944E-2</v>
      </c>
      <c r="G297" s="19">
        <v>0</v>
      </c>
      <c r="H297" s="19">
        <v>4539506039</v>
      </c>
      <c r="I297" s="19">
        <v>4151588715</v>
      </c>
      <c r="J297" s="19">
        <v>8691094754</v>
      </c>
      <c r="K297" s="20">
        <f>Table13[[#This Row],[287773.0000]]/درآمدها!$C$10*100</f>
        <v>0.78361994563610482</v>
      </c>
    </row>
    <row r="298" spans="1:11" ht="23.1" customHeight="1">
      <c r="A298" s="18" t="s">
        <v>585</v>
      </c>
      <c r="B298" s="19">
        <v>0</v>
      </c>
      <c r="C298" s="19">
        <v>0</v>
      </c>
      <c r="D298" s="19">
        <v>-269</v>
      </c>
      <c r="E298" s="19">
        <v>-269</v>
      </c>
      <c r="F298" s="20">
        <f>Table13[[#This Row],[-15851361.0000]]/درآمدها!$C$10*100</f>
        <v>-2.4253994616627119E-8</v>
      </c>
      <c r="G298" s="19">
        <v>0</v>
      </c>
      <c r="H298" s="19">
        <v>0</v>
      </c>
      <c r="I298" s="19">
        <v>-269</v>
      </c>
      <c r="J298" s="19">
        <v>-269</v>
      </c>
      <c r="K298" s="20">
        <f>Table13[[#This Row],[287773.0000]]/درآمدها!$C$10*100</f>
        <v>-2.4253994616627119E-8</v>
      </c>
    </row>
    <row r="299" spans="1:11" ht="23.1" customHeight="1">
      <c r="A299" s="18" t="s">
        <v>506</v>
      </c>
      <c r="B299" s="19">
        <v>0</v>
      </c>
      <c r="C299" s="19">
        <v>0</v>
      </c>
      <c r="D299" s="19">
        <v>0</v>
      </c>
      <c r="E299" s="19">
        <v>0</v>
      </c>
      <c r="F299" s="20">
        <f>Table13[[#This Row],[-15851361.0000]]/درآمدها!$C$10*100</f>
        <v>0</v>
      </c>
      <c r="G299" s="19">
        <v>0</v>
      </c>
      <c r="H299" s="19">
        <v>-402750000</v>
      </c>
      <c r="I299" s="19">
        <v>-12937</v>
      </c>
      <c r="J299" s="19">
        <v>-402762937</v>
      </c>
      <c r="K299" s="20">
        <f>Table13[[#This Row],[287773.0000]]/درآمدها!$C$10*100</f>
        <v>-3.6314535709200471E-2</v>
      </c>
    </row>
    <row r="300" spans="1:11" ht="23.1" customHeight="1">
      <c r="A300" s="18" t="s">
        <v>100</v>
      </c>
      <c r="B300" s="19">
        <v>0</v>
      </c>
      <c r="C300" s="19">
        <v>-80268325</v>
      </c>
      <c r="D300" s="19">
        <v>0</v>
      </c>
      <c r="E300" s="19">
        <v>-80268325</v>
      </c>
      <c r="F300" s="20">
        <f>Table13[[#This Row],[-15851361.0000]]/درآمدها!$C$10*100</f>
        <v>-7.237277035076861E-3</v>
      </c>
      <c r="G300" s="19">
        <v>0</v>
      </c>
      <c r="H300" s="19">
        <v>-337831476</v>
      </c>
      <c r="I300" s="19">
        <v>0</v>
      </c>
      <c r="J300" s="19">
        <v>-337831476</v>
      </c>
      <c r="K300" s="20">
        <f>Table13[[#This Row],[287773.0000]]/درآمدها!$C$10*100</f>
        <v>-3.0460084759223766E-2</v>
      </c>
    </row>
    <row r="301" spans="1:11" ht="23.1" customHeight="1">
      <c r="A301" s="18" t="s">
        <v>101</v>
      </c>
      <c r="B301" s="19">
        <v>0</v>
      </c>
      <c r="C301" s="19">
        <v>-3664253939</v>
      </c>
      <c r="D301" s="19">
        <v>-710646929</v>
      </c>
      <c r="E301" s="19">
        <v>-4374900868</v>
      </c>
      <c r="F301" s="20">
        <f>Table13[[#This Row],[-15851361.0000]]/درآمدها!$C$10*100</f>
        <v>-0.39445658773512748</v>
      </c>
      <c r="G301" s="19">
        <v>0</v>
      </c>
      <c r="H301" s="19">
        <v>-17033703379</v>
      </c>
      <c r="I301" s="19">
        <v>-710646929</v>
      </c>
      <c r="J301" s="19">
        <v>-17744350308</v>
      </c>
      <c r="K301" s="20">
        <f>Table13[[#This Row],[287773.0000]]/درآمدها!$C$10*100</f>
        <v>-1.5998935942222219</v>
      </c>
    </row>
    <row r="302" spans="1:11" ht="23.1" customHeight="1">
      <c r="A302" s="18" t="s">
        <v>102</v>
      </c>
      <c r="B302" s="19">
        <v>0</v>
      </c>
      <c r="C302" s="19">
        <v>-2343557561</v>
      </c>
      <c r="D302" s="19">
        <v>0</v>
      </c>
      <c r="E302" s="19">
        <v>-2343557561</v>
      </c>
      <c r="F302" s="20">
        <f>Table13[[#This Row],[-15851361.0000]]/درآمدها!$C$10*100</f>
        <v>-0.21130346642472034</v>
      </c>
      <c r="G302" s="19">
        <v>0</v>
      </c>
      <c r="H302" s="19">
        <v>-10711309789</v>
      </c>
      <c r="I302" s="19">
        <v>0</v>
      </c>
      <c r="J302" s="19">
        <v>-10711309789</v>
      </c>
      <c r="K302" s="20">
        <f>Table13[[#This Row],[287773.0000]]/درآمدها!$C$10*100</f>
        <v>-0.96576970245141769</v>
      </c>
    </row>
    <row r="303" spans="1:11" ht="23.1" customHeight="1">
      <c r="A303" s="18" t="s">
        <v>547</v>
      </c>
      <c r="B303" s="19">
        <v>0</v>
      </c>
      <c r="C303" s="19">
        <v>0</v>
      </c>
      <c r="D303" s="19">
        <v>0</v>
      </c>
      <c r="E303" s="19">
        <v>0</v>
      </c>
      <c r="F303" s="20">
        <f>Table13[[#This Row],[-15851361.0000]]/درآمدها!$C$10*100</f>
        <v>0</v>
      </c>
      <c r="G303" s="19">
        <v>0</v>
      </c>
      <c r="H303" s="19">
        <v>0</v>
      </c>
      <c r="I303" s="19">
        <v>-2613647</v>
      </c>
      <c r="J303" s="19">
        <v>-2613647</v>
      </c>
      <c r="K303" s="20">
        <f>Table13[[#This Row],[287773.0000]]/درآمدها!$C$10*100</f>
        <v>-2.3565568872774579E-4</v>
      </c>
    </row>
    <row r="304" spans="1:11" ht="23.1" customHeight="1">
      <c r="A304" s="18" t="s">
        <v>592</v>
      </c>
      <c r="B304" s="19">
        <v>0</v>
      </c>
      <c r="C304" s="19">
        <v>-94930000</v>
      </c>
      <c r="D304" s="19">
        <v>-328933</v>
      </c>
      <c r="E304" s="19">
        <v>-95258933</v>
      </c>
      <c r="F304" s="20">
        <f>Table13[[#This Row],[-15851361.0000]]/درآمدها!$C$10*100</f>
        <v>-8.5888834504373353E-3</v>
      </c>
      <c r="G304" s="19">
        <v>0</v>
      </c>
      <c r="H304" s="19">
        <v>-94930000</v>
      </c>
      <c r="I304" s="19">
        <v>-328933</v>
      </c>
      <c r="J304" s="19">
        <v>-95258933</v>
      </c>
      <c r="K304" s="20">
        <f>Table13[[#This Row],[287773.0000]]/درآمدها!$C$10*100</f>
        <v>-8.5888834504373353E-3</v>
      </c>
    </row>
    <row r="305" spans="1:11" ht="23.1" customHeight="1">
      <c r="A305" s="18" t="s">
        <v>593</v>
      </c>
      <c r="B305" s="19">
        <v>0</v>
      </c>
      <c r="C305" s="19">
        <v>-50000000</v>
      </c>
      <c r="D305" s="19">
        <v>-116385</v>
      </c>
      <c r="E305" s="19">
        <v>-50116385</v>
      </c>
      <c r="F305" s="20">
        <f>Table13[[#This Row],[-15851361.0000]]/درآمدها!$C$10*100</f>
        <v>-4.5186711226572933E-3</v>
      </c>
      <c r="G305" s="19">
        <v>0</v>
      </c>
      <c r="H305" s="19">
        <v>-50000000</v>
      </c>
      <c r="I305" s="19">
        <v>-116385</v>
      </c>
      <c r="J305" s="19">
        <v>-50116385</v>
      </c>
      <c r="K305" s="20">
        <f>Table13[[#This Row],[287773.0000]]/درآمدها!$C$10*100</f>
        <v>-4.5186711226572933E-3</v>
      </c>
    </row>
    <row r="306" spans="1:11" ht="23.1" customHeight="1">
      <c r="A306" s="18" t="s">
        <v>594</v>
      </c>
      <c r="B306" s="19">
        <v>0</v>
      </c>
      <c r="C306" s="19">
        <v>-186000000</v>
      </c>
      <c r="D306" s="19">
        <v>-299729</v>
      </c>
      <c r="E306" s="19">
        <v>-186299729</v>
      </c>
      <c r="F306" s="20">
        <f>Table13[[#This Row],[-15851361.0000]]/درآمدها!$C$10*100</f>
        <v>-1.6797444699795876E-2</v>
      </c>
      <c r="G306" s="19">
        <v>0</v>
      </c>
      <c r="H306" s="19">
        <v>-186000000</v>
      </c>
      <c r="I306" s="19">
        <v>-299729</v>
      </c>
      <c r="J306" s="19">
        <v>-186299729</v>
      </c>
      <c r="K306" s="20">
        <f>Table13[[#This Row],[287773.0000]]/درآمدها!$C$10*100</f>
        <v>-1.6797444699795876E-2</v>
      </c>
    </row>
    <row r="307" spans="1:11" ht="23.1" customHeight="1">
      <c r="A307" s="18" t="s">
        <v>550</v>
      </c>
      <c r="B307" s="19">
        <v>0</v>
      </c>
      <c r="C307" s="19">
        <v>669638000</v>
      </c>
      <c r="D307" s="19">
        <v>-710502</v>
      </c>
      <c r="E307" s="19">
        <v>668927498</v>
      </c>
      <c r="F307" s="20">
        <f>Table13[[#This Row],[-15851361.0000]]/درآمدها!$C$10*100</f>
        <v>6.0312877083293109E-2</v>
      </c>
      <c r="G307" s="19">
        <v>0</v>
      </c>
      <c r="H307" s="19">
        <v>2434721000</v>
      </c>
      <c r="I307" s="19">
        <v>-1586440</v>
      </c>
      <c r="J307" s="19">
        <v>2433134560</v>
      </c>
      <c r="K307" s="20">
        <f>Table13[[#This Row],[287773.0000]]/درآمدها!$C$10*100</f>
        <v>0.21938004654189366</v>
      </c>
    </row>
    <row r="308" spans="1:11" ht="23.1" customHeight="1">
      <c r="A308" s="18" t="s">
        <v>523</v>
      </c>
      <c r="B308" s="19">
        <v>0</v>
      </c>
      <c r="C308" s="19">
        <v>2551773000</v>
      </c>
      <c r="D308" s="19">
        <v>0</v>
      </c>
      <c r="E308" s="19">
        <v>2551773000</v>
      </c>
      <c r="F308" s="20">
        <f>Table13[[#This Row],[-15851361.0000]]/درآمدها!$C$10*100</f>
        <v>0.2300769093117265</v>
      </c>
      <c r="G308" s="19">
        <v>0</v>
      </c>
      <c r="H308" s="19">
        <v>10265646489</v>
      </c>
      <c r="I308" s="19">
        <v>535574885</v>
      </c>
      <c r="J308" s="19">
        <v>10801221374</v>
      </c>
      <c r="K308" s="20">
        <f>Table13[[#This Row],[287773.0000]]/درآمدها!$C$10*100</f>
        <v>0.97387645002971657</v>
      </c>
    </row>
    <row r="309" spans="1:11" ht="23.1" customHeight="1">
      <c r="A309" s="18" t="s">
        <v>542</v>
      </c>
      <c r="B309" s="19">
        <v>0</v>
      </c>
      <c r="C309" s="19">
        <v>351912000</v>
      </c>
      <c r="D309" s="19">
        <v>0</v>
      </c>
      <c r="E309" s="19">
        <v>351912000</v>
      </c>
      <c r="F309" s="20">
        <f>Table13[[#This Row],[-15851361.0000]]/درآمدها!$C$10*100</f>
        <v>3.1729634771473912E-2</v>
      </c>
      <c r="G309" s="19">
        <v>0</v>
      </c>
      <c r="H309" s="19">
        <v>2146544444</v>
      </c>
      <c r="I309" s="19">
        <v>455350769</v>
      </c>
      <c r="J309" s="19">
        <v>2601895213</v>
      </c>
      <c r="K309" s="20">
        <f>Table13[[#This Row],[287773.0000]]/درآمدها!$C$10*100</f>
        <v>0.23459610590754595</v>
      </c>
    </row>
    <row r="310" spans="1:11" ht="23.1" customHeight="1">
      <c r="A310" s="18" t="s">
        <v>588</v>
      </c>
      <c r="B310" s="19">
        <v>0</v>
      </c>
      <c r="C310" s="19">
        <v>6000000</v>
      </c>
      <c r="D310" s="19">
        <v>-4632</v>
      </c>
      <c r="E310" s="19">
        <v>5995368</v>
      </c>
      <c r="F310" s="20">
        <f>Table13[[#This Row],[-15851361.0000]]/درآمدها!$C$10*100</f>
        <v>5.4056365500631403E-4</v>
      </c>
      <c r="G310" s="19">
        <v>0</v>
      </c>
      <c r="H310" s="19">
        <v>6000000</v>
      </c>
      <c r="I310" s="19">
        <v>-4632</v>
      </c>
      <c r="J310" s="19">
        <v>5995368</v>
      </c>
      <c r="K310" s="20">
        <f>Table13[[#This Row],[287773.0000]]/درآمدها!$C$10*100</f>
        <v>5.4056365500631403E-4</v>
      </c>
    </row>
    <row r="311" spans="1:11" ht="23.1" customHeight="1">
      <c r="A311" s="18" t="s">
        <v>497</v>
      </c>
      <c r="B311" s="19">
        <v>0</v>
      </c>
      <c r="C311" s="19">
        <v>924000</v>
      </c>
      <c r="D311" s="19">
        <v>0</v>
      </c>
      <c r="E311" s="19">
        <v>924000</v>
      </c>
      <c r="F311" s="20">
        <f>Table13[[#This Row],[-15851361.0000]]/درآمدها!$C$10*100</f>
        <v>8.3311119054882735E-5</v>
      </c>
      <c r="G311" s="19">
        <v>0</v>
      </c>
      <c r="H311" s="19">
        <v>11319000</v>
      </c>
      <c r="I311" s="19">
        <v>-2973</v>
      </c>
      <c r="J311" s="19">
        <v>11316027</v>
      </c>
      <c r="K311" s="20">
        <f>Table13[[#This Row],[287773.0000]]/درآمدها!$C$10*100</f>
        <v>1.0202931521918479E-3</v>
      </c>
    </row>
    <row r="312" spans="1:11" ht="23.1" customHeight="1">
      <c r="A312" s="18" t="s">
        <v>512</v>
      </c>
      <c r="B312" s="19">
        <v>0</v>
      </c>
      <c r="C312" s="19">
        <v>23000000</v>
      </c>
      <c r="D312" s="19">
        <v>0</v>
      </c>
      <c r="E312" s="19">
        <v>23000000</v>
      </c>
      <c r="F312" s="20">
        <f>Table13[[#This Row],[-15851361.0000]]/درآمدها!$C$10*100</f>
        <v>2.0737616214959987E-3</v>
      </c>
      <c r="G312" s="19">
        <v>0</v>
      </c>
      <c r="H312" s="19">
        <v>21500000</v>
      </c>
      <c r="I312" s="19">
        <v>-5793</v>
      </c>
      <c r="J312" s="19">
        <v>21494207</v>
      </c>
      <c r="K312" s="20">
        <f>Table13[[#This Row],[287773.0000]]/درآمدها!$C$10*100</f>
        <v>1.9379939809169846E-3</v>
      </c>
    </row>
    <row r="313" spans="1:11" ht="23.1" customHeight="1">
      <c r="A313" s="18" t="s">
        <v>563</v>
      </c>
      <c r="B313" s="19">
        <v>0</v>
      </c>
      <c r="C313" s="19">
        <v>33884000</v>
      </c>
      <c r="D313" s="19">
        <v>0</v>
      </c>
      <c r="E313" s="19">
        <v>33884000</v>
      </c>
      <c r="F313" s="20">
        <f>Table13[[#This Row],[-15851361.0000]]/درآمدها!$C$10*100</f>
        <v>3.0551016862074101E-3</v>
      </c>
      <c r="G313" s="19">
        <v>0</v>
      </c>
      <c r="H313" s="19">
        <v>51899000</v>
      </c>
      <c r="I313" s="19">
        <v>-15597</v>
      </c>
      <c r="J313" s="19">
        <v>51883403</v>
      </c>
      <c r="K313" s="20">
        <f>Table13[[#This Row],[287773.0000]]/درآمدها!$C$10*100</f>
        <v>4.6779917362613204E-3</v>
      </c>
    </row>
    <row r="314" spans="1:11" ht="23.1" customHeight="1">
      <c r="A314" s="18" t="s">
        <v>579</v>
      </c>
      <c r="B314" s="19">
        <v>0</v>
      </c>
      <c r="C314" s="19">
        <v>21000</v>
      </c>
      <c r="D314" s="19">
        <v>-6</v>
      </c>
      <c r="E314" s="19">
        <v>20994</v>
      </c>
      <c r="F314" s="20">
        <f>Table13[[#This Row],[-15851361.0000]]/درآمدها!$C$10*100</f>
        <v>1.8928935426820434E-6</v>
      </c>
      <c r="G314" s="19">
        <v>0</v>
      </c>
      <c r="H314" s="19">
        <v>21000</v>
      </c>
      <c r="I314" s="19">
        <v>-6</v>
      </c>
      <c r="J314" s="19">
        <v>20994</v>
      </c>
      <c r="K314" s="20">
        <f>Table13[[#This Row],[287773.0000]]/درآمدها!$C$10*100</f>
        <v>1.8928935426820434E-6</v>
      </c>
    </row>
    <row r="315" spans="1:11" ht="23.1" customHeight="1">
      <c r="A315" s="18" t="s">
        <v>576</v>
      </c>
      <c r="B315" s="19">
        <v>0</v>
      </c>
      <c r="C315" s="19">
        <v>-80000</v>
      </c>
      <c r="D315" s="19">
        <v>-40</v>
      </c>
      <c r="E315" s="19">
        <v>-80040</v>
      </c>
      <c r="F315" s="20">
        <f>Table13[[#This Row],[-15851361.0000]]/درآمدها!$C$10*100</f>
        <v>-7.2166904428060761E-6</v>
      </c>
      <c r="G315" s="19">
        <v>0</v>
      </c>
      <c r="H315" s="19">
        <v>-80000</v>
      </c>
      <c r="I315" s="19">
        <v>-40</v>
      </c>
      <c r="J315" s="19">
        <v>-80040</v>
      </c>
      <c r="K315" s="20">
        <f>Table13[[#This Row],[287773.0000]]/درآمدها!$C$10*100</f>
        <v>-7.2166904428060761E-6</v>
      </c>
    </row>
    <row r="316" spans="1:11" ht="23.1" customHeight="1">
      <c r="A316" s="18" t="s">
        <v>577</v>
      </c>
      <c r="B316" s="19">
        <v>0</v>
      </c>
      <c r="C316" s="19">
        <v>27000</v>
      </c>
      <c r="D316" s="19">
        <v>-12</v>
      </c>
      <c r="E316" s="19">
        <v>26988</v>
      </c>
      <c r="F316" s="20">
        <f>Table13[[#This Row],[-15851361.0000]]/درآمدها!$C$10*100</f>
        <v>2.4333338539536527E-6</v>
      </c>
      <c r="G316" s="19">
        <v>0</v>
      </c>
      <c r="H316" s="19">
        <v>27000</v>
      </c>
      <c r="I316" s="19">
        <v>-12</v>
      </c>
      <c r="J316" s="19">
        <v>26988</v>
      </c>
      <c r="K316" s="20">
        <f>Table13[[#This Row],[287773.0000]]/درآمدها!$C$10*100</f>
        <v>2.4333338539536527E-6</v>
      </c>
    </row>
    <row r="317" spans="1:11" ht="23.1" customHeight="1">
      <c r="A317" s="18" t="s">
        <v>578</v>
      </c>
      <c r="B317" s="19">
        <v>0</v>
      </c>
      <c r="C317" s="19">
        <v>6000</v>
      </c>
      <c r="D317" s="19">
        <v>-1</v>
      </c>
      <c r="E317" s="19">
        <v>5999</v>
      </c>
      <c r="F317" s="20">
        <f>Table13[[#This Row],[-15851361.0000]]/درآمدها!$C$10*100</f>
        <v>5.4089112901541292E-7</v>
      </c>
      <c r="G317" s="19">
        <v>0</v>
      </c>
      <c r="H317" s="19">
        <v>6000</v>
      </c>
      <c r="I317" s="19">
        <v>-1</v>
      </c>
      <c r="J317" s="19">
        <v>5999</v>
      </c>
      <c r="K317" s="20">
        <f>Table13[[#This Row],[287773.0000]]/درآمدها!$C$10*100</f>
        <v>5.4089112901541292E-7</v>
      </c>
    </row>
    <row r="318" spans="1:11" ht="23.1" customHeight="1">
      <c r="A318" s="18" t="s">
        <v>531</v>
      </c>
      <c r="B318" s="19">
        <v>0</v>
      </c>
      <c r="C318" s="19">
        <v>0</v>
      </c>
      <c r="D318" s="19">
        <v>8490715</v>
      </c>
      <c r="E318" s="19">
        <v>8490715</v>
      </c>
      <c r="F318" s="20">
        <f>Table13[[#This Row],[-15851361.0000]]/درآمدها!$C$10*100</f>
        <v>7.6555299591566945E-4</v>
      </c>
      <c r="G318" s="19">
        <v>0</v>
      </c>
      <c r="H318" s="19">
        <v>0</v>
      </c>
      <c r="I318" s="19">
        <v>8483745</v>
      </c>
      <c r="J318" s="19">
        <v>8483745</v>
      </c>
      <c r="K318" s="20">
        <f>Table13[[#This Row],[287773.0000]]/درآمدها!$C$10*100</f>
        <v>7.6492455598080756E-4</v>
      </c>
    </row>
    <row r="319" spans="1:11" ht="23.1" customHeight="1">
      <c r="A319" s="18" t="s">
        <v>569</v>
      </c>
      <c r="B319" s="19">
        <v>0</v>
      </c>
      <c r="C319" s="19">
        <v>1715000</v>
      </c>
      <c r="D319" s="19">
        <v>12250000</v>
      </c>
      <c r="E319" s="19">
        <v>13965000</v>
      </c>
      <c r="F319" s="20">
        <f>Table13[[#This Row],[-15851361.0000]]/درآمدها!$C$10*100</f>
        <v>1.2591339584431141E-3</v>
      </c>
      <c r="G319" s="19">
        <v>0</v>
      </c>
      <c r="H319" s="19">
        <v>0</v>
      </c>
      <c r="I319" s="19">
        <v>12246847</v>
      </c>
      <c r="J319" s="19">
        <v>12246847</v>
      </c>
      <c r="K319" s="20">
        <f>Table13[[#This Row],[287773.0000]]/درآمدها!$C$10*100</f>
        <v>1.1042191866492787E-3</v>
      </c>
    </row>
    <row r="320" spans="1:11" ht="23.1" customHeight="1">
      <c r="A320" s="18" t="s">
        <v>540</v>
      </c>
      <c r="B320" s="19">
        <v>0</v>
      </c>
      <c r="C320" s="19">
        <v>-12600000</v>
      </c>
      <c r="D320" s="19">
        <v>14700000</v>
      </c>
      <c r="E320" s="19">
        <v>2100000</v>
      </c>
      <c r="F320" s="20">
        <f>Table13[[#This Row],[-15851361.0000]]/درآمدها!$C$10*100</f>
        <v>1.8934345239746077E-4</v>
      </c>
      <c r="G320" s="19">
        <v>0</v>
      </c>
      <c r="H320" s="19">
        <v>0</v>
      </c>
      <c r="I320" s="19">
        <v>14696215</v>
      </c>
      <c r="J320" s="19">
        <v>14696215</v>
      </c>
      <c r="K320" s="20">
        <f>Table13[[#This Row],[287773.0000]]/درآمدها!$C$10*100</f>
        <v>1.325062897750166E-3</v>
      </c>
    </row>
    <row r="321" spans="1:11" ht="23.1" customHeight="1">
      <c r="A321" s="18" t="s">
        <v>572</v>
      </c>
      <c r="B321" s="19">
        <v>0</v>
      </c>
      <c r="C321" s="19">
        <v>-300000</v>
      </c>
      <c r="D321" s="19">
        <v>-25</v>
      </c>
      <c r="E321" s="19">
        <v>-300025</v>
      </c>
      <c r="F321" s="20">
        <f>Table13[[#This Row],[-15851361.0000]]/درآمدها!$C$10*100</f>
        <v>-2.7051318716927696E-5</v>
      </c>
      <c r="G321" s="19">
        <v>0</v>
      </c>
      <c r="H321" s="19">
        <v>-300000</v>
      </c>
      <c r="I321" s="19">
        <v>-25</v>
      </c>
      <c r="J321" s="19">
        <v>-300025</v>
      </c>
      <c r="K321" s="20">
        <f>Table13[[#This Row],[287773.0000]]/درآمدها!$C$10*100</f>
        <v>-2.7051318716927696E-5</v>
      </c>
    </row>
    <row r="322" spans="1:11" ht="23.1" customHeight="1">
      <c r="A322" s="18" t="s">
        <v>103</v>
      </c>
      <c r="B322" s="19">
        <v>0</v>
      </c>
      <c r="C322" s="19">
        <v>20428886</v>
      </c>
      <c r="D322" s="19">
        <v>-99661378</v>
      </c>
      <c r="E322" s="19">
        <v>-79232492</v>
      </c>
      <c r="F322" s="20">
        <f>Table13[[#This Row],[-15851361.0000]]/درآمدها!$C$10*100</f>
        <v>-7.1438826558734249E-3</v>
      </c>
      <c r="G322" s="19">
        <v>0</v>
      </c>
      <c r="H322" s="19">
        <v>20428886</v>
      </c>
      <c r="I322" s="19">
        <v>-99661378</v>
      </c>
      <c r="J322" s="19">
        <v>-79232492</v>
      </c>
      <c r="K322" s="20">
        <f>Table13[[#This Row],[287773.0000]]/درآمدها!$C$10*100</f>
        <v>-7.1438826558734249E-3</v>
      </c>
    </row>
    <row r="323" spans="1:11" ht="23.1" customHeight="1">
      <c r="A323" s="18" t="s">
        <v>504</v>
      </c>
      <c r="B323" s="19">
        <v>0</v>
      </c>
      <c r="C323" s="19">
        <v>-6406608825</v>
      </c>
      <c r="D323" s="19">
        <v>-161065939</v>
      </c>
      <c r="E323" s="19">
        <v>-6567674764</v>
      </c>
      <c r="F323" s="20">
        <f>Table13[[#This Row],[-15851361.0000]]/درآمدها!$C$10*100</f>
        <v>-0.59216486382830402</v>
      </c>
      <c r="G323" s="19">
        <v>0</v>
      </c>
      <c r="H323" s="19">
        <v>-5001795825</v>
      </c>
      <c r="I323" s="19">
        <v>-162373532</v>
      </c>
      <c r="J323" s="19">
        <v>-5164169357</v>
      </c>
      <c r="K323" s="20">
        <f>Table13[[#This Row],[287773.0000]]/درآمدها!$C$10*100</f>
        <v>-0.46561983562835957</v>
      </c>
    </row>
    <row r="324" spans="1:11" ht="23.1" customHeight="1">
      <c r="A324" s="18" t="s">
        <v>562</v>
      </c>
      <c r="B324" s="19">
        <v>0</v>
      </c>
      <c r="C324" s="19">
        <v>-70635813</v>
      </c>
      <c r="D324" s="19">
        <v>-91379449</v>
      </c>
      <c r="E324" s="19">
        <v>-162015262</v>
      </c>
      <c r="F324" s="20">
        <f>Table13[[#This Row],[-15851361.0000]]/درآمدها!$C$10*100</f>
        <v>-1.4607870975313873E-2</v>
      </c>
      <c r="G324" s="19">
        <v>0</v>
      </c>
      <c r="H324" s="19">
        <v>-27021813</v>
      </c>
      <c r="I324" s="19">
        <v>-70146707</v>
      </c>
      <c r="J324" s="19">
        <v>-97168520</v>
      </c>
      <c r="K324" s="20">
        <f>Table13[[#This Row],[287773.0000]]/درآمدها!$C$10*100</f>
        <v>-8.7610585910246255E-3</v>
      </c>
    </row>
    <row r="325" spans="1:11" ht="23.1" customHeight="1">
      <c r="A325" s="18" t="s">
        <v>567</v>
      </c>
      <c r="B325" s="19">
        <v>0</v>
      </c>
      <c r="C325" s="19">
        <v>-161710818</v>
      </c>
      <c r="D325" s="19">
        <v>-56744295</v>
      </c>
      <c r="E325" s="19">
        <v>-218455113</v>
      </c>
      <c r="F325" s="20">
        <f>Table13[[#This Row],[-15851361.0000]]/درآمدها!$C$10*100</f>
        <v>-1.9696688232998767E-2</v>
      </c>
      <c r="G325" s="19">
        <v>0</v>
      </c>
      <c r="H325" s="19">
        <v>-162555818</v>
      </c>
      <c r="I325" s="19">
        <v>-56749272</v>
      </c>
      <c r="J325" s="19">
        <v>-219305090</v>
      </c>
      <c r="K325" s="20">
        <f>Table13[[#This Row],[287773.0000]]/درآمدها!$C$10*100</f>
        <v>-1.9773325175683736E-2</v>
      </c>
    </row>
    <row r="326" spans="1:11" ht="23.1" customHeight="1">
      <c r="A326" s="18" t="s">
        <v>104</v>
      </c>
      <c r="B326" s="19">
        <v>0</v>
      </c>
      <c r="C326" s="19">
        <v>-1300310</v>
      </c>
      <c r="D326" s="19">
        <v>-659317</v>
      </c>
      <c r="E326" s="19">
        <v>-1959627</v>
      </c>
      <c r="F326" s="20">
        <f>Table13[[#This Row],[-15851361.0000]]/درآمدها!$C$10*100</f>
        <v>-1.7668692456727564E-4</v>
      </c>
      <c r="G326" s="19">
        <v>0</v>
      </c>
      <c r="H326" s="19">
        <v>-1300310</v>
      </c>
      <c r="I326" s="19">
        <v>-659317</v>
      </c>
      <c r="J326" s="19">
        <v>-1959627</v>
      </c>
      <c r="K326" s="20">
        <f>Table13[[#This Row],[287773.0000]]/درآمدها!$C$10*100</f>
        <v>-1.7668692456727564E-4</v>
      </c>
    </row>
    <row r="327" spans="1:11" ht="23.1" customHeight="1">
      <c r="A327" s="18" t="s">
        <v>105</v>
      </c>
      <c r="B327" s="19">
        <v>0</v>
      </c>
      <c r="C327" s="19">
        <v>-280590</v>
      </c>
      <c r="D327" s="19">
        <v>0</v>
      </c>
      <c r="E327" s="19">
        <v>-280590</v>
      </c>
      <c r="F327" s="20">
        <f>Table13[[#This Row],[-15851361.0000]]/درآمدها!$C$10*100</f>
        <v>-2.5298990146763578E-5</v>
      </c>
      <c r="G327" s="19">
        <v>0</v>
      </c>
      <c r="H327" s="19">
        <v>-280590</v>
      </c>
      <c r="I327" s="19">
        <v>0</v>
      </c>
      <c r="J327" s="19">
        <v>-280590</v>
      </c>
      <c r="K327" s="20">
        <f>Table13[[#This Row],[287773.0000]]/درآمدها!$C$10*100</f>
        <v>-2.5298990146763578E-5</v>
      </c>
    </row>
    <row r="328" spans="1:11" ht="23.1" customHeight="1">
      <c r="A328" s="18" t="s">
        <v>529</v>
      </c>
      <c r="B328" s="19">
        <v>0</v>
      </c>
      <c r="C328" s="19">
        <v>-8925000</v>
      </c>
      <c r="D328" s="19">
        <v>0</v>
      </c>
      <c r="E328" s="19">
        <v>-8925000</v>
      </c>
      <c r="F328" s="20">
        <f>Table13[[#This Row],[-15851361.0000]]/درآمدها!$C$10*100</f>
        <v>-8.0470967268920829E-4</v>
      </c>
      <c r="G328" s="19">
        <v>0</v>
      </c>
      <c r="H328" s="19">
        <v>72749000</v>
      </c>
      <c r="I328" s="19">
        <v>-45038</v>
      </c>
      <c r="J328" s="19">
        <v>72703962</v>
      </c>
      <c r="K328" s="20">
        <f>Table13[[#This Row],[287773.0000]]/درآمدها!$C$10*100</f>
        <v>6.5552472228827601E-3</v>
      </c>
    </row>
    <row r="329" spans="1:11" ht="23.1" customHeight="1">
      <c r="A329" s="18" t="s">
        <v>568</v>
      </c>
      <c r="B329" s="19">
        <v>0</v>
      </c>
      <c r="C329" s="19">
        <v>-1765698000</v>
      </c>
      <c r="D329" s="19">
        <v>-2574122</v>
      </c>
      <c r="E329" s="19">
        <v>-1768272122</v>
      </c>
      <c r="F329" s="20">
        <f>Table13[[#This Row],[-15851361.0000]]/درآمدها!$C$10*100</f>
        <v>-0.15943368969412566</v>
      </c>
      <c r="G329" s="19">
        <v>0</v>
      </c>
      <c r="H329" s="19">
        <v>-1784915000</v>
      </c>
      <c r="I329" s="19">
        <v>-2623594</v>
      </c>
      <c r="J329" s="19">
        <v>-1787538594</v>
      </c>
      <c r="K329" s="20">
        <f>Table13[[#This Row],[287773.0000]]/درآمدها!$C$10*100</f>
        <v>-0.16117082318174425</v>
      </c>
    </row>
    <row r="330" spans="1:11" ht="23.1" customHeight="1">
      <c r="A330" s="18" t="s">
        <v>552</v>
      </c>
      <c r="B330" s="19">
        <v>0</v>
      </c>
      <c r="C330" s="19">
        <v>-63468000</v>
      </c>
      <c r="D330" s="19">
        <v>-1631107</v>
      </c>
      <c r="E330" s="19">
        <v>-65099107</v>
      </c>
      <c r="F330" s="20">
        <f>Table13[[#This Row],[-15851361.0000]]/درآمدها!$C$10*100</f>
        <v>-5.8695665082722399E-3</v>
      </c>
      <c r="G330" s="19">
        <v>0</v>
      </c>
      <c r="H330" s="19">
        <v>2360167613</v>
      </c>
      <c r="I330" s="19">
        <v>18129809</v>
      </c>
      <c r="J330" s="19">
        <v>2378297422</v>
      </c>
      <c r="K330" s="20">
        <f>Table13[[#This Row],[287773.0000]]/درآمدها!$C$10*100</f>
        <v>0.21443573557593365</v>
      </c>
    </row>
    <row r="331" spans="1:11" ht="23.1" customHeight="1">
      <c r="A331" s="18" t="s">
        <v>527</v>
      </c>
      <c r="B331" s="19">
        <v>0</v>
      </c>
      <c r="C331" s="19">
        <v>-3933133496</v>
      </c>
      <c r="D331" s="19">
        <v>6802303406</v>
      </c>
      <c r="E331" s="19">
        <v>2869169910</v>
      </c>
      <c r="F331" s="20">
        <f>Table13[[#This Row],[-15851361.0000]]/درآمدها!$C$10*100</f>
        <v>0.2586945410830056</v>
      </c>
      <c r="G331" s="19">
        <v>0</v>
      </c>
      <c r="H331" s="19">
        <v>6606852959</v>
      </c>
      <c r="I331" s="19">
        <v>10315486120</v>
      </c>
      <c r="J331" s="19">
        <v>16922339079</v>
      </c>
      <c r="K331" s="20">
        <f>Table13[[#This Row],[287773.0000]]/درآمدها!$C$10*100</f>
        <v>1.5257781446944412</v>
      </c>
    </row>
    <row r="332" spans="1:11" ht="23.1" customHeight="1">
      <c r="A332" s="18" t="s">
        <v>551</v>
      </c>
      <c r="B332" s="19">
        <v>0</v>
      </c>
      <c r="C332" s="19">
        <v>-365569830</v>
      </c>
      <c r="D332" s="19">
        <v>446253890</v>
      </c>
      <c r="E332" s="19">
        <v>80684060</v>
      </c>
      <c r="F332" s="20">
        <f>Table13[[#This Row],[-15851361.0000]]/درآمدها!$C$10*100</f>
        <v>7.2747611780208891E-3</v>
      </c>
      <c r="G332" s="19">
        <v>0</v>
      </c>
      <c r="H332" s="19">
        <v>0</v>
      </c>
      <c r="I332" s="19">
        <v>661595451</v>
      </c>
      <c r="J332" s="19">
        <v>661595451</v>
      </c>
      <c r="K332" s="20">
        <f>Table13[[#This Row],[287773.0000]]/درآمدها!$C$10*100</f>
        <v>5.9651793706092894E-2</v>
      </c>
    </row>
    <row r="333" spans="1:11" ht="23.1" customHeight="1">
      <c r="A333" s="18" t="s">
        <v>559</v>
      </c>
      <c r="B333" s="19">
        <v>0</v>
      </c>
      <c r="C333" s="19">
        <v>137028000</v>
      </c>
      <c r="D333" s="19">
        <v>0</v>
      </c>
      <c r="E333" s="19">
        <v>137028000</v>
      </c>
      <c r="F333" s="20">
        <f>Table13[[#This Row],[-15851361.0000]]/درآمدها!$C$10*100</f>
        <v>1.2354930759580596E-2</v>
      </c>
      <c r="G333" s="19">
        <v>0</v>
      </c>
      <c r="H333" s="19">
        <v>980170000</v>
      </c>
      <c r="I333" s="19">
        <v>-270941</v>
      </c>
      <c r="J333" s="19">
        <v>979899059</v>
      </c>
      <c r="K333" s="20">
        <f>Table13[[#This Row],[287773.0000]]/درآمدها!$C$10*100</f>
        <v>8.8351176586706243E-2</v>
      </c>
    </row>
    <row r="334" spans="1:11" ht="23.1" customHeight="1">
      <c r="A334" s="18" t="s">
        <v>546</v>
      </c>
      <c r="B334" s="19">
        <v>0</v>
      </c>
      <c r="C334" s="19">
        <v>8154000</v>
      </c>
      <c r="D334" s="19">
        <v>0</v>
      </c>
      <c r="E334" s="19">
        <v>8154000</v>
      </c>
      <c r="F334" s="20">
        <f>Table13[[#This Row],[-15851361.0000]]/درآمدها!$C$10*100</f>
        <v>7.3519357659471195E-4</v>
      </c>
      <c r="G334" s="19">
        <v>0</v>
      </c>
      <c r="H334" s="19">
        <v>560062000</v>
      </c>
      <c r="I334" s="19">
        <v>-154702</v>
      </c>
      <c r="J334" s="19">
        <v>559907298</v>
      </c>
      <c r="K334" s="20">
        <f>Table13[[#This Row],[287773.0000]]/درآمدها!$C$10*100</f>
        <v>5.0483228964692317E-2</v>
      </c>
    </row>
    <row r="335" spans="1:11" ht="23.1" customHeight="1">
      <c r="A335" s="18" t="s">
        <v>558</v>
      </c>
      <c r="B335" s="19">
        <v>0</v>
      </c>
      <c r="C335" s="19">
        <v>11994000</v>
      </c>
      <c r="D335" s="19">
        <v>0</v>
      </c>
      <c r="E335" s="19">
        <v>11994000</v>
      </c>
      <c r="F335" s="20">
        <f>Table13[[#This Row],[-15851361.0000]]/درآمدها!$C$10*100</f>
        <v>1.081421603835783E-3</v>
      </c>
      <c r="G335" s="19">
        <v>0</v>
      </c>
      <c r="H335" s="19">
        <v>161924000</v>
      </c>
      <c r="I335" s="19">
        <v>-43749</v>
      </c>
      <c r="J335" s="19">
        <v>161880251</v>
      </c>
      <c r="K335" s="20">
        <f>Table13[[#This Row],[287773.0000]]/درآمدها!$C$10*100</f>
        <v>1.4595697904432143E-2</v>
      </c>
    </row>
    <row r="336" spans="1:11" ht="23.1" customHeight="1">
      <c r="A336" s="18" t="s">
        <v>561</v>
      </c>
      <c r="B336" s="19">
        <v>0</v>
      </c>
      <c r="C336" s="19">
        <v>0</v>
      </c>
      <c r="D336" s="19">
        <v>0</v>
      </c>
      <c r="E336" s="19">
        <v>0</v>
      </c>
      <c r="F336" s="20">
        <f>Table13[[#This Row],[-15851361.0000]]/درآمدها!$C$10*100</f>
        <v>0</v>
      </c>
      <c r="G336" s="19">
        <v>0</v>
      </c>
      <c r="H336" s="19">
        <v>8600000</v>
      </c>
      <c r="I336" s="19">
        <v>-2703</v>
      </c>
      <c r="J336" s="19">
        <v>8597297</v>
      </c>
      <c r="K336" s="20">
        <f>Table13[[#This Row],[287773.0000]]/درآمدها!$C$10*100</f>
        <v>7.7516280726968201E-4</v>
      </c>
    </row>
    <row r="337" spans="1:11" ht="23.1" customHeight="1">
      <c r="A337" s="18" t="s">
        <v>514</v>
      </c>
      <c r="B337" s="19">
        <v>0</v>
      </c>
      <c r="C337" s="19">
        <v>14076000</v>
      </c>
      <c r="D337" s="19">
        <v>0</v>
      </c>
      <c r="E337" s="19">
        <v>14076000</v>
      </c>
      <c r="F337" s="20">
        <f>Table13[[#This Row],[-15851361.0000]]/درآمدها!$C$10*100</f>
        <v>1.2691421123555513E-3</v>
      </c>
      <c r="G337" s="19">
        <v>0</v>
      </c>
      <c r="H337" s="19">
        <v>78494000</v>
      </c>
      <c r="I337" s="19">
        <v>-20606</v>
      </c>
      <c r="J337" s="19">
        <v>78473394</v>
      </c>
      <c r="K337" s="20">
        <f>Table13[[#This Row],[287773.0000]]/درآمدها!$C$10*100</f>
        <v>7.0754396863362779E-3</v>
      </c>
    </row>
    <row r="338" spans="1:11" ht="23.1" customHeight="1">
      <c r="A338" s="18" t="s">
        <v>106</v>
      </c>
      <c r="B338" s="19">
        <v>0</v>
      </c>
      <c r="C338" s="19">
        <v>-105973</v>
      </c>
      <c r="D338" s="19">
        <v>0</v>
      </c>
      <c r="E338" s="19">
        <v>-105973</v>
      </c>
      <c r="F338" s="20">
        <f>Table13[[#This Row],[-15851361.0000]]/درآمدها!$C$10*100</f>
        <v>-9.5549017528171947E-6</v>
      </c>
      <c r="G338" s="19">
        <v>0</v>
      </c>
      <c r="H338" s="19">
        <v>-105973</v>
      </c>
      <c r="I338" s="19">
        <v>0</v>
      </c>
      <c r="J338" s="19">
        <v>-105973</v>
      </c>
      <c r="K338" s="20">
        <f>Table13[[#This Row],[287773.0000]]/درآمدها!$C$10*100</f>
        <v>-9.5549017528171947E-6</v>
      </c>
    </row>
    <row r="339" spans="1:11" ht="23.1" customHeight="1">
      <c r="A339" s="18" t="s">
        <v>574</v>
      </c>
      <c r="B339" s="19">
        <v>0</v>
      </c>
      <c r="C339" s="19">
        <v>6230000</v>
      </c>
      <c r="D339" s="19">
        <v>-2216</v>
      </c>
      <c r="E339" s="19">
        <v>6227784</v>
      </c>
      <c r="F339" s="20">
        <f>Table13[[#This Row],[-15851361.0000]]/درآمدها!$C$10*100</f>
        <v>5.6151910635507992E-4</v>
      </c>
      <c r="G339" s="19">
        <v>0</v>
      </c>
      <c r="H339" s="19">
        <v>6230000</v>
      </c>
      <c r="I339" s="19">
        <v>-2216</v>
      </c>
      <c r="J339" s="19">
        <v>6227784</v>
      </c>
      <c r="K339" s="20">
        <f>Table13[[#This Row],[287773.0000]]/درآمدها!$C$10*100</f>
        <v>5.6151910635507992E-4</v>
      </c>
    </row>
    <row r="340" spans="1:11" ht="23.1" customHeight="1">
      <c r="A340" s="18" t="s">
        <v>555</v>
      </c>
      <c r="B340" s="19">
        <v>0</v>
      </c>
      <c r="C340" s="19">
        <v>301305000</v>
      </c>
      <c r="D340" s="19">
        <v>-424348</v>
      </c>
      <c r="E340" s="19">
        <v>300880652</v>
      </c>
      <c r="F340" s="20">
        <f>Table13[[#This Row],[-15851361.0000]]/درآمدها!$C$10*100</f>
        <v>2.7128467337751885E-2</v>
      </c>
      <c r="G340" s="19">
        <v>0</v>
      </c>
      <c r="H340" s="19">
        <v>985566000</v>
      </c>
      <c r="I340" s="19">
        <v>-1152294</v>
      </c>
      <c r="J340" s="19">
        <v>984413706</v>
      </c>
      <c r="K340" s="20">
        <f>Table13[[#This Row],[287773.0000]]/درآمدها!$C$10*100</f>
        <v>8.8758233181628066E-2</v>
      </c>
    </row>
    <row r="341" spans="1:11" ht="23.1" customHeight="1">
      <c r="A341" s="18" t="s">
        <v>557</v>
      </c>
      <c r="B341" s="19">
        <v>0</v>
      </c>
      <c r="C341" s="19">
        <v>-24483000</v>
      </c>
      <c r="D341" s="19">
        <v>-625716</v>
      </c>
      <c r="E341" s="19">
        <v>-25108716</v>
      </c>
      <c r="F341" s="20">
        <f>Table13[[#This Row],[-15851361.0000]]/درآمدها!$C$10*100</f>
        <v>-2.2638909393844575E-3</v>
      </c>
      <c r="G341" s="19">
        <v>0</v>
      </c>
      <c r="H341" s="19">
        <v>-13374000</v>
      </c>
      <c r="I341" s="19">
        <v>-634032</v>
      </c>
      <c r="J341" s="19">
        <v>-14008032</v>
      </c>
      <c r="K341" s="20">
        <f>Table13[[#This Row],[287773.0000]]/درآمدها!$C$10*100</f>
        <v>-1.2630138762733843E-3</v>
      </c>
    </row>
    <row r="342" spans="1:11" ht="23.1" customHeight="1">
      <c r="A342" s="18" t="s">
        <v>536</v>
      </c>
      <c r="B342" s="19">
        <v>0</v>
      </c>
      <c r="C342" s="19">
        <v>841734000</v>
      </c>
      <c r="D342" s="19">
        <v>-812901</v>
      </c>
      <c r="E342" s="19">
        <v>840921099</v>
      </c>
      <c r="F342" s="20">
        <f>Table13[[#This Row],[-15851361.0000]]/درآمدها!$C$10*100</f>
        <v>7.5820430513584239E-2</v>
      </c>
      <c r="G342" s="19">
        <v>0</v>
      </c>
      <c r="H342" s="19">
        <v>3155672000</v>
      </c>
      <c r="I342" s="19">
        <v>-2293957</v>
      </c>
      <c r="J342" s="19">
        <v>3153378043</v>
      </c>
      <c r="K342" s="20">
        <f>Table13[[#This Row],[287773.0000]]/درآمدها!$C$10*100</f>
        <v>0.28431975494093736</v>
      </c>
    </row>
    <row r="343" spans="1:11" ht="23.1" customHeight="1">
      <c r="A343" s="18" t="s">
        <v>553</v>
      </c>
      <c r="B343" s="19">
        <v>0</v>
      </c>
      <c r="C343" s="19">
        <v>374005000</v>
      </c>
      <c r="D343" s="19">
        <v>-43730</v>
      </c>
      <c r="E343" s="19">
        <v>373961270</v>
      </c>
      <c r="F343" s="20">
        <f>Table13[[#This Row],[-15851361.0000]]/درآمدها!$C$10*100</f>
        <v>3.3717675202256651E-2</v>
      </c>
      <c r="G343" s="19">
        <v>0</v>
      </c>
      <c r="H343" s="19">
        <v>2369885000</v>
      </c>
      <c r="I343" s="19">
        <v>-817668</v>
      </c>
      <c r="J343" s="19">
        <v>2369067332</v>
      </c>
      <c r="K343" s="20">
        <f>Table13[[#This Row],[287773.0000]]/درآمدها!$C$10*100</f>
        <v>0.21360351790615303</v>
      </c>
    </row>
    <row r="344" spans="1:11" ht="23.1" customHeight="1">
      <c r="A344" s="18" t="s">
        <v>560</v>
      </c>
      <c r="B344" s="19">
        <v>0</v>
      </c>
      <c r="C344" s="19">
        <v>148542000</v>
      </c>
      <c r="D344" s="19">
        <v>-16207</v>
      </c>
      <c r="E344" s="19">
        <v>148525793</v>
      </c>
      <c r="F344" s="20">
        <f>Table13[[#This Row],[-15851361.0000]]/درآمدها!$C$10*100</f>
        <v>1.3391612579376481E-2</v>
      </c>
      <c r="G344" s="19">
        <v>0</v>
      </c>
      <c r="H344" s="19">
        <v>393286662</v>
      </c>
      <c r="I344" s="19">
        <v>457331499</v>
      </c>
      <c r="J344" s="19">
        <v>850618161</v>
      </c>
      <c r="K344" s="20">
        <f>Table13[[#This Row],[287773.0000]]/درآمدها!$C$10*100</f>
        <v>7.6694752036056718E-2</v>
      </c>
    </row>
    <row r="345" spans="1:11" ht="23.1" customHeight="1">
      <c r="A345" s="18" t="s">
        <v>598</v>
      </c>
      <c r="B345" s="19">
        <v>0</v>
      </c>
      <c r="C345" s="19">
        <v>1840000</v>
      </c>
      <c r="D345" s="19">
        <v>-79452</v>
      </c>
      <c r="E345" s="19">
        <v>1760548</v>
      </c>
      <c r="F345" s="20">
        <f>Table13[[#This Row],[-15851361.0000]]/درآمدها!$C$10*100</f>
        <v>1.5873725544354511E-4</v>
      </c>
      <c r="G345" s="19">
        <v>0</v>
      </c>
      <c r="H345" s="19">
        <v>1840000</v>
      </c>
      <c r="I345" s="19">
        <v>-79452</v>
      </c>
      <c r="J345" s="19">
        <v>1760548</v>
      </c>
      <c r="K345" s="20">
        <f>Table13[[#This Row],[287773.0000]]/درآمدها!$C$10*100</f>
        <v>1.5873725544354511E-4</v>
      </c>
    </row>
    <row r="346" spans="1:11" ht="23.1" customHeight="1">
      <c r="A346" s="18" t="s">
        <v>589</v>
      </c>
      <c r="B346" s="19">
        <v>0</v>
      </c>
      <c r="C346" s="19">
        <v>6349000</v>
      </c>
      <c r="D346" s="19">
        <v>-22497</v>
      </c>
      <c r="E346" s="19">
        <v>6326503</v>
      </c>
      <c r="F346" s="20">
        <f>Table13[[#This Row],[-15851361.0000]]/درآمدها!$C$10*100</f>
        <v>5.7041996172518697E-4</v>
      </c>
      <c r="G346" s="19">
        <v>0</v>
      </c>
      <c r="H346" s="19">
        <v>6349000</v>
      </c>
      <c r="I346" s="19">
        <v>-22497</v>
      </c>
      <c r="J346" s="19">
        <v>6326503</v>
      </c>
      <c r="K346" s="20">
        <f>Table13[[#This Row],[287773.0000]]/درآمدها!$C$10*100</f>
        <v>5.7041996172518697E-4</v>
      </c>
    </row>
    <row r="347" spans="1:11" ht="23.1" customHeight="1">
      <c r="A347" s="18" t="s">
        <v>586</v>
      </c>
      <c r="B347" s="19">
        <v>0</v>
      </c>
      <c r="C347" s="19">
        <v>446000</v>
      </c>
      <c r="D347" s="19">
        <v>-146362</v>
      </c>
      <c r="E347" s="19">
        <v>299638</v>
      </c>
      <c r="F347" s="20">
        <f>Table13[[#This Row],[-15851361.0000]]/درآمدها!$C$10*100</f>
        <v>2.701642542355731E-5</v>
      </c>
      <c r="G347" s="19">
        <v>0</v>
      </c>
      <c r="H347" s="19">
        <v>446000</v>
      </c>
      <c r="I347" s="19">
        <v>-146362</v>
      </c>
      <c r="J347" s="19">
        <v>299638</v>
      </c>
      <c r="K347" s="20">
        <f>Table13[[#This Row],[287773.0000]]/درآمدها!$C$10*100</f>
        <v>2.701642542355731E-5</v>
      </c>
    </row>
    <row r="348" spans="1:11" ht="23.1" customHeight="1">
      <c r="A348" s="18" t="s">
        <v>591</v>
      </c>
      <c r="B348" s="19">
        <v>0</v>
      </c>
      <c r="C348" s="19">
        <v>-13648000</v>
      </c>
      <c r="D348" s="19">
        <v>-206660</v>
      </c>
      <c r="E348" s="19">
        <v>-13854660</v>
      </c>
      <c r="F348" s="20">
        <f>Table13[[#This Row],[-15851361.0000]]/درآمدها!$C$10*100</f>
        <v>-1.2491853124728589E-3</v>
      </c>
      <c r="G348" s="19">
        <v>0</v>
      </c>
      <c r="H348" s="19">
        <v>-13648000</v>
      </c>
      <c r="I348" s="19">
        <v>-206660</v>
      </c>
      <c r="J348" s="19">
        <v>-13854660</v>
      </c>
      <c r="K348" s="20">
        <f>Table13[[#This Row],[287773.0000]]/درآمدها!$C$10*100</f>
        <v>-1.2491853124728589E-3</v>
      </c>
    </row>
    <row r="349" spans="1:11" ht="23.1" customHeight="1">
      <c r="A349" s="18" t="s">
        <v>597</v>
      </c>
      <c r="B349" s="19">
        <v>0</v>
      </c>
      <c r="C349" s="19">
        <v>-6600000</v>
      </c>
      <c r="D349" s="19">
        <v>-47739</v>
      </c>
      <c r="E349" s="19">
        <v>-6647739</v>
      </c>
      <c r="F349" s="20">
        <f>Table13[[#This Row],[-15851361.0000]]/درآمدها!$C$10*100</f>
        <v>-5.9938373947487781E-4</v>
      </c>
      <c r="G349" s="19">
        <v>0</v>
      </c>
      <c r="H349" s="19">
        <v>-6600000</v>
      </c>
      <c r="I349" s="19">
        <v>-47739</v>
      </c>
      <c r="J349" s="19">
        <v>-6647739</v>
      </c>
      <c r="K349" s="20">
        <f>Table13[[#This Row],[287773.0000]]/درآمدها!$C$10*100</f>
        <v>-5.9938373947487781E-4</v>
      </c>
    </row>
    <row r="350" spans="1:11" ht="23.1" customHeight="1">
      <c r="A350" s="18" t="s">
        <v>573</v>
      </c>
      <c r="B350" s="19">
        <v>0</v>
      </c>
      <c r="C350" s="19">
        <v>6000</v>
      </c>
      <c r="D350" s="19">
        <v>-25</v>
      </c>
      <c r="E350" s="19">
        <v>5975</v>
      </c>
      <c r="F350" s="20">
        <f>Table13[[#This Row],[-15851361.0000]]/درآمدها!$C$10*100</f>
        <v>5.3872720384515627E-7</v>
      </c>
      <c r="G350" s="19">
        <v>0</v>
      </c>
      <c r="H350" s="19">
        <v>6000</v>
      </c>
      <c r="I350" s="19">
        <v>-25</v>
      </c>
      <c r="J350" s="19">
        <v>5975</v>
      </c>
      <c r="K350" s="20">
        <f>Table13[[#This Row],[287773.0000]]/درآمدها!$C$10*100</f>
        <v>5.3872720384515627E-7</v>
      </c>
    </row>
    <row r="351" spans="1:11" ht="23.1" customHeight="1">
      <c r="A351" s="18" t="s">
        <v>549</v>
      </c>
      <c r="B351" s="19">
        <v>0</v>
      </c>
      <c r="C351" s="19">
        <v>448800000</v>
      </c>
      <c r="D351" s="19">
        <v>0</v>
      </c>
      <c r="E351" s="19">
        <v>448800000</v>
      </c>
      <c r="F351" s="20">
        <f>Table13[[#This Row],[-15851361.0000]]/درآمدها!$C$10*100</f>
        <v>4.0465400683800182E-2</v>
      </c>
      <c r="G351" s="19">
        <v>0</v>
      </c>
      <c r="H351" s="19">
        <v>418000000</v>
      </c>
      <c r="I351" s="19">
        <v>-199562</v>
      </c>
      <c r="J351" s="19">
        <v>417800438</v>
      </c>
      <c r="K351" s="20">
        <f>Table13[[#This Row],[287773.0000]]/درآمدها!$C$10*100</f>
        <v>3.7670370163852981E-2</v>
      </c>
    </row>
    <row r="352" spans="1:11" ht="23.1" customHeight="1">
      <c r="A352" s="18" t="s">
        <v>545</v>
      </c>
      <c r="B352" s="19">
        <v>0</v>
      </c>
      <c r="C352" s="19">
        <v>54480000</v>
      </c>
      <c r="D352" s="19">
        <v>0</v>
      </c>
      <c r="E352" s="19">
        <v>54480000</v>
      </c>
      <c r="F352" s="20">
        <f>Table13[[#This Row],[-15851361.0000]]/درآمدها!$C$10*100</f>
        <v>4.9121101364826966E-3</v>
      </c>
      <c r="G352" s="19">
        <v>0</v>
      </c>
      <c r="H352" s="19">
        <v>500607956</v>
      </c>
      <c r="I352" s="19">
        <v>32953454</v>
      </c>
      <c r="J352" s="19">
        <v>533561410</v>
      </c>
      <c r="K352" s="20">
        <f>Table13[[#This Row],[287773.0000]]/درآمدها!$C$10*100</f>
        <v>4.8107790207360501E-2</v>
      </c>
    </row>
    <row r="353" spans="1:11" ht="23.1" customHeight="1">
      <c r="A353" s="18" t="s">
        <v>554</v>
      </c>
      <c r="B353" s="19">
        <v>0</v>
      </c>
      <c r="C353" s="19">
        <v>175260000</v>
      </c>
      <c r="D353" s="19">
        <v>0</v>
      </c>
      <c r="E353" s="19">
        <v>175260000</v>
      </c>
      <c r="F353" s="20">
        <f>Table13[[#This Row],[-15851361.0000]]/درآمدها!$C$10*100</f>
        <v>1.5802063555799509E-2</v>
      </c>
      <c r="G353" s="19">
        <v>0</v>
      </c>
      <c r="H353" s="19">
        <v>250165000</v>
      </c>
      <c r="I353" s="19">
        <v>-87945</v>
      </c>
      <c r="J353" s="19">
        <v>250077055</v>
      </c>
      <c r="K353" s="20">
        <f>Table13[[#This Row],[287773.0000]]/درآمدها!$C$10*100</f>
        <v>2.2547834742423657E-2</v>
      </c>
    </row>
    <row r="354" spans="1:11" ht="23.1" customHeight="1">
      <c r="A354" s="18" t="s">
        <v>538</v>
      </c>
      <c r="B354" s="19">
        <v>0</v>
      </c>
      <c r="C354" s="19">
        <v>-18370000</v>
      </c>
      <c r="D354" s="19">
        <v>-1050873</v>
      </c>
      <c r="E354" s="19">
        <v>-19420873</v>
      </c>
      <c r="F354" s="20">
        <f>Table13[[#This Row],[-15851361.0000]]/درآمدها!$C$10*100</f>
        <v>-1.7510548297107766E-3</v>
      </c>
      <c r="G354" s="19">
        <v>0</v>
      </c>
      <c r="H354" s="19">
        <v>232310000</v>
      </c>
      <c r="I354" s="19">
        <v>-1202479</v>
      </c>
      <c r="J354" s="19">
        <v>231107521</v>
      </c>
      <c r="K354" s="20">
        <f>Table13[[#This Row],[287773.0000]]/درآمدها!$C$10*100</f>
        <v>2.0837474238646982E-2</v>
      </c>
    </row>
    <row r="355" spans="1:11" ht="23.1" customHeight="1">
      <c r="A355" s="18" t="s">
        <v>107</v>
      </c>
      <c r="B355" s="19">
        <v>0</v>
      </c>
      <c r="C355" s="19">
        <v>20796684</v>
      </c>
      <c r="D355" s="19">
        <v>0</v>
      </c>
      <c r="E355" s="19">
        <v>20796684</v>
      </c>
      <c r="F355" s="20">
        <f>Table13[[#This Row],[-15851361.0000]]/درآمدها!$C$10*100</f>
        <v>1.8751028318947779E-3</v>
      </c>
      <c r="G355" s="19">
        <v>0</v>
      </c>
      <c r="H355" s="19">
        <v>20796684</v>
      </c>
      <c r="I355" s="19">
        <v>0</v>
      </c>
      <c r="J355" s="19">
        <v>20796684</v>
      </c>
      <c r="K355" s="20">
        <f>Table13[[#This Row],[287773.0000]]/درآمدها!$C$10*100</f>
        <v>1.8751028318947779E-3</v>
      </c>
    </row>
    <row r="356" spans="1:11" ht="23.1" customHeight="1">
      <c r="A356" s="18" t="s">
        <v>541</v>
      </c>
      <c r="B356" s="19">
        <v>0</v>
      </c>
      <c r="C356" s="19">
        <v>-15609000</v>
      </c>
      <c r="D356" s="19">
        <v>-57</v>
      </c>
      <c r="E356" s="19">
        <v>-15609057</v>
      </c>
      <c r="F356" s="20">
        <f>Table13[[#This Row],[-15851361.0000]]/درآمدها!$C$10*100</f>
        <v>-1.407367971927977E-3</v>
      </c>
      <c r="G356" s="19">
        <v>0</v>
      </c>
      <c r="H356" s="19">
        <v>369332000</v>
      </c>
      <c r="I356" s="19">
        <v>-190849</v>
      </c>
      <c r="J356" s="19">
        <v>369141151</v>
      </c>
      <c r="K356" s="20">
        <f>Table13[[#This Row],[287773.0000]]/درآمدها!$C$10*100</f>
        <v>3.3283076167767794E-2</v>
      </c>
    </row>
    <row r="357" spans="1:11" ht="23.1" customHeight="1">
      <c r="A357" s="18" t="s">
        <v>564</v>
      </c>
      <c r="B357" s="19">
        <v>0</v>
      </c>
      <c r="C357" s="19">
        <v>2975000</v>
      </c>
      <c r="D357" s="19">
        <v>0</v>
      </c>
      <c r="E357" s="19">
        <v>2975000</v>
      </c>
      <c r="F357" s="20">
        <f>Table13[[#This Row],[-15851361.0000]]/درآمدها!$C$10*100</f>
        <v>2.6823655756306943E-4</v>
      </c>
      <c r="G357" s="19">
        <v>0</v>
      </c>
      <c r="H357" s="19">
        <v>8934000</v>
      </c>
      <c r="I357" s="19">
        <v>-8423</v>
      </c>
      <c r="J357" s="19">
        <v>8925577</v>
      </c>
      <c r="K357" s="20">
        <f>Table13[[#This Row],[287773.0000]]/درآمدها!$C$10*100</f>
        <v>8.047616970568431E-4</v>
      </c>
    </row>
    <row r="358" spans="1:11" ht="23.1" customHeight="1">
      <c r="A358" s="18" t="s">
        <v>565</v>
      </c>
      <c r="B358" s="19">
        <v>0</v>
      </c>
      <c r="C358" s="19">
        <v>45000</v>
      </c>
      <c r="D358" s="19">
        <v>0</v>
      </c>
      <c r="E358" s="19">
        <v>45000</v>
      </c>
      <c r="F358" s="20">
        <f>Table13[[#This Row],[-15851361.0000]]/درآمدها!$C$10*100</f>
        <v>4.0573596942313027E-6</v>
      </c>
      <c r="G358" s="19">
        <v>0</v>
      </c>
      <c r="H358" s="19">
        <v>525000</v>
      </c>
      <c r="I358" s="19">
        <v>-192</v>
      </c>
      <c r="J358" s="19">
        <v>524808</v>
      </c>
      <c r="K358" s="20">
        <f>Table13[[#This Row],[287773.0000]]/درآمدها!$C$10*100</f>
        <v>4.7318551698003135E-5</v>
      </c>
    </row>
    <row r="359" spans="1:11" ht="23.1" customHeight="1">
      <c r="A359" s="18" t="s">
        <v>108</v>
      </c>
      <c r="B359" s="19">
        <v>0</v>
      </c>
      <c r="C359" s="19">
        <v>-801208</v>
      </c>
      <c r="D359" s="19">
        <v>0</v>
      </c>
      <c r="E359" s="19">
        <v>-801208</v>
      </c>
      <c r="F359" s="20">
        <f>Table13[[#This Row],[-15851361.0000]]/درآمدها!$C$10*100</f>
        <v>-7.2239756575459397E-5</v>
      </c>
      <c r="G359" s="19">
        <v>0</v>
      </c>
      <c r="H359" s="19">
        <v>-801208</v>
      </c>
      <c r="I359" s="19">
        <v>0</v>
      </c>
      <c r="J359" s="19">
        <v>-801208</v>
      </c>
      <c r="K359" s="20">
        <f>Table13[[#This Row],[287773.0000]]/درآمدها!$C$10*100</f>
        <v>-7.2239756575459397E-5</v>
      </c>
    </row>
    <row r="360" spans="1:11" ht="23.1" customHeight="1">
      <c r="A360" s="18" t="s">
        <v>109</v>
      </c>
      <c r="B360" s="19">
        <v>0</v>
      </c>
      <c r="C360" s="19">
        <v>882492276</v>
      </c>
      <c r="D360" s="19">
        <v>101213790</v>
      </c>
      <c r="E360" s="19">
        <v>983706066</v>
      </c>
      <c r="F360" s="20">
        <f>Table13[[#This Row],[-15851361.0000]]/درآمدها!$C$10*100</f>
        <v>8.869442984798305E-2</v>
      </c>
      <c r="G360" s="19">
        <v>0</v>
      </c>
      <c r="H360" s="19">
        <v>882492276</v>
      </c>
      <c r="I360" s="19">
        <v>101213790</v>
      </c>
      <c r="J360" s="19">
        <v>983706066</v>
      </c>
      <c r="K360" s="20">
        <f>Table13[[#This Row],[287773.0000]]/درآمدها!$C$10*100</f>
        <v>8.869442984798305E-2</v>
      </c>
    </row>
    <row r="361" spans="1:11" ht="23.1" customHeight="1">
      <c r="A361" s="18" t="s">
        <v>110</v>
      </c>
      <c r="B361" s="19">
        <v>0</v>
      </c>
      <c r="C361" s="19">
        <v>-740209347</v>
      </c>
      <c r="D361" s="19">
        <v>0</v>
      </c>
      <c r="E361" s="19">
        <v>-740209347</v>
      </c>
      <c r="F361" s="20">
        <f>Table13[[#This Row],[-15851361.0000]]/درآمدها!$C$10*100</f>
        <v>-6.6739901551357145E-2</v>
      </c>
      <c r="G361" s="19">
        <v>0</v>
      </c>
      <c r="H361" s="19">
        <v>-2630600763</v>
      </c>
      <c r="I361" s="19">
        <v>-4707955</v>
      </c>
      <c r="J361" s="19">
        <v>-2635308718</v>
      </c>
      <c r="K361" s="20">
        <f>Table13[[#This Row],[287773.0000]]/درآمدها!$C$10*100</f>
        <v>-0.2376087860948792</v>
      </c>
    </row>
    <row r="362" spans="1:11" ht="23.1" customHeight="1">
      <c r="A362" s="18" t="s">
        <v>111</v>
      </c>
      <c r="B362" s="19">
        <v>0</v>
      </c>
      <c r="C362" s="19">
        <v>-323171</v>
      </c>
      <c r="D362" s="19">
        <v>0</v>
      </c>
      <c r="E362" s="19">
        <v>-323171</v>
      </c>
      <c r="F362" s="20">
        <f>Table13[[#This Row],[-15851361.0000]]/درآمدها!$C$10*100</f>
        <v>-2.9138244216542759E-5</v>
      </c>
      <c r="G362" s="19">
        <v>0</v>
      </c>
      <c r="H362" s="19">
        <v>-323171</v>
      </c>
      <c r="I362" s="19">
        <v>0</v>
      </c>
      <c r="J362" s="19">
        <v>-323171</v>
      </c>
      <c r="K362" s="20">
        <f>Table13[[#This Row],[287773.0000]]/درآمدها!$C$10*100</f>
        <v>-2.9138244216542759E-5</v>
      </c>
    </row>
    <row r="363" spans="1:11" ht="23.1" customHeight="1">
      <c r="A363" s="18" t="s">
        <v>566</v>
      </c>
      <c r="B363" s="19">
        <v>0</v>
      </c>
      <c r="C363" s="19">
        <v>810000</v>
      </c>
      <c r="D363" s="19">
        <v>0</v>
      </c>
      <c r="E363" s="19">
        <v>810000</v>
      </c>
      <c r="F363" s="20">
        <f>Table13[[#This Row],[-15851361.0000]]/درآمدها!$C$10*100</f>
        <v>7.3032474496163445E-5</v>
      </c>
      <c r="G363" s="19">
        <v>0</v>
      </c>
      <c r="H363" s="19">
        <v>2270000</v>
      </c>
      <c r="I363" s="19">
        <v>-1549</v>
      </c>
      <c r="J363" s="19">
        <v>2268451</v>
      </c>
      <c r="K363" s="20">
        <f>Table13[[#This Row],[287773.0000]]/درآمدها!$C$10*100</f>
        <v>2.0453159234974869E-4</v>
      </c>
    </row>
    <row r="364" spans="1:11" ht="23.1" customHeight="1">
      <c r="A364" s="18" t="s">
        <v>581</v>
      </c>
      <c r="B364" s="19">
        <v>0</v>
      </c>
      <c r="C364" s="19">
        <v>-204108000</v>
      </c>
      <c r="D364" s="19">
        <v>-2026827</v>
      </c>
      <c r="E364" s="19">
        <v>-206134827</v>
      </c>
      <c r="F364" s="20">
        <f>Table13[[#This Row],[-15851361.0000]]/درآمدها!$C$10*100</f>
        <v>-1.8585847525492052E-2</v>
      </c>
      <c r="G364" s="19">
        <v>0</v>
      </c>
      <c r="H364" s="19">
        <v>-204108000</v>
      </c>
      <c r="I364" s="19">
        <v>-2026827</v>
      </c>
      <c r="J364" s="19">
        <v>-206134827</v>
      </c>
      <c r="K364" s="20">
        <f>Table13[[#This Row],[287773.0000]]/درآمدها!$C$10*100</f>
        <v>-1.8585847525492052E-2</v>
      </c>
    </row>
    <row r="365" spans="1:11" ht="23.1" customHeight="1">
      <c r="A365" s="18" t="s">
        <v>575</v>
      </c>
      <c r="B365" s="19">
        <v>0</v>
      </c>
      <c r="C365" s="19">
        <v>36078000</v>
      </c>
      <c r="D365" s="19">
        <v>-187104</v>
      </c>
      <c r="E365" s="19">
        <v>35890896</v>
      </c>
      <c r="F365" s="20">
        <f>Table13[[#This Row],[-15851361.0000]]/درآمدها!$C$10*100</f>
        <v>3.2360505515610549E-3</v>
      </c>
      <c r="G365" s="19">
        <v>0</v>
      </c>
      <c r="H365" s="19">
        <v>36078000</v>
      </c>
      <c r="I365" s="19">
        <v>-187104</v>
      </c>
      <c r="J365" s="19">
        <v>35890896</v>
      </c>
      <c r="K365" s="20">
        <f>Table13[[#This Row],[287773.0000]]/درآمدها!$C$10*100</f>
        <v>3.2360505515610549E-3</v>
      </c>
    </row>
    <row r="366" spans="1:11" ht="23.1" customHeight="1">
      <c r="A366" s="18" t="s">
        <v>571</v>
      </c>
      <c r="B366" s="19">
        <v>0</v>
      </c>
      <c r="C366" s="19">
        <v>15869000</v>
      </c>
      <c r="D366" s="19">
        <v>-18055</v>
      </c>
      <c r="E366" s="19">
        <v>15850945</v>
      </c>
      <c r="F366" s="20">
        <f>Table13[[#This Row],[-15851361.0000]]/درآمدها!$C$10*100</f>
        <v>1.429177452410604E-3</v>
      </c>
      <c r="G366" s="19">
        <v>0</v>
      </c>
      <c r="H366" s="19">
        <v>16169000</v>
      </c>
      <c r="I366" s="19">
        <v>-41961</v>
      </c>
      <c r="J366" s="19">
        <v>16127039</v>
      </c>
      <c r="K366" s="20">
        <f>Table13[[#This Row],[287773.0000]]/درآمدها!$C$10*100</f>
        <v>1.4540710672421397E-3</v>
      </c>
    </row>
    <row r="367" spans="1:11" ht="23.1" customHeight="1">
      <c r="A367" s="18" t="s">
        <v>112</v>
      </c>
      <c r="B367" s="19">
        <v>0</v>
      </c>
      <c r="C367" s="19">
        <v>-25313875</v>
      </c>
      <c r="D367" s="19">
        <v>0</v>
      </c>
      <c r="E367" s="19">
        <v>-25313875</v>
      </c>
      <c r="F367" s="20">
        <f>Table13[[#This Row],[-15851361.0000]]/درآمدها!$C$10*100</f>
        <v>-2.2823888028846535E-3</v>
      </c>
      <c r="G367" s="19">
        <v>0</v>
      </c>
      <c r="H367" s="19">
        <v>-25313875</v>
      </c>
      <c r="I367" s="19">
        <v>0</v>
      </c>
      <c r="J367" s="19">
        <v>-25313875</v>
      </c>
      <c r="K367" s="20">
        <f>Table13[[#This Row],[287773.0000]]/درآمدها!$C$10*100</f>
        <v>-2.2823888028846535E-3</v>
      </c>
    </row>
    <row r="368" spans="1:11" ht="23.1" customHeight="1">
      <c r="A368" s="18" t="s">
        <v>587</v>
      </c>
      <c r="B368" s="19">
        <v>0</v>
      </c>
      <c r="C368" s="19">
        <v>8913000</v>
      </c>
      <c r="D368" s="19">
        <v>-42010</v>
      </c>
      <c r="E368" s="19">
        <v>8870990</v>
      </c>
      <c r="F368" s="20">
        <f>Table13[[#This Row],[-15851361.0000]]/درآمدها!$C$10*100</f>
        <v>7.9983993942064305E-4</v>
      </c>
      <c r="G368" s="19">
        <v>0</v>
      </c>
      <c r="H368" s="19">
        <v>8913000</v>
      </c>
      <c r="I368" s="19">
        <v>-42010</v>
      </c>
      <c r="J368" s="19">
        <v>8870990</v>
      </c>
      <c r="K368" s="20">
        <f>Table13[[#This Row],[287773.0000]]/درآمدها!$C$10*100</f>
        <v>7.9983993942064305E-4</v>
      </c>
    </row>
    <row r="369" spans="1:11" ht="23.1" customHeight="1">
      <c r="A369" s="18" t="s">
        <v>113</v>
      </c>
      <c r="B369" s="19">
        <v>0</v>
      </c>
      <c r="C369" s="19">
        <v>-1452458</v>
      </c>
      <c r="D369" s="19">
        <v>0</v>
      </c>
      <c r="E369" s="19">
        <v>-1452458</v>
      </c>
      <c r="F369" s="20">
        <f>Table13[[#This Row],[-15851361.0000]]/درآمدها!$C$10*100</f>
        <v>-1.3095876770586242E-4</v>
      </c>
      <c r="G369" s="19">
        <v>0</v>
      </c>
      <c r="H369" s="19">
        <v>-1452458</v>
      </c>
      <c r="I369" s="19">
        <v>0</v>
      </c>
      <c r="J369" s="19">
        <v>-1452458</v>
      </c>
      <c r="K369" s="20">
        <f>Table13[[#This Row],[287773.0000]]/درآمدها!$C$10*100</f>
        <v>-1.3095876770586242E-4</v>
      </c>
    </row>
    <row r="370" spans="1:11" ht="23.1" customHeight="1">
      <c r="A370" s="18" t="s">
        <v>114</v>
      </c>
      <c r="B370" s="19">
        <v>0</v>
      </c>
      <c r="C370" s="19">
        <v>102694020</v>
      </c>
      <c r="D370" s="19">
        <v>180673935</v>
      </c>
      <c r="E370" s="19">
        <v>283367955</v>
      </c>
      <c r="F370" s="20">
        <f>Table13[[#This Row],[-15851361.0000]]/درآمدها!$C$10*100</f>
        <v>2.5549460427861097E-2</v>
      </c>
      <c r="G370" s="19">
        <v>0</v>
      </c>
      <c r="H370" s="19">
        <v>102694020</v>
      </c>
      <c r="I370" s="19">
        <v>180673935</v>
      </c>
      <c r="J370" s="19">
        <v>283367955</v>
      </c>
      <c r="K370" s="20">
        <f>Table13[[#This Row],[287773.0000]]/درآمدها!$C$10*100</f>
        <v>2.5549460427861097E-2</v>
      </c>
    </row>
    <row r="371" spans="1:11" ht="23.1" customHeight="1">
      <c r="A371" s="18" t="s">
        <v>596</v>
      </c>
      <c r="B371" s="19">
        <v>0</v>
      </c>
      <c r="C371" s="19">
        <v>-6615000</v>
      </c>
      <c r="D371" s="19">
        <v>-3127</v>
      </c>
      <c r="E371" s="19">
        <v>-6618127</v>
      </c>
      <c r="F371" s="20">
        <f>Table13[[#This Row],[-15851361.0000]]/درآمدها!$C$10*100</f>
        <v>-5.967138164689761E-4</v>
      </c>
      <c r="G371" s="19">
        <v>0</v>
      </c>
      <c r="H371" s="19">
        <v>-6615000</v>
      </c>
      <c r="I371" s="19">
        <v>-3127</v>
      </c>
      <c r="J371" s="19">
        <v>-6618127</v>
      </c>
      <c r="K371" s="20">
        <f>Table13[[#This Row],[287773.0000]]/درآمدها!$C$10*100</f>
        <v>-5.967138164689761E-4</v>
      </c>
    </row>
    <row r="372" spans="1:11" ht="23.1" customHeight="1">
      <c r="A372" s="18" t="s">
        <v>595</v>
      </c>
      <c r="B372" s="19">
        <v>0</v>
      </c>
      <c r="C372" s="19">
        <v>-18385000</v>
      </c>
      <c r="D372" s="19">
        <v>-63507</v>
      </c>
      <c r="E372" s="19">
        <v>-18448507</v>
      </c>
      <c r="F372" s="20">
        <f>Table13[[#This Row],[-15851361.0000]]/درآمدها!$C$10*100</f>
        <v>-1.6633828604565341E-3</v>
      </c>
      <c r="G372" s="19">
        <v>0</v>
      </c>
      <c r="H372" s="19">
        <v>-18385000</v>
      </c>
      <c r="I372" s="19">
        <v>-63507</v>
      </c>
      <c r="J372" s="19">
        <v>-18448507</v>
      </c>
      <c r="K372" s="20">
        <f>Table13[[#This Row],[287773.0000]]/درآمدها!$C$10*100</f>
        <v>-1.6633828604565341E-3</v>
      </c>
    </row>
    <row r="373" spans="1:11" ht="23.1" customHeight="1">
      <c r="A373" s="18" t="s">
        <v>253</v>
      </c>
      <c r="B373" s="19">
        <v>0</v>
      </c>
      <c r="C373" s="19">
        <v>0</v>
      </c>
      <c r="D373" s="19">
        <v>0</v>
      </c>
      <c r="E373" s="19">
        <v>0</v>
      </c>
      <c r="F373" s="20">
        <f>Table13[[#This Row],[-15851361.0000]]/درآمدها!$C$10*100</f>
        <v>0</v>
      </c>
      <c r="G373" s="19">
        <v>0</v>
      </c>
      <c r="H373" s="19">
        <v>0</v>
      </c>
      <c r="I373" s="19">
        <v>234140</v>
      </c>
      <c r="J373" s="19">
        <v>234140</v>
      </c>
      <c r="K373" s="20">
        <f>Table13[[#This Row],[287773.0000]]/درآمدها!$C$10*100</f>
        <v>2.1110893306829268E-5</v>
      </c>
    </row>
    <row r="374" spans="1:11" ht="23.1" customHeight="1">
      <c r="A374" s="18" t="s">
        <v>266</v>
      </c>
      <c r="B374" s="19">
        <v>0</v>
      </c>
      <c r="C374" s="19">
        <v>0</v>
      </c>
      <c r="D374" s="19">
        <v>0</v>
      </c>
      <c r="E374" s="19">
        <v>0</v>
      </c>
      <c r="F374" s="20">
        <f>Table13[[#This Row],[-15851361.0000]]/درآمدها!$C$10*100</f>
        <v>0</v>
      </c>
      <c r="G374" s="19">
        <v>0</v>
      </c>
      <c r="H374" s="19">
        <v>0</v>
      </c>
      <c r="I374" s="19">
        <v>100000</v>
      </c>
      <c r="J374" s="19">
        <v>100000</v>
      </c>
      <c r="K374" s="20">
        <f>Table13[[#This Row],[287773.0000]]/درآمدها!$C$10*100</f>
        <v>9.01635487606956E-6</v>
      </c>
    </row>
    <row r="375" spans="1:11" ht="23.1" customHeight="1">
      <c r="A375" s="18" t="s">
        <v>262</v>
      </c>
      <c r="B375" s="19">
        <v>0</v>
      </c>
      <c r="C375" s="19">
        <v>0</v>
      </c>
      <c r="D375" s="19">
        <v>0</v>
      </c>
      <c r="E375" s="19">
        <v>0</v>
      </c>
      <c r="F375" s="20">
        <f>Table13[[#This Row],[-15851361.0000]]/درآمدها!$C$10*100</f>
        <v>0</v>
      </c>
      <c r="G375" s="19">
        <v>0</v>
      </c>
      <c r="H375" s="19">
        <v>0</v>
      </c>
      <c r="I375" s="19">
        <v>75000</v>
      </c>
      <c r="J375" s="19">
        <v>75000</v>
      </c>
      <c r="K375" s="20">
        <f>Table13[[#This Row],[287773.0000]]/درآمدها!$C$10*100</f>
        <v>6.76226615705217E-6</v>
      </c>
    </row>
    <row r="376" spans="1:11" ht="23.1" customHeight="1">
      <c r="A376" s="18" t="s">
        <v>499</v>
      </c>
      <c r="B376" s="19">
        <v>0</v>
      </c>
      <c r="C376" s="19">
        <v>0</v>
      </c>
      <c r="D376" s="19">
        <v>0</v>
      </c>
      <c r="E376" s="19">
        <v>0</v>
      </c>
      <c r="F376" s="20">
        <f>Table13[[#This Row],[-15851361.0000]]/درآمدها!$C$10*100</f>
        <v>0</v>
      </c>
      <c r="G376" s="19">
        <v>0</v>
      </c>
      <c r="H376" s="19">
        <v>0</v>
      </c>
      <c r="I376" s="19">
        <v>598831726</v>
      </c>
      <c r="J376" s="19">
        <v>598831726</v>
      </c>
      <c r="K376" s="20">
        <f>Table13[[#This Row],[287773.0000]]/درآمدها!$C$10*100</f>
        <v>5.3992793526652511E-2</v>
      </c>
    </row>
    <row r="377" spans="1:11" ht="23.1" customHeight="1">
      <c r="A377" s="18" t="s">
        <v>258</v>
      </c>
      <c r="B377" s="19">
        <v>0</v>
      </c>
      <c r="C377" s="19">
        <v>0</v>
      </c>
      <c r="D377" s="19">
        <v>0</v>
      </c>
      <c r="E377" s="19">
        <v>0</v>
      </c>
      <c r="F377" s="20">
        <f>Table13[[#This Row],[-15851361.0000]]/درآمدها!$C$10*100</f>
        <v>0</v>
      </c>
      <c r="G377" s="19">
        <v>0</v>
      </c>
      <c r="H377" s="19">
        <v>0</v>
      </c>
      <c r="I377" s="19">
        <v>20000</v>
      </c>
      <c r="J377" s="19">
        <v>20000</v>
      </c>
      <c r="K377" s="20">
        <f>Table13[[#This Row],[287773.0000]]/درآمدها!$C$10*100</f>
        <v>1.8032709752139123E-6</v>
      </c>
    </row>
    <row r="378" spans="1:11" ht="23.1" customHeight="1">
      <c r="A378" s="18" t="s">
        <v>519</v>
      </c>
      <c r="B378" s="19">
        <v>0</v>
      </c>
      <c r="C378" s="19">
        <v>0</v>
      </c>
      <c r="D378" s="19">
        <v>0</v>
      </c>
      <c r="E378" s="19">
        <v>0</v>
      </c>
      <c r="F378" s="20">
        <f>Table13[[#This Row],[-15851361.0000]]/درآمدها!$C$10*100</f>
        <v>0</v>
      </c>
      <c r="G378" s="19">
        <v>0</v>
      </c>
      <c r="H378" s="19">
        <v>0</v>
      </c>
      <c r="I378" s="19">
        <v>2154283759</v>
      </c>
      <c r="J378" s="19">
        <v>2154283759</v>
      </c>
      <c r="K378" s="20">
        <f>Table13[[#This Row],[287773.0000]]/درآمدها!$C$10*100</f>
        <v>0.19423786874897112</v>
      </c>
    </row>
    <row r="379" spans="1:11" ht="23.1" customHeight="1">
      <c r="A379" s="18" t="s">
        <v>299</v>
      </c>
      <c r="B379" s="19">
        <v>0</v>
      </c>
      <c r="C379" s="19">
        <v>0</v>
      </c>
      <c r="D379" s="19">
        <v>0</v>
      </c>
      <c r="E379" s="19">
        <v>0</v>
      </c>
      <c r="F379" s="20">
        <f>Table13[[#This Row],[-15851361.0000]]/درآمدها!$C$10*100</f>
        <v>0</v>
      </c>
      <c r="G379" s="19">
        <v>0</v>
      </c>
      <c r="H379" s="19">
        <v>0</v>
      </c>
      <c r="I379" s="19">
        <v>100250303</v>
      </c>
      <c r="J379" s="19">
        <v>100250303</v>
      </c>
      <c r="K379" s="20">
        <f>Table13[[#This Row],[287773.0000]]/درآمدها!$C$10*100</f>
        <v>9.0389230828150091E-3</v>
      </c>
    </row>
    <row r="380" spans="1:11" ht="23.1" customHeight="1">
      <c r="A380" s="18" t="s">
        <v>298</v>
      </c>
      <c r="B380" s="19">
        <v>0</v>
      </c>
      <c r="C380" s="19">
        <v>0</v>
      </c>
      <c r="D380" s="19">
        <v>0</v>
      </c>
      <c r="E380" s="19">
        <v>0</v>
      </c>
      <c r="F380" s="20">
        <f>Table13[[#This Row],[-15851361.0000]]/درآمدها!$C$10*100</f>
        <v>0</v>
      </c>
      <c r="G380" s="19">
        <v>0</v>
      </c>
      <c r="H380" s="19">
        <v>0</v>
      </c>
      <c r="I380" s="19">
        <v>121754577</v>
      </c>
      <c r="J380" s="19">
        <v>121754577</v>
      </c>
      <c r="K380" s="20">
        <f>Table13[[#This Row],[287773.0000]]/درآمدها!$C$10*100</f>
        <v>1.0977824740177368E-2</v>
      </c>
    </row>
    <row r="381" spans="1:11" ht="23.1" customHeight="1">
      <c r="A381" s="18" t="s">
        <v>300</v>
      </c>
      <c r="B381" s="19">
        <v>0</v>
      </c>
      <c r="C381" s="19">
        <v>0</v>
      </c>
      <c r="D381" s="19">
        <v>0</v>
      </c>
      <c r="E381" s="19">
        <v>0</v>
      </c>
      <c r="F381" s="20">
        <f>Table13[[#This Row],[-15851361.0000]]/درآمدها!$C$10*100</f>
        <v>0</v>
      </c>
      <c r="G381" s="19">
        <v>0</v>
      </c>
      <c r="H381" s="19">
        <v>0</v>
      </c>
      <c r="I381" s="19">
        <v>82503342</v>
      </c>
      <c r="J381" s="19">
        <v>82503342</v>
      </c>
      <c r="K381" s="20">
        <f>Table13[[#This Row],[287773.0000]]/درآمدها!$C$10*100</f>
        <v>7.4387940993373451E-3</v>
      </c>
    </row>
    <row r="382" spans="1:11" ht="23.1" customHeight="1">
      <c r="A382" s="18" t="s">
        <v>297</v>
      </c>
      <c r="B382" s="19">
        <v>0</v>
      </c>
      <c r="C382" s="19">
        <v>0</v>
      </c>
      <c r="D382" s="19">
        <v>0</v>
      </c>
      <c r="E382" s="19">
        <v>0</v>
      </c>
      <c r="F382" s="20">
        <f>Table13[[#This Row],[-15851361.0000]]/درآمدها!$C$10*100</f>
        <v>0</v>
      </c>
      <c r="G382" s="19">
        <v>0</v>
      </c>
      <c r="H382" s="19">
        <v>0</v>
      </c>
      <c r="I382" s="19">
        <v>37281196</v>
      </c>
      <c r="J382" s="19">
        <v>37281196</v>
      </c>
      <c r="K382" s="20">
        <f>Table13[[#This Row],[287773.0000]]/درآمدها!$C$10*100</f>
        <v>3.3614049334030499E-3</v>
      </c>
    </row>
    <row r="383" spans="1:11" ht="23.1" customHeight="1">
      <c r="A383" s="18" t="s">
        <v>281</v>
      </c>
      <c r="B383" s="19">
        <v>0</v>
      </c>
      <c r="C383" s="19">
        <v>0</v>
      </c>
      <c r="D383" s="19">
        <v>0</v>
      </c>
      <c r="E383" s="19">
        <v>0</v>
      </c>
      <c r="F383" s="20">
        <f>Table13[[#This Row],[-15851361.0000]]/درآمدها!$C$10*100</f>
        <v>0</v>
      </c>
      <c r="G383" s="19">
        <v>0</v>
      </c>
      <c r="H383" s="19">
        <v>0</v>
      </c>
      <c r="I383" s="19">
        <v>1000000</v>
      </c>
      <c r="J383" s="19">
        <v>1000000</v>
      </c>
      <c r="K383" s="20">
        <f>Table13[[#This Row],[287773.0000]]/درآمدها!$C$10*100</f>
        <v>9.01635487606956E-5</v>
      </c>
    </row>
    <row r="384" spans="1:11" ht="23.1" customHeight="1">
      <c r="A384" s="18" t="s">
        <v>280</v>
      </c>
      <c r="B384" s="19">
        <v>0</v>
      </c>
      <c r="C384" s="19">
        <v>0</v>
      </c>
      <c r="D384" s="19">
        <v>0</v>
      </c>
      <c r="E384" s="19">
        <v>0</v>
      </c>
      <c r="F384" s="20">
        <f>Table13[[#This Row],[-15851361.0000]]/درآمدها!$C$10*100</f>
        <v>0</v>
      </c>
      <c r="G384" s="19">
        <v>0</v>
      </c>
      <c r="H384" s="19">
        <v>0</v>
      </c>
      <c r="I384" s="19">
        <v>15238000</v>
      </c>
      <c r="J384" s="19">
        <v>15238000</v>
      </c>
      <c r="K384" s="20">
        <f>Table13[[#This Row],[287773.0000]]/درآمدها!$C$10*100</f>
        <v>1.3739121560154795E-3</v>
      </c>
    </row>
    <row r="385" spans="1:11" ht="23.1" customHeight="1">
      <c r="A385" s="18" t="s">
        <v>462</v>
      </c>
      <c r="B385" s="19">
        <v>0</v>
      </c>
      <c r="C385" s="19">
        <v>0</v>
      </c>
      <c r="D385" s="19">
        <v>0</v>
      </c>
      <c r="E385" s="19">
        <v>0</v>
      </c>
      <c r="F385" s="20">
        <f>Table13[[#This Row],[-15851361.0000]]/درآمدها!$C$10*100</f>
        <v>0</v>
      </c>
      <c r="G385" s="19">
        <v>0</v>
      </c>
      <c r="H385" s="19">
        <v>0</v>
      </c>
      <c r="I385" s="19">
        <v>1181459676</v>
      </c>
      <c r="J385" s="19">
        <v>1181459676</v>
      </c>
      <c r="K385" s="20">
        <f>Table13[[#This Row],[287773.0000]]/درآمدها!$C$10*100</f>
        <v>0.10652459710582163</v>
      </c>
    </row>
    <row r="386" spans="1:11" ht="23.1" customHeight="1">
      <c r="A386" s="18" t="s">
        <v>463</v>
      </c>
      <c r="B386" s="19">
        <v>0</v>
      </c>
      <c r="C386" s="19">
        <v>0</v>
      </c>
      <c r="D386" s="19">
        <v>0</v>
      </c>
      <c r="E386" s="19">
        <v>0</v>
      </c>
      <c r="F386" s="20">
        <f>Table13[[#This Row],[-15851361.0000]]/درآمدها!$C$10*100</f>
        <v>0</v>
      </c>
      <c r="G386" s="19">
        <v>0</v>
      </c>
      <c r="H386" s="19">
        <v>0</v>
      </c>
      <c r="I386" s="19">
        <v>693143235</v>
      </c>
      <c r="J386" s="19">
        <v>693143235</v>
      </c>
      <c r="K386" s="20">
        <f>Table13[[#This Row],[287773.0000]]/درآمدها!$C$10*100</f>
        <v>6.2496253867068786E-2</v>
      </c>
    </row>
    <row r="387" spans="1:11" ht="23.1" customHeight="1">
      <c r="A387" s="18" t="s">
        <v>403</v>
      </c>
      <c r="B387" s="19">
        <v>0</v>
      </c>
      <c r="C387" s="19">
        <v>0</v>
      </c>
      <c r="D387" s="19">
        <v>0</v>
      </c>
      <c r="E387" s="19">
        <v>0</v>
      </c>
      <c r="F387" s="20">
        <f>Table13[[#This Row],[-15851361.0000]]/درآمدها!$C$10*100</f>
        <v>0</v>
      </c>
      <c r="G387" s="19">
        <v>0</v>
      </c>
      <c r="H387" s="19">
        <v>0</v>
      </c>
      <c r="I387" s="19">
        <v>-5054207</v>
      </c>
      <c r="J387" s="19">
        <v>-5054207</v>
      </c>
      <c r="K387" s="20">
        <f>Table13[[#This Row],[287773.0000]]/درآمدها!$C$10*100</f>
        <v>-4.5570523929114906E-4</v>
      </c>
    </row>
    <row r="388" spans="1:11" ht="23.1" customHeight="1">
      <c r="A388" s="18" t="s">
        <v>404</v>
      </c>
      <c r="B388" s="19">
        <v>0</v>
      </c>
      <c r="C388" s="19">
        <v>0</v>
      </c>
      <c r="D388" s="19">
        <v>0</v>
      </c>
      <c r="E388" s="19">
        <v>0</v>
      </c>
      <c r="F388" s="20">
        <f>Table13[[#This Row],[-15851361.0000]]/درآمدها!$C$10*100</f>
        <v>0</v>
      </c>
      <c r="G388" s="19">
        <v>0</v>
      </c>
      <c r="H388" s="19">
        <v>0</v>
      </c>
      <c r="I388" s="19">
        <v>-14626355</v>
      </c>
      <c r="J388" s="19">
        <v>-14626355</v>
      </c>
      <c r="K388" s="20">
        <f>Table13[[#This Row],[287773.0000]]/درآمدها!$C$10*100</f>
        <v>-1.318764072233744E-3</v>
      </c>
    </row>
    <row r="389" spans="1:11" ht="23.1" customHeight="1">
      <c r="A389" s="18" t="s">
        <v>405</v>
      </c>
      <c r="B389" s="19">
        <v>0</v>
      </c>
      <c r="C389" s="19">
        <v>0</v>
      </c>
      <c r="D389" s="19">
        <v>0</v>
      </c>
      <c r="E389" s="19">
        <v>0</v>
      </c>
      <c r="F389" s="20">
        <f>Table13[[#This Row],[-15851361.0000]]/درآمدها!$C$10*100</f>
        <v>0</v>
      </c>
      <c r="G389" s="19">
        <v>0</v>
      </c>
      <c r="H389" s="19">
        <v>0</v>
      </c>
      <c r="I389" s="19">
        <v>-112602294</v>
      </c>
      <c r="J389" s="19">
        <v>-112602294</v>
      </c>
      <c r="K389" s="20">
        <f>Table13[[#This Row],[287773.0000]]/درآمدها!$C$10*100</f>
        <v>-1.0152622425635182E-2</v>
      </c>
    </row>
    <row r="390" spans="1:11" ht="23.1" customHeight="1">
      <c r="A390" s="18" t="s">
        <v>406</v>
      </c>
      <c r="B390" s="19">
        <v>0</v>
      </c>
      <c r="C390" s="19">
        <v>0</v>
      </c>
      <c r="D390" s="19">
        <v>0</v>
      </c>
      <c r="E390" s="19">
        <v>0</v>
      </c>
      <c r="F390" s="20">
        <f>Table13[[#This Row],[-15851361.0000]]/درآمدها!$C$10*100</f>
        <v>0</v>
      </c>
      <c r="G390" s="19">
        <v>0</v>
      </c>
      <c r="H390" s="19">
        <v>0</v>
      </c>
      <c r="I390" s="19">
        <v>10351124</v>
      </c>
      <c r="J390" s="19">
        <v>10351124</v>
      </c>
      <c r="K390" s="20">
        <f>Table13[[#This Row],[287773.0000]]/درآمدها!$C$10*100</f>
        <v>9.3329407350200644E-4</v>
      </c>
    </row>
    <row r="391" spans="1:11" ht="23.1" customHeight="1">
      <c r="A391" s="18" t="s">
        <v>407</v>
      </c>
      <c r="B391" s="19">
        <v>0</v>
      </c>
      <c r="C391" s="19">
        <v>0</v>
      </c>
      <c r="D391" s="19">
        <v>0</v>
      </c>
      <c r="E391" s="19">
        <v>0</v>
      </c>
      <c r="F391" s="20">
        <f>Table13[[#This Row],[-15851361.0000]]/درآمدها!$C$10*100</f>
        <v>0</v>
      </c>
      <c r="G391" s="19">
        <v>0</v>
      </c>
      <c r="H391" s="19">
        <v>0</v>
      </c>
      <c r="I391" s="19">
        <v>-3378633</v>
      </c>
      <c r="J391" s="19">
        <v>-3378633</v>
      </c>
      <c r="K391" s="20">
        <f>Table13[[#This Row],[287773.0000]]/درآمدها!$C$10*100</f>
        <v>-3.0462954123999526E-4</v>
      </c>
    </row>
    <row r="392" spans="1:11" ht="23.1" customHeight="1">
      <c r="A392" s="18" t="s">
        <v>408</v>
      </c>
      <c r="B392" s="19">
        <v>0</v>
      </c>
      <c r="C392" s="19">
        <v>0</v>
      </c>
      <c r="D392" s="19">
        <v>0</v>
      </c>
      <c r="E392" s="19">
        <v>0</v>
      </c>
      <c r="F392" s="20">
        <f>Table13[[#This Row],[-15851361.0000]]/درآمدها!$C$10*100</f>
        <v>0</v>
      </c>
      <c r="G392" s="19">
        <v>0</v>
      </c>
      <c r="H392" s="19">
        <v>0</v>
      </c>
      <c r="I392" s="19">
        <v>94575000</v>
      </c>
      <c r="J392" s="19">
        <v>94575000</v>
      </c>
      <c r="K392" s="20">
        <f>Table13[[#This Row],[287773.0000]]/درآمدها!$C$10*100</f>
        <v>8.5272176240427863E-3</v>
      </c>
    </row>
    <row r="393" spans="1:11" ht="23.1" customHeight="1">
      <c r="A393" s="18" t="s">
        <v>265</v>
      </c>
      <c r="B393" s="19">
        <v>0</v>
      </c>
      <c r="C393" s="19">
        <v>0</v>
      </c>
      <c r="D393" s="19">
        <v>0</v>
      </c>
      <c r="E393" s="19">
        <v>0</v>
      </c>
      <c r="F393" s="20">
        <f>Table13[[#This Row],[-15851361.0000]]/درآمدها!$C$10*100</f>
        <v>0</v>
      </c>
      <c r="G393" s="19">
        <v>0</v>
      </c>
      <c r="H393" s="19">
        <v>0</v>
      </c>
      <c r="I393" s="19">
        <v>703000</v>
      </c>
      <c r="J393" s="19">
        <v>703000</v>
      </c>
      <c r="K393" s="20">
        <f>Table13[[#This Row],[287773.0000]]/درآمدها!$C$10*100</f>
        <v>6.3384974778769003E-5</v>
      </c>
    </row>
    <row r="394" spans="1:11" ht="23.1" customHeight="1">
      <c r="A394" s="18" t="s">
        <v>255</v>
      </c>
      <c r="B394" s="19">
        <v>0</v>
      </c>
      <c r="C394" s="19">
        <v>0</v>
      </c>
      <c r="D394" s="19">
        <v>0</v>
      </c>
      <c r="E394" s="19">
        <v>0</v>
      </c>
      <c r="F394" s="20">
        <f>Table13[[#This Row],[-15851361.0000]]/درآمدها!$C$10*100</f>
        <v>0</v>
      </c>
      <c r="G394" s="19">
        <v>0</v>
      </c>
      <c r="H394" s="19">
        <v>0</v>
      </c>
      <c r="I394" s="19">
        <v>600000</v>
      </c>
      <c r="J394" s="19">
        <v>600000</v>
      </c>
      <c r="K394" s="20">
        <f>Table13[[#This Row],[287773.0000]]/درآمدها!$C$10*100</f>
        <v>5.409812925641736E-5</v>
      </c>
    </row>
    <row r="395" spans="1:11" ht="23.1" customHeight="1">
      <c r="A395" s="18" t="s">
        <v>260</v>
      </c>
      <c r="B395" s="19">
        <v>0</v>
      </c>
      <c r="C395" s="19">
        <v>0</v>
      </c>
      <c r="D395" s="19">
        <v>0</v>
      </c>
      <c r="E395" s="19">
        <v>0</v>
      </c>
      <c r="F395" s="20">
        <f>Table13[[#This Row],[-15851361.0000]]/درآمدها!$C$10*100</f>
        <v>0</v>
      </c>
      <c r="G395" s="19">
        <v>0</v>
      </c>
      <c r="H395" s="19">
        <v>0</v>
      </c>
      <c r="I395" s="19">
        <v>7638000</v>
      </c>
      <c r="J395" s="19">
        <v>7638000</v>
      </c>
      <c r="K395" s="20">
        <f>Table13[[#This Row],[287773.0000]]/درآمدها!$C$10*100</f>
        <v>6.88669185434193E-4</v>
      </c>
    </row>
    <row r="396" spans="1:11" ht="23.1" customHeight="1">
      <c r="A396" s="18" t="s">
        <v>261</v>
      </c>
      <c r="B396" s="19">
        <v>0</v>
      </c>
      <c r="C396" s="19">
        <v>0</v>
      </c>
      <c r="D396" s="19">
        <v>0</v>
      </c>
      <c r="E396" s="19">
        <v>0</v>
      </c>
      <c r="F396" s="20">
        <f>Table13[[#This Row],[-15851361.0000]]/درآمدها!$C$10*100</f>
        <v>0</v>
      </c>
      <c r="G396" s="19">
        <v>0</v>
      </c>
      <c r="H396" s="19">
        <v>0</v>
      </c>
      <c r="I396" s="19">
        <v>2200000</v>
      </c>
      <c r="J396" s="19">
        <v>2200000</v>
      </c>
      <c r="K396" s="20">
        <f>Table13[[#This Row],[287773.0000]]/درآمدها!$C$10*100</f>
        <v>1.9835980727353031E-4</v>
      </c>
    </row>
    <row r="397" spans="1:11" ht="23.1" customHeight="1">
      <c r="A397" s="18" t="s">
        <v>263</v>
      </c>
      <c r="B397" s="19">
        <v>0</v>
      </c>
      <c r="C397" s="19">
        <v>0</v>
      </c>
      <c r="D397" s="19">
        <v>0</v>
      </c>
      <c r="E397" s="19">
        <v>0</v>
      </c>
      <c r="F397" s="20">
        <f>Table13[[#This Row],[-15851361.0000]]/درآمدها!$C$10*100</f>
        <v>0</v>
      </c>
      <c r="G397" s="19">
        <v>0</v>
      </c>
      <c r="H397" s="19">
        <v>0</v>
      </c>
      <c r="I397" s="19">
        <v>689000</v>
      </c>
      <c r="J397" s="19">
        <v>689000</v>
      </c>
      <c r="K397" s="20">
        <f>Table13[[#This Row],[287773.0000]]/درآمدها!$C$10*100</f>
        <v>6.2122685096119279E-5</v>
      </c>
    </row>
    <row r="398" spans="1:11" ht="23.1" customHeight="1">
      <c r="A398" s="18" t="s">
        <v>453</v>
      </c>
      <c r="B398" s="19">
        <v>0</v>
      </c>
      <c r="C398" s="19">
        <v>0</v>
      </c>
      <c r="D398" s="19">
        <v>0</v>
      </c>
      <c r="E398" s="19">
        <v>0</v>
      </c>
      <c r="F398" s="20">
        <f>Table13[[#This Row],[-15851361.0000]]/درآمدها!$C$10*100</f>
        <v>0</v>
      </c>
      <c r="G398" s="19">
        <v>0</v>
      </c>
      <c r="H398" s="19">
        <v>0</v>
      </c>
      <c r="I398" s="19">
        <v>-66591726</v>
      </c>
      <c r="J398" s="19">
        <v>-66591726</v>
      </c>
      <c r="K398" s="20">
        <f>Table13[[#This Row],[287773.0000]]/درآمدها!$C$10*100</f>
        <v>-6.0041463342598812E-3</v>
      </c>
    </row>
    <row r="399" spans="1:11" ht="23.1" customHeight="1">
      <c r="A399" s="18" t="s">
        <v>454</v>
      </c>
      <c r="B399" s="19">
        <v>0</v>
      </c>
      <c r="C399" s="19">
        <v>0</v>
      </c>
      <c r="D399" s="19">
        <v>0</v>
      </c>
      <c r="E399" s="19">
        <v>0</v>
      </c>
      <c r="F399" s="20">
        <f>Table13[[#This Row],[-15851361.0000]]/درآمدها!$C$10*100</f>
        <v>0</v>
      </c>
      <c r="G399" s="19">
        <v>0</v>
      </c>
      <c r="H399" s="19">
        <v>0</v>
      </c>
      <c r="I399" s="19">
        <v>6148242</v>
      </c>
      <c r="J399" s="19">
        <v>6148242</v>
      </c>
      <c r="K399" s="20">
        <f>Table13[[#This Row],[287773.0000]]/درآمدها!$C$10*100</f>
        <v>5.5434731735955667E-4</v>
      </c>
    </row>
    <row r="400" spans="1:11" ht="23.1" customHeight="1">
      <c r="A400" s="18" t="s">
        <v>455</v>
      </c>
      <c r="B400" s="19">
        <v>0</v>
      </c>
      <c r="C400" s="19">
        <v>0</v>
      </c>
      <c r="D400" s="19">
        <v>0</v>
      </c>
      <c r="E400" s="19">
        <v>0</v>
      </c>
      <c r="F400" s="20">
        <f>Table13[[#This Row],[-15851361.0000]]/درآمدها!$C$10*100</f>
        <v>0</v>
      </c>
      <c r="G400" s="19">
        <v>0</v>
      </c>
      <c r="H400" s="19">
        <v>0</v>
      </c>
      <c r="I400" s="19">
        <v>645300000</v>
      </c>
      <c r="J400" s="19">
        <v>645300000</v>
      </c>
      <c r="K400" s="20">
        <f>Table13[[#This Row],[287773.0000]]/درآمدها!$C$10*100</f>
        <v>5.8182538015276876E-2</v>
      </c>
    </row>
    <row r="401" spans="1:11" ht="23.1" customHeight="1">
      <c r="A401" s="18" t="s">
        <v>256</v>
      </c>
      <c r="B401" s="19">
        <v>0</v>
      </c>
      <c r="C401" s="19">
        <v>0</v>
      </c>
      <c r="D401" s="19">
        <v>0</v>
      </c>
      <c r="E401" s="19">
        <v>0</v>
      </c>
      <c r="F401" s="20">
        <f>Table13[[#This Row],[-15851361.0000]]/درآمدها!$C$10*100</f>
        <v>0</v>
      </c>
      <c r="G401" s="19">
        <v>0</v>
      </c>
      <c r="H401" s="19">
        <v>0</v>
      </c>
      <c r="I401" s="19">
        <v>7000</v>
      </c>
      <c r="J401" s="19">
        <v>7000</v>
      </c>
      <c r="K401" s="20">
        <f>Table13[[#This Row],[287773.0000]]/درآمدها!$C$10*100</f>
        <v>6.3114484132486923E-7</v>
      </c>
    </row>
    <row r="402" spans="1:11" ht="23.1" customHeight="1">
      <c r="A402" s="18" t="s">
        <v>272</v>
      </c>
      <c r="B402" s="19">
        <v>0</v>
      </c>
      <c r="C402" s="19">
        <v>0</v>
      </c>
      <c r="D402" s="19">
        <v>0</v>
      </c>
      <c r="E402" s="19">
        <v>0</v>
      </c>
      <c r="F402" s="20">
        <f>Table13[[#This Row],[-15851361.0000]]/درآمدها!$C$10*100</f>
        <v>0</v>
      </c>
      <c r="G402" s="19">
        <v>0</v>
      </c>
      <c r="H402" s="19">
        <v>0</v>
      </c>
      <c r="I402" s="19">
        <v>3799000</v>
      </c>
      <c r="J402" s="19">
        <v>3799000</v>
      </c>
      <c r="K402" s="20">
        <f>Table13[[#This Row],[287773.0000]]/درآمدها!$C$10*100</f>
        <v>3.4253132174188262E-4</v>
      </c>
    </row>
    <row r="403" spans="1:11" ht="23.1" customHeight="1">
      <c r="A403" s="18" t="s">
        <v>271</v>
      </c>
      <c r="B403" s="19">
        <v>0</v>
      </c>
      <c r="C403" s="19">
        <v>0</v>
      </c>
      <c r="D403" s="19">
        <v>0</v>
      </c>
      <c r="E403" s="19">
        <v>0</v>
      </c>
      <c r="F403" s="20">
        <f>Table13[[#This Row],[-15851361.0000]]/درآمدها!$C$10*100</f>
        <v>0</v>
      </c>
      <c r="G403" s="19">
        <v>0</v>
      </c>
      <c r="H403" s="19">
        <v>0</v>
      </c>
      <c r="I403" s="19">
        <v>5595000</v>
      </c>
      <c r="J403" s="19">
        <v>5595000</v>
      </c>
      <c r="K403" s="20">
        <f>Table13[[#This Row],[287773.0000]]/درآمدها!$C$10*100</f>
        <v>5.0446505531609193E-4</v>
      </c>
    </row>
    <row r="404" spans="1:11" ht="23.1" customHeight="1">
      <c r="A404" s="18" t="s">
        <v>268</v>
      </c>
      <c r="B404" s="19">
        <v>0</v>
      </c>
      <c r="C404" s="19">
        <v>0</v>
      </c>
      <c r="D404" s="19">
        <v>0</v>
      </c>
      <c r="E404" s="19">
        <v>0</v>
      </c>
      <c r="F404" s="20">
        <f>Table13[[#This Row],[-15851361.0000]]/درآمدها!$C$10*100</f>
        <v>0</v>
      </c>
      <c r="G404" s="19">
        <v>0</v>
      </c>
      <c r="H404" s="19">
        <v>0</v>
      </c>
      <c r="I404" s="19">
        <v>5200000</v>
      </c>
      <c r="J404" s="19">
        <v>5200000</v>
      </c>
      <c r="K404" s="20">
        <f>Table13[[#This Row],[287773.0000]]/درآمدها!$C$10*100</f>
        <v>4.6885045355561715E-4</v>
      </c>
    </row>
    <row r="405" spans="1:11" ht="23.1" customHeight="1">
      <c r="A405" s="18" t="s">
        <v>264</v>
      </c>
      <c r="B405" s="19">
        <v>0</v>
      </c>
      <c r="C405" s="19">
        <v>0</v>
      </c>
      <c r="D405" s="19">
        <v>0</v>
      </c>
      <c r="E405" s="19">
        <v>0</v>
      </c>
      <c r="F405" s="20">
        <f>Table13[[#This Row],[-15851361.0000]]/درآمدها!$C$10*100</f>
        <v>0</v>
      </c>
      <c r="G405" s="19">
        <v>0</v>
      </c>
      <c r="H405" s="19">
        <v>0</v>
      </c>
      <c r="I405" s="19">
        <v>2800000</v>
      </c>
      <c r="J405" s="19">
        <v>2800000</v>
      </c>
      <c r="K405" s="20">
        <f>Table13[[#This Row],[287773.0000]]/درآمدها!$C$10*100</f>
        <v>2.5245793652994771E-4</v>
      </c>
    </row>
    <row r="406" spans="1:11" ht="23.1" customHeight="1">
      <c r="A406" s="18" t="s">
        <v>257</v>
      </c>
      <c r="B406" s="19">
        <v>0</v>
      </c>
      <c r="C406" s="19">
        <v>0</v>
      </c>
      <c r="D406" s="19">
        <v>0</v>
      </c>
      <c r="E406" s="19">
        <v>0</v>
      </c>
      <c r="F406" s="20">
        <f>Table13[[#This Row],[-15851361.0000]]/درآمدها!$C$10*100</f>
        <v>0</v>
      </c>
      <c r="G406" s="19">
        <v>0</v>
      </c>
      <c r="H406" s="19">
        <v>0</v>
      </c>
      <c r="I406" s="19">
        <v>800000</v>
      </c>
      <c r="J406" s="19">
        <v>800000</v>
      </c>
      <c r="K406" s="20">
        <f>Table13[[#This Row],[287773.0000]]/درآمدها!$C$10*100</f>
        <v>7.213083900855648E-5</v>
      </c>
    </row>
    <row r="407" spans="1:11" ht="23.1" customHeight="1">
      <c r="A407" s="18" t="s">
        <v>456</v>
      </c>
      <c r="B407" s="19">
        <v>0</v>
      </c>
      <c r="C407" s="19">
        <v>0</v>
      </c>
      <c r="D407" s="19">
        <v>0</v>
      </c>
      <c r="E407" s="19">
        <v>0</v>
      </c>
      <c r="F407" s="20">
        <f>Table13[[#This Row],[-15851361.0000]]/درآمدها!$C$10*100</f>
        <v>0</v>
      </c>
      <c r="G407" s="19">
        <v>0</v>
      </c>
      <c r="H407" s="19">
        <v>0</v>
      </c>
      <c r="I407" s="19">
        <v>49900000</v>
      </c>
      <c r="J407" s="19">
        <v>49900000</v>
      </c>
      <c r="K407" s="20">
        <f>Table13[[#This Row],[287773.0000]]/درآمدها!$C$10*100</f>
        <v>4.4991610831587106E-3</v>
      </c>
    </row>
    <row r="408" spans="1:11" ht="23.1" customHeight="1">
      <c r="A408" s="18" t="s">
        <v>228</v>
      </c>
      <c r="B408" s="19">
        <v>0</v>
      </c>
      <c r="C408" s="19">
        <v>0</v>
      </c>
      <c r="D408" s="19">
        <v>0</v>
      </c>
      <c r="E408" s="19">
        <v>0</v>
      </c>
      <c r="F408" s="20">
        <f>Table13[[#This Row],[-15851361.0000]]/درآمدها!$C$10*100</f>
        <v>0</v>
      </c>
      <c r="G408" s="19">
        <v>0</v>
      </c>
      <c r="H408" s="19">
        <v>0</v>
      </c>
      <c r="I408" s="19">
        <v>2962004945</v>
      </c>
      <c r="J408" s="19">
        <v>2962004945</v>
      </c>
      <c r="K408" s="20">
        <f>Table13[[#This Row],[287773.0000]]/درآمدها!$C$10*100</f>
        <v>0.26706487728792899</v>
      </c>
    </row>
    <row r="409" spans="1:11" ht="23.1" customHeight="1">
      <c r="A409" s="18" t="s">
        <v>278</v>
      </c>
      <c r="B409" s="19">
        <v>0</v>
      </c>
      <c r="C409" s="19">
        <v>0</v>
      </c>
      <c r="D409" s="19">
        <v>0</v>
      </c>
      <c r="E409" s="19">
        <v>0</v>
      </c>
      <c r="F409" s="20">
        <f>Table13[[#This Row],[-15851361.0000]]/درآمدها!$C$10*100</f>
        <v>0</v>
      </c>
      <c r="G409" s="19">
        <v>0</v>
      </c>
      <c r="H409" s="19">
        <v>0</v>
      </c>
      <c r="I409" s="19">
        <v>14541000</v>
      </c>
      <c r="J409" s="19">
        <v>14541000</v>
      </c>
      <c r="K409" s="20">
        <f>Table13[[#This Row],[287773.0000]]/درآمدها!$C$10*100</f>
        <v>1.3110681625292746E-3</v>
      </c>
    </row>
    <row r="410" spans="1:11" ht="23.1" customHeight="1">
      <c r="A410" s="18" t="s">
        <v>276</v>
      </c>
      <c r="B410" s="19">
        <v>0</v>
      </c>
      <c r="C410" s="19">
        <v>0</v>
      </c>
      <c r="D410" s="19">
        <v>0</v>
      </c>
      <c r="E410" s="19">
        <v>0</v>
      </c>
      <c r="F410" s="20">
        <f>Table13[[#This Row],[-15851361.0000]]/درآمدها!$C$10*100</f>
        <v>0</v>
      </c>
      <c r="G410" s="19">
        <v>0</v>
      </c>
      <c r="H410" s="19">
        <v>0</v>
      </c>
      <c r="I410" s="19">
        <v>2353000</v>
      </c>
      <c r="J410" s="19">
        <v>2353000</v>
      </c>
      <c r="K410" s="20">
        <f>Table13[[#This Row],[287773.0000]]/درآمدها!$C$10*100</f>
        <v>2.1215483023391676E-4</v>
      </c>
    </row>
    <row r="411" spans="1:11" ht="23.1" customHeight="1">
      <c r="A411" s="18" t="s">
        <v>277</v>
      </c>
      <c r="B411" s="19">
        <v>0</v>
      </c>
      <c r="C411" s="19">
        <v>0</v>
      </c>
      <c r="D411" s="19">
        <v>0</v>
      </c>
      <c r="E411" s="19">
        <v>0</v>
      </c>
      <c r="F411" s="20">
        <f>Table13[[#This Row],[-15851361.0000]]/درآمدها!$C$10*100</f>
        <v>0</v>
      </c>
      <c r="G411" s="19">
        <v>0</v>
      </c>
      <c r="H411" s="19">
        <v>0</v>
      </c>
      <c r="I411" s="19">
        <v>4598000</v>
      </c>
      <c r="J411" s="19">
        <v>4598000</v>
      </c>
      <c r="K411" s="20">
        <f>Table13[[#This Row],[287773.0000]]/درآمدها!$C$10*100</f>
        <v>4.1457199720167841E-4</v>
      </c>
    </row>
    <row r="412" spans="1:11" ht="23.1" customHeight="1">
      <c r="A412" s="18" t="s">
        <v>274</v>
      </c>
      <c r="B412" s="19">
        <v>0</v>
      </c>
      <c r="C412" s="19">
        <v>0</v>
      </c>
      <c r="D412" s="19">
        <v>0</v>
      </c>
      <c r="E412" s="19">
        <v>0</v>
      </c>
      <c r="F412" s="20">
        <f>Table13[[#This Row],[-15851361.0000]]/درآمدها!$C$10*100</f>
        <v>0</v>
      </c>
      <c r="G412" s="19">
        <v>0</v>
      </c>
      <c r="H412" s="19">
        <v>0</v>
      </c>
      <c r="I412" s="19">
        <v>500000</v>
      </c>
      <c r="J412" s="19">
        <v>500000</v>
      </c>
      <c r="K412" s="20">
        <f>Table13[[#This Row],[287773.0000]]/درآمدها!$C$10*100</f>
        <v>4.50817743803478E-5</v>
      </c>
    </row>
    <row r="413" spans="1:11" ht="23.1" customHeight="1">
      <c r="A413" s="18" t="s">
        <v>279</v>
      </c>
      <c r="B413" s="19">
        <v>0</v>
      </c>
      <c r="C413" s="19">
        <v>0</v>
      </c>
      <c r="D413" s="19">
        <v>0</v>
      </c>
      <c r="E413" s="19">
        <v>0</v>
      </c>
      <c r="F413" s="20">
        <f>Table13[[#This Row],[-15851361.0000]]/درآمدها!$C$10*100</f>
        <v>0</v>
      </c>
      <c r="G413" s="19">
        <v>0</v>
      </c>
      <c r="H413" s="19">
        <v>0</v>
      </c>
      <c r="I413" s="19">
        <v>13707000</v>
      </c>
      <c r="J413" s="19">
        <v>13707000</v>
      </c>
      <c r="K413" s="20">
        <f>Table13[[#This Row],[287773.0000]]/درآمدها!$C$10*100</f>
        <v>1.2358717628628546E-3</v>
      </c>
    </row>
    <row r="414" spans="1:11" ht="23.1" customHeight="1">
      <c r="A414" s="18" t="s">
        <v>273</v>
      </c>
      <c r="B414" s="19">
        <v>0</v>
      </c>
      <c r="C414" s="19">
        <v>0</v>
      </c>
      <c r="D414" s="19">
        <v>0</v>
      </c>
      <c r="E414" s="19">
        <v>0</v>
      </c>
      <c r="F414" s="20">
        <f>Table13[[#This Row],[-15851361.0000]]/درآمدها!$C$10*100</f>
        <v>0</v>
      </c>
      <c r="G414" s="19">
        <v>0</v>
      </c>
      <c r="H414" s="19">
        <v>0</v>
      </c>
      <c r="I414" s="19">
        <v>444000</v>
      </c>
      <c r="J414" s="19">
        <v>444000</v>
      </c>
      <c r="K414" s="20">
        <f>Table13[[#This Row],[287773.0000]]/درآمدها!$C$10*100</f>
        <v>4.0032615649748845E-5</v>
      </c>
    </row>
    <row r="415" spans="1:11" ht="23.1" customHeight="1">
      <c r="A415" s="18" t="s">
        <v>275</v>
      </c>
      <c r="B415" s="19">
        <v>0</v>
      </c>
      <c r="C415" s="19">
        <v>0</v>
      </c>
      <c r="D415" s="19">
        <v>0</v>
      </c>
      <c r="E415" s="19">
        <v>0</v>
      </c>
      <c r="F415" s="20">
        <f>Table13[[#This Row],[-15851361.0000]]/درآمدها!$C$10*100</f>
        <v>0</v>
      </c>
      <c r="G415" s="19">
        <v>0</v>
      </c>
      <c r="H415" s="19">
        <v>0</v>
      </c>
      <c r="I415" s="19">
        <v>2602000</v>
      </c>
      <c r="J415" s="19">
        <v>2602000</v>
      </c>
      <c r="K415" s="20">
        <f>Table13[[#This Row],[287773.0000]]/درآمدها!$C$10*100</f>
        <v>2.3460555387532997E-4</v>
      </c>
    </row>
    <row r="416" spans="1:11" ht="23.1" customHeight="1">
      <c r="A416" s="18" t="s">
        <v>235</v>
      </c>
      <c r="B416" s="19">
        <v>0</v>
      </c>
      <c r="C416" s="19">
        <v>0</v>
      </c>
      <c r="D416" s="19">
        <v>0</v>
      </c>
      <c r="E416" s="19">
        <v>0</v>
      </c>
      <c r="F416" s="20">
        <f>Table13[[#This Row],[-15851361.0000]]/درآمدها!$C$10*100</f>
        <v>0</v>
      </c>
      <c r="G416" s="19">
        <v>0</v>
      </c>
      <c r="H416" s="19">
        <v>0</v>
      </c>
      <c r="I416" s="19">
        <v>18000</v>
      </c>
      <c r="J416" s="19">
        <v>18000</v>
      </c>
      <c r="K416" s="20">
        <f>Table13[[#This Row],[287773.0000]]/درآمدها!$C$10*100</f>
        <v>1.6229438776925208E-6</v>
      </c>
    </row>
    <row r="417" spans="1:11" ht="23.1" customHeight="1">
      <c r="A417" s="18" t="s">
        <v>491</v>
      </c>
      <c r="B417" s="19">
        <v>0</v>
      </c>
      <c r="C417" s="19">
        <v>0</v>
      </c>
      <c r="D417" s="19">
        <v>0</v>
      </c>
      <c r="E417" s="19">
        <v>0</v>
      </c>
      <c r="F417" s="20">
        <f>Table13[[#This Row],[-15851361.0000]]/درآمدها!$C$10*100</f>
        <v>0</v>
      </c>
      <c r="G417" s="19">
        <v>0</v>
      </c>
      <c r="H417" s="19">
        <v>0</v>
      </c>
      <c r="I417" s="19">
        <v>224000000</v>
      </c>
      <c r="J417" s="19">
        <v>224000000</v>
      </c>
      <c r="K417" s="20">
        <f>Table13[[#This Row],[287773.0000]]/درآمدها!$C$10*100</f>
        <v>2.0196634922395814E-2</v>
      </c>
    </row>
    <row r="418" spans="1:11" ht="23.1" customHeight="1">
      <c r="A418" s="18" t="s">
        <v>492</v>
      </c>
      <c r="B418" s="19">
        <v>0</v>
      </c>
      <c r="C418" s="19">
        <v>0</v>
      </c>
      <c r="D418" s="19">
        <v>0</v>
      </c>
      <c r="E418" s="19">
        <v>0</v>
      </c>
      <c r="F418" s="20">
        <f>Table13[[#This Row],[-15851361.0000]]/درآمدها!$C$10*100</f>
        <v>0</v>
      </c>
      <c r="G418" s="19">
        <v>0</v>
      </c>
      <c r="H418" s="19">
        <v>0</v>
      </c>
      <c r="I418" s="19">
        <v>700000</v>
      </c>
      <c r="J418" s="19">
        <v>700000</v>
      </c>
      <c r="K418" s="20">
        <f>Table13[[#This Row],[287773.0000]]/درآمدها!$C$10*100</f>
        <v>6.3114484132486927E-5</v>
      </c>
    </row>
    <row r="419" spans="1:11" ht="23.1" customHeight="1">
      <c r="A419" s="18" t="s">
        <v>493</v>
      </c>
      <c r="B419" s="19">
        <v>0</v>
      </c>
      <c r="C419" s="19">
        <v>0</v>
      </c>
      <c r="D419" s="19">
        <v>0</v>
      </c>
      <c r="E419" s="19">
        <v>0</v>
      </c>
      <c r="F419" s="20">
        <f>Table13[[#This Row],[-15851361.0000]]/درآمدها!$C$10*100</f>
        <v>0</v>
      </c>
      <c r="G419" s="19">
        <v>0</v>
      </c>
      <c r="H419" s="19">
        <v>0</v>
      </c>
      <c r="I419" s="19">
        <v>1000000</v>
      </c>
      <c r="J419" s="19">
        <v>1000000</v>
      </c>
      <c r="K419" s="20">
        <f>Table13[[#This Row],[287773.0000]]/درآمدها!$C$10*100</f>
        <v>9.01635487606956E-5</v>
      </c>
    </row>
    <row r="420" spans="1:11" ht="23.1" customHeight="1">
      <c r="A420" s="18" t="s">
        <v>494</v>
      </c>
      <c r="B420" s="19">
        <v>0</v>
      </c>
      <c r="C420" s="19">
        <v>0</v>
      </c>
      <c r="D420" s="19">
        <v>0</v>
      </c>
      <c r="E420" s="19">
        <v>0</v>
      </c>
      <c r="F420" s="20">
        <f>Table13[[#This Row],[-15851361.0000]]/درآمدها!$C$10*100</f>
        <v>0</v>
      </c>
      <c r="G420" s="19">
        <v>0</v>
      </c>
      <c r="H420" s="19">
        <v>0</v>
      </c>
      <c r="I420" s="19">
        <v>800000</v>
      </c>
      <c r="J420" s="19">
        <v>800000</v>
      </c>
      <c r="K420" s="20">
        <f>Table13[[#This Row],[287773.0000]]/درآمدها!$C$10*100</f>
        <v>7.213083900855648E-5</v>
      </c>
    </row>
    <row r="421" spans="1:11" ht="23.1" customHeight="1">
      <c r="A421" s="18" t="s">
        <v>334</v>
      </c>
      <c r="B421" s="19">
        <v>0</v>
      </c>
      <c r="C421" s="19">
        <v>0</v>
      </c>
      <c r="D421" s="19">
        <v>0</v>
      </c>
      <c r="E421" s="19">
        <v>0</v>
      </c>
      <c r="F421" s="20">
        <f>Table13[[#This Row],[-15851361.0000]]/درآمدها!$C$10*100</f>
        <v>0</v>
      </c>
      <c r="G421" s="19">
        <v>0</v>
      </c>
      <c r="H421" s="19">
        <v>0</v>
      </c>
      <c r="I421" s="19">
        <v>76000</v>
      </c>
      <c r="J421" s="19">
        <v>76000</v>
      </c>
      <c r="K421" s="20">
        <f>Table13[[#This Row],[287773.0000]]/درآمدها!$C$10*100</f>
        <v>6.8524297058128656E-6</v>
      </c>
    </row>
    <row r="422" spans="1:11" ht="23.1" customHeight="1">
      <c r="A422" s="18" t="s">
        <v>335</v>
      </c>
      <c r="B422" s="19">
        <v>0</v>
      </c>
      <c r="C422" s="19">
        <v>0</v>
      </c>
      <c r="D422" s="19">
        <v>0</v>
      </c>
      <c r="E422" s="19">
        <v>0</v>
      </c>
      <c r="F422" s="20">
        <f>Table13[[#This Row],[-15851361.0000]]/درآمدها!$C$10*100</f>
        <v>0</v>
      </c>
      <c r="G422" s="19">
        <v>0</v>
      </c>
      <c r="H422" s="19">
        <v>0</v>
      </c>
      <c r="I422" s="19">
        <v>3800000</v>
      </c>
      <c r="J422" s="19">
        <v>3800000</v>
      </c>
      <c r="K422" s="20">
        <f>Table13[[#This Row],[287773.0000]]/درآمدها!$C$10*100</f>
        <v>3.4262148529064327E-4</v>
      </c>
    </row>
    <row r="423" spans="1:11" ht="23.1" customHeight="1">
      <c r="A423" s="18" t="s">
        <v>336</v>
      </c>
      <c r="B423" s="19">
        <v>0</v>
      </c>
      <c r="C423" s="19">
        <v>0</v>
      </c>
      <c r="D423" s="19">
        <v>0</v>
      </c>
      <c r="E423" s="19">
        <v>0</v>
      </c>
      <c r="F423" s="20">
        <f>Table13[[#This Row],[-15851361.0000]]/درآمدها!$C$10*100</f>
        <v>0</v>
      </c>
      <c r="G423" s="19">
        <v>0</v>
      </c>
      <c r="H423" s="19">
        <v>0</v>
      </c>
      <c r="I423" s="19">
        <v>6000000</v>
      </c>
      <c r="J423" s="19">
        <v>6000000</v>
      </c>
      <c r="K423" s="20">
        <f>Table13[[#This Row],[287773.0000]]/درآمدها!$C$10*100</f>
        <v>5.4098129256417368E-4</v>
      </c>
    </row>
    <row r="424" spans="1:11" ht="23.1" customHeight="1">
      <c r="A424" s="18" t="s">
        <v>337</v>
      </c>
      <c r="B424" s="19">
        <v>0</v>
      </c>
      <c r="C424" s="19">
        <v>0</v>
      </c>
      <c r="D424" s="19">
        <v>0</v>
      </c>
      <c r="E424" s="19">
        <v>0</v>
      </c>
      <c r="F424" s="20">
        <f>Table13[[#This Row],[-15851361.0000]]/درآمدها!$C$10*100</f>
        <v>0</v>
      </c>
      <c r="G424" s="19">
        <v>0</v>
      </c>
      <c r="H424" s="19">
        <v>0</v>
      </c>
      <c r="I424" s="19">
        <v>89714000</v>
      </c>
      <c r="J424" s="19">
        <v>89714000</v>
      </c>
      <c r="K424" s="20">
        <f>Table13[[#This Row],[287773.0000]]/درآمدها!$C$10*100</f>
        <v>8.0889326135170463E-3</v>
      </c>
    </row>
    <row r="425" spans="1:11" ht="23.1" customHeight="1">
      <c r="A425" s="18" t="s">
        <v>270</v>
      </c>
      <c r="B425" s="19">
        <v>0</v>
      </c>
      <c r="C425" s="19">
        <v>0</v>
      </c>
      <c r="D425" s="19">
        <v>0</v>
      </c>
      <c r="E425" s="19">
        <v>0</v>
      </c>
      <c r="F425" s="20">
        <f>Table13[[#This Row],[-15851361.0000]]/درآمدها!$C$10*100</f>
        <v>0</v>
      </c>
      <c r="G425" s="19">
        <v>0</v>
      </c>
      <c r="H425" s="19">
        <v>0</v>
      </c>
      <c r="I425" s="19">
        <v>698000</v>
      </c>
      <c r="J425" s="19">
        <v>698000</v>
      </c>
      <c r="K425" s="20">
        <f>Table13[[#This Row],[287773.0000]]/درآمدها!$C$10*100</f>
        <v>6.2934157034965534E-5</v>
      </c>
    </row>
    <row r="426" spans="1:11" ht="23.1" customHeight="1">
      <c r="A426" s="18" t="s">
        <v>254</v>
      </c>
      <c r="B426" s="19">
        <v>0</v>
      </c>
      <c r="C426" s="19">
        <v>0</v>
      </c>
      <c r="D426" s="19">
        <v>0</v>
      </c>
      <c r="E426" s="19">
        <v>0</v>
      </c>
      <c r="F426" s="20">
        <f>Table13[[#This Row],[-15851361.0000]]/درآمدها!$C$10*100</f>
        <v>0</v>
      </c>
      <c r="G426" s="19">
        <v>0</v>
      </c>
      <c r="H426" s="19">
        <v>0</v>
      </c>
      <c r="I426" s="19">
        <v>30000</v>
      </c>
      <c r="J426" s="19">
        <v>30000</v>
      </c>
      <c r="K426" s="20">
        <f>Table13[[#This Row],[287773.0000]]/درآمدها!$C$10*100</f>
        <v>2.7049064628208678E-6</v>
      </c>
    </row>
    <row r="427" spans="1:11" ht="23.1" customHeight="1">
      <c r="A427" s="18" t="s">
        <v>259</v>
      </c>
      <c r="B427" s="19">
        <v>0</v>
      </c>
      <c r="C427" s="19">
        <v>0</v>
      </c>
      <c r="D427" s="19">
        <v>0</v>
      </c>
      <c r="E427" s="19">
        <v>0</v>
      </c>
      <c r="F427" s="20">
        <f>Table13[[#This Row],[-15851361.0000]]/درآمدها!$C$10*100</f>
        <v>0</v>
      </c>
      <c r="G427" s="19">
        <v>0</v>
      </c>
      <c r="H427" s="19">
        <v>0</v>
      </c>
      <c r="I427" s="19">
        <v>598000</v>
      </c>
      <c r="J427" s="19">
        <v>598000</v>
      </c>
      <c r="K427" s="20">
        <f>Table13[[#This Row],[287773.0000]]/درآمدها!$C$10*100</f>
        <v>5.3917802158895967E-5</v>
      </c>
    </row>
    <row r="428" spans="1:11" ht="23.1" customHeight="1">
      <c r="A428" s="18" t="s">
        <v>269</v>
      </c>
      <c r="B428" s="19">
        <v>0</v>
      </c>
      <c r="C428" s="19">
        <v>0</v>
      </c>
      <c r="D428" s="19">
        <v>0</v>
      </c>
      <c r="E428" s="19">
        <v>0</v>
      </c>
      <c r="F428" s="20">
        <f>Table13[[#This Row],[-15851361.0000]]/درآمدها!$C$10*100</f>
        <v>0</v>
      </c>
      <c r="G428" s="19">
        <v>0</v>
      </c>
      <c r="H428" s="19">
        <v>0</v>
      </c>
      <c r="I428" s="19">
        <v>8661000</v>
      </c>
      <c r="J428" s="19">
        <v>8661000</v>
      </c>
      <c r="K428" s="20">
        <f>Table13[[#This Row],[287773.0000]]/درآمدها!$C$10*100</f>
        <v>7.8090649581638453E-4</v>
      </c>
    </row>
    <row r="429" spans="1:11" ht="23.1" customHeight="1">
      <c r="A429" s="18" t="s">
        <v>267</v>
      </c>
      <c r="B429" s="19">
        <v>0</v>
      </c>
      <c r="C429" s="19">
        <v>0</v>
      </c>
      <c r="D429" s="19">
        <v>0</v>
      </c>
      <c r="E429" s="19">
        <v>0</v>
      </c>
      <c r="F429" s="20">
        <f>Table13[[#This Row],[-15851361.0000]]/درآمدها!$C$10*100</f>
        <v>0</v>
      </c>
      <c r="G429" s="19">
        <v>0</v>
      </c>
      <c r="H429" s="19">
        <v>0</v>
      </c>
      <c r="I429" s="19">
        <v>802000</v>
      </c>
      <c r="J429" s="19">
        <v>802000</v>
      </c>
      <c r="K429" s="20">
        <f>Table13[[#This Row],[287773.0000]]/درآمدها!$C$10*100</f>
        <v>7.2311166106077873E-5</v>
      </c>
    </row>
    <row r="430" spans="1:11" ht="23.1" customHeight="1">
      <c r="A430" s="18" t="s">
        <v>427</v>
      </c>
      <c r="B430" s="19">
        <v>0</v>
      </c>
      <c r="C430" s="19">
        <v>0</v>
      </c>
      <c r="D430" s="19">
        <v>0</v>
      </c>
      <c r="E430" s="19">
        <v>0</v>
      </c>
      <c r="F430" s="20">
        <f>Table13[[#This Row],[-15851361.0000]]/درآمدها!$C$10*100</f>
        <v>0</v>
      </c>
      <c r="G430" s="19">
        <v>0</v>
      </c>
      <c r="H430" s="19">
        <v>0</v>
      </c>
      <c r="I430" s="19">
        <v>851610500</v>
      </c>
      <c r="J430" s="19">
        <v>851610500</v>
      </c>
      <c r="K430" s="20">
        <f>Table13[[#This Row],[287773.0000]]/درآمدها!$C$10*100</f>
        <v>7.6784224841870363E-2</v>
      </c>
    </row>
    <row r="431" spans="1:11" ht="23.1" customHeight="1">
      <c r="A431" s="18" t="s">
        <v>230</v>
      </c>
      <c r="B431" s="19">
        <v>0</v>
      </c>
      <c r="C431" s="19">
        <v>0</v>
      </c>
      <c r="D431" s="19">
        <v>0</v>
      </c>
      <c r="E431" s="19">
        <v>0</v>
      </c>
      <c r="F431" s="20">
        <f>Table13[[#This Row],[-15851361.0000]]/درآمدها!$C$10*100</f>
        <v>0</v>
      </c>
      <c r="G431" s="19">
        <v>0</v>
      </c>
      <c r="H431" s="19">
        <v>0</v>
      </c>
      <c r="I431" s="19">
        <v>-360506329</v>
      </c>
      <c r="J431" s="19">
        <v>-360506329</v>
      </c>
      <c r="K431" s="20">
        <f>Table13[[#This Row],[287773.0000]]/درآمدها!$C$10*100</f>
        <v>-3.2504529973330872E-2</v>
      </c>
    </row>
    <row r="432" spans="1:11" ht="23.1" customHeight="1">
      <c r="A432" s="18" t="s">
        <v>229</v>
      </c>
      <c r="B432" s="19">
        <v>0</v>
      </c>
      <c r="C432" s="19">
        <v>0</v>
      </c>
      <c r="D432" s="19">
        <v>0</v>
      </c>
      <c r="E432" s="19">
        <v>0</v>
      </c>
      <c r="F432" s="20">
        <f>Table13[[#This Row],[-15851361.0000]]/درآمدها!$C$10*100</f>
        <v>0</v>
      </c>
      <c r="G432" s="19">
        <v>0</v>
      </c>
      <c r="H432" s="19">
        <v>0</v>
      </c>
      <c r="I432" s="19">
        <v>-12207474</v>
      </c>
      <c r="J432" s="19">
        <v>-12207474</v>
      </c>
      <c r="K432" s="20">
        <f>Table13[[#This Row],[287773.0000]]/درآمدها!$C$10*100</f>
        <v>-1.1006691772439238E-3</v>
      </c>
    </row>
    <row r="433" spans="1:11" ht="23.1" customHeight="1">
      <c r="A433" s="18" t="s">
        <v>393</v>
      </c>
      <c r="B433" s="19">
        <v>0</v>
      </c>
      <c r="C433" s="19">
        <v>0</v>
      </c>
      <c r="D433" s="19">
        <v>0</v>
      </c>
      <c r="E433" s="19">
        <v>0</v>
      </c>
      <c r="F433" s="20">
        <f>Table13[[#This Row],[-15851361.0000]]/درآمدها!$C$10*100</f>
        <v>0</v>
      </c>
      <c r="G433" s="19">
        <v>0</v>
      </c>
      <c r="H433" s="19">
        <v>0</v>
      </c>
      <c r="I433" s="19">
        <v>12400000</v>
      </c>
      <c r="J433" s="19">
        <v>12400000</v>
      </c>
      <c r="K433" s="20">
        <f>Table13[[#This Row],[287773.0000]]/درآمدها!$C$10*100</f>
        <v>1.1180280046326255E-3</v>
      </c>
    </row>
    <row r="434" spans="1:11" ht="23.1" customHeight="1">
      <c r="A434" s="18" t="s">
        <v>398</v>
      </c>
      <c r="B434" s="19">
        <v>0</v>
      </c>
      <c r="C434" s="19">
        <v>0</v>
      </c>
      <c r="D434" s="19">
        <v>0</v>
      </c>
      <c r="E434" s="19">
        <v>0</v>
      </c>
      <c r="F434" s="20">
        <f>Table13[[#This Row],[-15851361.0000]]/درآمدها!$C$10*100</f>
        <v>0</v>
      </c>
      <c r="G434" s="19">
        <v>0</v>
      </c>
      <c r="H434" s="19">
        <v>0</v>
      </c>
      <c r="I434" s="19">
        <v>105400000</v>
      </c>
      <c r="J434" s="19">
        <v>105400000</v>
      </c>
      <c r="K434" s="20">
        <f>Table13[[#This Row],[287773.0000]]/درآمدها!$C$10*100</f>
        <v>9.5032380393773163E-3</v>
      </c>
    </row>
    <row r="435" spans="1:11" ht="23.1" customHeight="1">
      <c r="A435" s="18" t="s">
        <v>399</v>
      </c>
      <c r="B435" s="19">
        <v>0</v>
      </c>
      <c r="C435" s="19">
        <v>0</v>
      </c>
      <c r="D435" s="19">
        <v>0</v>
      </c>
      <c r="E435" s="19">
        <v>0</v>
      </c>
      <c r="F435" s="20">
        <f>Table13[[#This Row],[-15851361.0000]]/درآمدها!$C$10*100</f>
        <v>0</v>
      </c>
      <c r="G435" s="19">
        <v>0</v>
      </c>
      <c r="H435" s="19">
        <v>0</v>
      </c>
      <c r="I435" s="19">
        <v>90100000</v>
      </c>
      <c r="J435" s="19">
        <v>90100000</v>
      </c>
      <c r="K435" s="20">
        <f>Table13[[#This Row],[287773.0000]]/درآمدها!$C$10*100</f>
        <v>8.1237357433386736E-3</v>
      </c>
    </row>
    <row r="436" spans="1:11" ht="23.1" customHeight="1">
      <c r="A436" s="18" t="s">
        <v>501</v>
      </c>
      <c r="B436" s="19">
        <v>0</v>
      </c>
      <c r="C436" s="19">
        <v>0</v>
      </c>
      <c r="D436" s="19">
        <v>0</v>
      </c>
      <c r="E436" s="19">
        <v>0</v>
      </c>
      <c r="F436" s="20">
        <f>Table13[[#This Row],[-15851361.0000]]/درآمدها!$C$10*100</f>
        <v>0</v>
      </c>
      <c r="G436" s="19">
        <v>0</v>
      </c>
      <c r="H436" s="19">
        <v>0</v>
      </c>
      <c r="I436" s="19">
        <v>10672000</v>
      </c>
      <c r="J436" s="19">
        <v>10672000</v>
      </c>
      <c r="K436" s="20">
        <f>Table13[[#This Row],[287773.0000]]/درآمدها!$C$10*100</f>
        <v>9.6222539237414341E-4</v>
      </c>
    </row>
    <row r="437" spans="1:11" ht="23.1" customHeight="1">
      <c r="A437" s="18" t="s">
        <v>389</v>
      </c>
      <c r="B437" s="19">
        <v>0</v>
      </c>
      <c r="C437" s="19">
        <v>0</v>
      </c>
      <c r="D437" s="19">
        <v>0</v>
      </c>
      <c r="E437" s="19">
        <v>0</v>
      </c>
      <c r="F437" s="20">
        <f>Table13[[#This Row],[-15851361.0000]]/درآمدها!$C$10*100</f>
        <v>0</v>
      </c>
      <c r="G437" s="19">
        <v>0</v>
      </c>
      <c r="H437" s="19">
        <v>0</v>
      </c>
      <c r="I437" s="19">
        <v>-637063</v>
      </c>
      <c r="J437" s="19">
        <v>-637063</v>
      </c>
      <c r="K437" s="20">
        <f>Table13[[#This Row],[287773.0000]]/درآمدها!$C$10*100</f>
        <v>-5.7439860864135026E-5</v>
      </c>
    </row>
    <row r="438" spans="1:11" ht="23.1" customHeight="1">
      <c r="A438" s="18" t="s">
        <v>388</v>
      </c>
      <c r="B438" s="19">
        <v>0</v>
      </c>
      <c r="C438" s="19">
        <v>0</v>
      </c>
      <c r="D438" s="19">
        <v>0</v>
      </c>
      <c r="E438" s="19">
        <v>0</v>
      </c>
      <c r="F438" s="20">
        <f>Table13[[#This Row],[-15851361.0000]]/درآمدها!$C$10*100</f>
        <v>0</v>
      </c>
      <c r="G438" s="19">
        <v>0</v>
      </c>
      <c r="H438" s="19">
        <v>0</v>
      </c>
      <c r="I438" s="19">
        <v>-457225807</v>
      </c>
      <c r="J438" s="19">
        <v>-457225807</v>
      </c>
      <c r="K438" s="20">
        <f>Table13[[#This Row],[287773.0000]]/درآمدها!$C$10*100</f>
        <v>-4.1225101344092893E-2</v>
      </c>
    </row>
    <row r="439" spans="1:11" ht="23.1" customHeight="1">
      <c r="A439" s="18" t="s">
        <v>390</v>
      </c>
      <c r="B439" s="19">
        <v>0</v>
      </c>
      <c r="C439" s="19">
        <v>0</v>
      </c>
      <c r="D439" s="19">
        <v>0</v>
      </c>
      <c r="E439" s="19">
        <v>0</v>
      </c>
      <c r="F439" s="20">
        <f>Table13[[#This Row],[-15851361.0000]]/درآمدها!$C$10*100</f>
        <v>0</v>
      </c>
      <c r="G439" s="19">
        <v>0</v>
      </c>
      <c r="H439" s="19">
        <v>0</v>
      </c>
      <c r="I439" s="19">
        <v>166900000</v>
      </c>
      <c r="J439" s="19">
        <v>166900000</v>
      </c>
      <c r="K439" s="20">
        <f>Table13[[#This Row],[287773.0000]]/درآمدها!$C$10*100</f>
        <v>1.5048296288160096E-2</v>
      </c>
    </row>
    <row r="440" spans="1:11" ht="23.1" customHeight="1">
      <c r="A440" s="18" t="s">
        <v>391</v>
      </c>
      <c r="B440" s="19">
        <v>0</v>
      </c>
      <c r="C440" s="19">
        <v>0</v>
      </c>
      <c r="D440" s="19">
        <v>0</v>
      </c>
      <c r="E440" s="19">
        <v>0</v>
      </c>
      <c r="F440" s="20">
        <f>Table13[[#This Row],[-15851361.0000]]/درآمدها!$C$10*100</f>
        <v>0</v>
      </c>
      <c r="G440" s="19">
        <v>0</v>
      </c>
      <c r="H440" s="19">
        <v>0</v>
      </c>
      <c r="I440" s="19">
        <v>133540000</v>
      </c>
      <c r="J440" s="19">
        <v>133540000</v>
      </c>
      <c r="K440" s="20">
        <f>Table13[[#This Row],[287773.0000]]/درآمدها!$C$10*100</f>
        <v>1.2040440301503291E-2</v>
      </c>
    </row>
    <row r="441" spans="1:11" ht="23.1" customHeight="1">
      <c r="A441" s="18" t="s">
        <v>325</v>
      </c>
      <c r="B441" s="19">
        <v>0</v>
      </c>
      <c r="C441" s="19">
        <v>0</v>
      </c>
      <c r="D441" s="19">
        <v>0</v>
      </c>
      <c r="E441" s="19">
        <v>0</v>
      </c>
      <c r="F441" s="20">
        <f>Table13[[#This Row],[-15851361.0000]]/درآمدها!$C$10*100</f>
        <v>0</v>
      </c>
      <c r="G441" s="19">
        <v>0</v>
      </c>
      <c r="H441" s="19">
        <v>0</v>
      </c>
      <c r="I441" s="19">
        <v>1600000</v>
      </c>
      <c r="J441" s="19">
        <v>1600000</v>
      </c>
      <c r="K441" s="20">
        <f>Table13[[#This Row],[287773.0000]]/درآمدها!$C$10*100</f>
        <v>1.4426167801711296E-4</v>
      </c>
    </row>
    <row r="442" spans="1:11" ht="23.1" customHeight="1">
      <c r="A442" s="18" t="s">
        <v>326</v>
      </c>
      <c r="B442" s="19">
        <v>0</v>
      </c>
      <c r="C442" s="19">
        <v>0</v>
      </c>
      <c r="D442" s="19">
        <v>0</v>
      </c>
      <c r="E442" s="19">
        <v>0</v>
      </c>
      <c r="F442" s="20">
        <f>Table13[[#This Row],[-15851361.0000]]/درآمدها!$C$10*100</f>
        <v>0</v>
      </c>
      <c r="G442" s="19">
        <v>0</v>
      </c>
      <c r="H442" s="19">
        <v>0</v>
      </c>
      <c r="I442" s="19">
        <v>1254000</v>
      </c>
      <c r="J442" s="19">
        <v>1254000</v>
      </c>
      <c r="K442" s="20">
        <f>Table13[[#This Row],[287773.0000]]/درآمدها!$C$10*100</f>
        <v>1.1306509014591229E-4</v>
      </c>
    </row>
    <row r="443" spans="1:11" ht="23.1" customHeight="1">
      <c r="A443" s="18" t="s">
        <v>413</v>
      </c>
      <c r="B443" s="19">
        <v>0</v>
      </c>
      <c r="C443" s="19">
        <v>0</v>
      </c>
      <c r="D443" s="19">
        <v>0</v>
      </c>
      <c r="E443" s="19">
        <v>0</v>
      </c>
      <c r="F443" s="20">
        <f>Table13[[#This Row],[-15851361.0000]]/درآمدها!$C$10*100</f>
        <v>0</v>
      </c>
      <c r="G443" s="19">
        <v>0</v>
      </c>
      <c r="H443" s="19">
        <v>0</v>
      </c>
      <c r="I443" s="19">
        <v>11000</v>
      </c>
      <c r="J443" s="19">
        <v>11000</v>
      </c>
      <c r="K443" s="20">
        <f>Table13[[#This Row],[287773.0000]]/درآمدها!$C$10*100</f>
        <v>9.9179903636765155E-7</v>
      </c>
    </row>
    <row r="444" spans="1:11" ht="23.1" customHeight="1">
      <c r="A444" s="18" t="s">
        <v>412</v>
      </c>
      <c r="B444" s="19">
        <v>0</v>
      </c>
      <c r="C444" s="19">
        <v>0</v>
      </c>
      <c r="D444" s="19">
        <v>0</v>
      </c>
      <c r="E444" s="19">
        <v>0</v>
      </c>
      <c r="F444" s="20">
        <f>Table13[[#This Row],[-15851361.0000]]/درآمدها!$C$10*100</f>
        <v>0</v>
      </c>
      <c r="G444" s="19">
        <v>0</v>
      </c>
      <c r="H444" s="19">
        <v>0</v>
      </c>
      <c r="I444" s="19">
        <v>6811181</v>
      </c>
      <c r="J444" s="19">
        <v>6811181</v>
      </c>
      <c r="K444" s="20">
        <f>Table13[[#This Row],[287773.0000]]/درآمدها!$C$10*100</f>
        <v>6.1412025021142342E-4</v>
      </c>
    </row>
    <row r="445" spans="1:11" ht="23.1" customHeight="1">
      <c r="A445" s="18" t="s">
        <v>379</v>
      </c>
      <c r="B445" s="19">
        <v>0</v>
      </c>
      <c r="C445" s="19">
        <v>0</v>
      </c>
      <c r="D445" s="19">
        <v>0</v>
      </c>
      <c r="E445" s="19">
        <v>0</v>
      </c>
      <c r="F445" s="20">
        <f>Table13[[#This Row],[-15851361.0000]]/درآمدها!$C$10*100</f>
        <v>0</v>
      </c>
      <c r="G445" s="19">
        <v>0</v>
      </c>
      <c r="H445" s="19">
        <v>0</v>
      </c>
      <c r="I445" s="19">
        <v>-787246556</v>
      </c>
      <c r="J445" s="19">
        <v>-787246556</v>
      </c>
      <c r="K445" s="20">
        <f>Table13[[#This Row],[287773.0000]]/درآمدها!$C$10*100</f>
        <v>-7.098094323859569E-2</v>
      </c>
    </row>
    <row r="446" spans="1:11" ht="23.1" customHeight="1">
      <c r="A446" s="18" t="s">
        <v>380</v>
      </c>
      <c r="B446" s="19">
        <v>0</v>
      </c>
      <c r="C446" s="19">
        <v>0</v>
      </c>
      <c r="D446" s="19">
        <v>0</v>
      </c>
      <c r="E446" s="19">
        <v>0</v>
      </c>
      <c r="F446" s="20">
        <f>Table13[[#This Row],[-15851361.0000]]/درآمدها!$C$10*100</f>
        <v>0</v>
      </c>
      <c r="G446" s="19">
        <v>0</v>
      </c>
      <c r="H446" s="19">
        <v>0</v>
      </c>
      <c r="I446" s="19">
        <v>125636000</v>
      </c>
      <c r="J446" s="19">
        <v>125636000</v>
      </c>
      <c r="K446" s="20">
        <f>Table13[[#This Row],[287773.0000]]/درآمدها!$C$10*100</f>
        <v>1.1327787612098753E-2</v>
      </c>
    </row>
    <row r="447" spans="1:11" ht="23.1" customHeight="1">
      <c r="A447" s="18" t="s">
        <v>357</v>
      </c>
      <c r="B447" s="19">
        <v>0</v>
      </c>
      <c r="C447" s="19">
        <v>0</v>
      </c>
      <c r="D447" s="19">
        <v>0</v>
      </c>
      <c r="E447" s="19">
        <v>0</v>
      </c>
      <c r="F447" s="20">
        <f>Table13[[#This Row],[-15851361.0000]]/درآمدها!$C$10*100</f>
        <v>0</v>
      </c>
      <c r="G447" s="19">
        <v>0</v>
      </c>
      <c r="H447" s="19">
        <v>0</v>
      </c>
      <c r="I447" s="19">
        <v>2490181</v>
      </c>
      <c r="J447" s="19">
        <v>2490181</v>
      </c>
      <c r="K447" s="20">
        <f>Table13[[#This Row],[287773.0000]]/درآمدها!$C$10*100</f>
        <v>2.2452355601645772E-4</v>
      </c>
    </row>
    <row r="448" spans="1:11" ht="23.1" customHeight="1">
      <c r="A448" s="18" t="s">
        <v>475</v>
      </c>
      <c r="B448" s="19">
        <v>0</v>
      </c>
      <c r="C448" s="19">
        <v>0</v>
      </c>
      <c r="D448" s="19">
        <v>0</v>
      </c>
      <c r="E448" s="19">
        <v>0</v>
      </c>
      <c r="F448" s="20">
        <f>Table13[[#This Row],[-15851361.0000]]/درآمدها!$C$10*100</f>
        <v>0</v>
      </c>
      <c r="G448" s="19">
        <v>0</v>
      </c>
      <c r="H448" s="19">
        <v>0</v>
      </c>
      <c r="I448" s="19">
        <v>11200000</v>
      </c>
      <c r="J448" s="19">
        <v>11200000</v>
      </c>
      <c r="K448" s="20">
        <f>Table13[[#This Row],[287773.0000]]/درآمدها!$C$10*100</f>
        <v>1.0098317461197908E-3</v>
      </c>
    </row>
    <row r="449" spans="1:11" ht="23.1" customHeight="1">
      <c r="A449" s="18" t="s">
        <v>47</v>
      </c>
      <c r="B449" s="19">
        <f t="shared" ref="B449:K449" si="0">SUBTOTAL(109,B11:B448)</f>
        <v>10663744864</v>
      </c>
      <c r="C449" s="19">
        <f t="shared" si="0"/>
        <v>13805729151</v>
      </c>
      <c r="D449" s="19">
        <f t="shared" si="0"/>
        <v>45908995456</v>
      </c>
      <c r="E449" s="19">
        <f t="shared" si="0"/>
        <v>70378469471</v>
      </c>
      <c r="F449" s="20">
        <f t="shared" si="0"/>
        <v>6.3455725638516407</v>
      </c>
      <c r="G449" s="19">
        <f t="shared" si="0"/>
        <v>18241195262</v>
      </c>
      <c r="H449" s="19">
        <f t="shared" si="0"/>
        <v>144511266505</v>
      </c>
      <c r="I449" s="19">
        <f t="shared" si="0"/>
        <v>467529623566</v>
      </c>
      <c r="J449" s="19">
        <f t="shared" si="0"/>
        <v>630282085333</v>
      </c>
      <c r="K449" s="20">
        <f t="shared" si="0"/>
        <v>56.828469533914912</v>
      </c>
    </row>
    <row r="450" spans="1:11" ht="23.1" customHeight="1">
      <c r="A450" s="18" t="s">
        <v>48</v>
      </c>
      <c r="B450" s="54"/>
      <c r="C450" s="54"/>
      <c r="D450" s="54"/>
      <c r="E450" s="54"/>
      <c r="F450" s="64"/>
      <c r="G450" s="54"/>
      <c r="H450" s="54"/>
      <c r="I450" s="54">
        <f>I449+'درآمد سرمایه گذاری در اوراق بها'!H18</f>
        <v>483748610014</v>
      </c>
      <c r="J450" s="58"/>
      <c r="K450" s="54"/>
    </row>
    <row r="451" spans="1:11">
      <c r="I451" s="81"/>
      <c r="J451" s="80"/>
    </row>
    <row r="452" spans="1:11">
      <c r="I452" s="82">
        <f>I451-I450</f>
        <v>-483748610014</v>
      </c>
    </row>
  </sheetData>
  <mergeCells count="15">
    <mergeCell ref="A1:K1"/>
    <mergeCell ref="A2:K2"/>
    <mergeCell ref="A3:K3"/>
    <mergeCell ref="B8:B9"/>
    <mergeCell ref="C8:C9"/>
    <mergeCell ref="D8:D9"/>
    <mergeCell ref="G8:G9"/>
    <mergeCell ref="H8:H9"/>
    <mergeCell ref="I8:I9"/>
    <mergeCell ref="E8:F9"/>
    <mergeCell ref="J8:K9"/>
    <mergeCell ref="A5:K5"/>
    <mergeCell ref="G7:K7"/>
    <mergeCell ref="B7:F7"/>
    <mergeCell ref="A8:A10"/>
  </mergeCells>
  <pageMargins left="0.7" right="0.7" top="0.75" bottom="0.75" header="0.3" footer="0.3"/>
  <pageSetup paperSize="9" scale="61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7"/>
  <sheetViews>
    <sheetView rightToLeft="1" view="pageBreakPreview" topLeftCell="B1" zoomScale="106" zoomScaleNormal="100" zoomScaleSheetLayoutView="106" workbookViewId="0">
      <selection activeCell="E16" sqref="E16"/>
    </sheetView>
  </sheetViews>
  <sheetFormatPr defaultColWidth="13" defaultRowHeight="18"/>
  <cols>
    <col min="1" max="1" width="28.75" style="9" customWidth="1"/>
    <col min="2" max="2" width="16.5" style="9" customWidth="1"/>
    <col min="3" max="3" width="24.875" style="9" customWidth="1"/>
    <col min="4" max="4" width="21.5" style="9" customWidth="1"/>
    <col min="5" max="5" width="24.875" style="9" customWidth="1"/>
    <col min="6" max="6" width="21.5" style="9" customWidth="1"/>
    <col min="7" max="8" width="13" style="10" customWidth="1"/>
    <col min="9" max="16384" width="13" style="10"/>
  </cols>
  <sheetData>
    <row r="1" spans="1:7" ht="19.5">
      <c r="A1" s="126" t="s">
        <v>0</v>
      </c>
      <c r="B1" s="126"/>
      <c r="C1" s="126"/>
      <c r="D1" s="126"/>
      <c r="E1" s="126"/>
      <c r="F1" s="126"/>
    </row>
    <row r="2" spans="1:7" ht="19.5">
      <c r="A2" s="126" t="s">
        <v>157</v>
      </c>
      <c r="B2" s="126"/>
      <c r="C2" s="126"/>
      <c r="D2" s="126"/>
      <c r="E2" s="126"/>
      <c r="F2" s="126"/>
    </row>
    <row r="3" spans="1:7" ht="19.5">
      <c r="A3" s="126" t="s">
        <v>158</v>
      </c>
      <c r="B3" s="126"/>
      <c r="C3" s="126"/>
      <c r="D3" s="126"/>
      <c r="E3" s="126"/>
      <c r="F3" s="126"/>
    </row>
    <row r="4" spans="1:7">
      <c r="A4" s="129" t="s">
        <v>616</v>
      </c>
      <c r="B4" s="130"/>
      <c r="C4" s="130"/>
      <c r="D4" s="130"/>
      <c r="E4" s="130"/>
      <c r="F4" s="130"/>
    </row>
    <row r="5" spans="1:7">
      <c r="A5" s="65"/>
      <c r="B5" s="65"/>
      <c r="C5" s="65"/>
      <c r="D5" s="65"/>
      <c r="E5" s="65"/>
      <c r="F5" s="65"/>
    </row>
    <row r="6" spans="1:7" ht="37.5" customHeight="1">
      <c r="A6" s="139" t="s">
        <v>617</v>
      </c>
      <c r="B6" s="140"/>
      <c r="C6" s="141" t="s">
        <v>174</v>
      </c>
      <c r="D6" s="142"/>
      <c r="E6" s="139" t="s">
        <v>175</v>
      </c>
      <c r="F6" s="140"/>
      <c r="G6" s="11"/>
    </row>
    <row r="7" spans="1:7" ht="59.25" customHeight="1">
      <c r="A7" s="67" t="s">
        <v>618</v>
      </c>
      <c r="B7" s="68" t="s">
        <v>134</v>
      </c>
      <c r="C7" s="68" t="s">
        <v>619</v>
      </c>
      <c r="D7" s="68" t="s">
        <v>620</v>
      </c>
      <c r="E7" s="68" t="s">
        <v>619</v>
      </c>
      <c r="F7" s="68" t="s">
        <v>620</v>
      </c>
      <c r="G7" s="9"/>
    </row>
    <row r="8" spans="1:7" ht="22.5" customHeight="1">
      <c r="A8" s="63"/>
      <c r="B8" s="63"/>
      <c r="C8" s="62" t="s">
        <v>609</v>
      </c>
      <c r="D8" s="63"/>
      <c r="E8" s="62" t="s">
        <v>609</v>
      </c>
      <c r="F8" s="63"/>
      <c r="G8" s="9"/>
    </row>
    <row r="9" spans="1:7" ht="23.1" customHeight="1">
      <c r="A9" s="18" t="s">
        <v>143</v>
      </c>
      <c r="B9" s="18" t="s">
        <v>144</v>
      </c>
      <c r="C9" s="20">
        <v>993936</v>
      </c>
      <c r="D9" s="77">
        <f>Table14[[#This Row],[993936.0000]]/$C$16*100</f>
        <v>5.9252689341023424E-3</v>
      </c>
      <c r="E9" s="20">
        <v>49489535</v>
      </c>
      <c r="F9" s="78">
        <f>Table14[[#This Row],[49489535.0000]]/$E$16*100</f>
        <v>4.4987282620887914E-2</v>
      </c>
    </row>
    <row r="10" spans="1:7" ht="23.1" customHeight="1">
      <c r="A10" s="18" t="s">
        <v>146</v>
      </c>
      <c r="B10" s="18" t="s">
        <v>147</v>
      </c>
      <c r="C10" s="20">
        <v>0</v>
      </c>
      <c r="D10" s="77">
        <f>Table14[[#This Row],[993936.0000]]/$C$16*100</f>
        <v>0</v>
      </c>
      <c r="E10" s="20">
        <v>86554748397</v>
      </c>
      <c r="F10" s="78">
        <f>Table14[[#This Row],[49489535.0000]]/$E$16*100</f>
        <v>78.68053171879032</v>
      </c>
    </row>
    <row r="11" spans="1:7" ht="23.1" customHeight="1">
      <c r="A11" s="18" t="s">
        <v>150</v>
      </c>
      <c r="B11" s="18" t="s">
        <v>151</v>
      </c>
      <c r="C11" s="20">
        <v>0</v>
      </c>
      <c r="D11" s="77">
        <f>Table14[[#This Row],[993936.0000]]/$C$16*100</f>
        <v>0</v>
      </c>
      <c r="E11" s="20">
        <v>1749041096</v>
      </c>
      <c r="F11" s="78">
        <f>Table14[[#This Row],[49489535.0000]]/$E$16*100</f>
        <v>1.5899241344922626</v>
      </c>
    </row>
    <row r="12" spans="1:7" ht="23.1" customHeight="1">
      <c r="A12" s="18" t="s">
        <v>154</v>
      </c>
      <c r="B12" s="18" t="s">
        <v>155</v>
      </c>
      <c r="C12" s="20">
        <v>0</v>
      </c>
      <c r="D12" s="77">
        <f>Table14[[#This Row],[993936.0000]]/$C$16*100</f>
        <v>0</v>
      </c>
      <c r="E12" s="20">
        <v>979452054</v>
      </c>
      <c r="F12" s="78">
        <f>Table14[[#This Row],[49489535.0000]]/$E$16*100</f>
        <v>0.89034755260697374</v>
      </c>
    </row>
    <row r="13" spans="1:7" ht="23.1" customHeight="1">
      <c r="A13" s="18" t="s">
        <v>152</v>
      </c>
      <c r="B13" s="18" t="s">
        <v>153</v>
      </c>
      <c r="C13" s="20">
        <v>22507</v>
      </c>
      <c r="D13" s="77">
        <f>Table14[[#This Row],[993936.0000]]/$C$16*100</f>
        <v>1.3417365695562032E-4</v>
      </c>
      <c r="E13" s="20">
        <v>26213</v>
      </c>
      <c r="F13" s="78">
        <f>Table14[[#This Row],[49489535.0000]]/$E$16*100</f>
        <v>2.3828303081476413E-5</v>
      </c>
    </row>
    <row r="14" spans="1:7" ht="23.1" customHeight="1">
      <c r="A14" s="18" t="s">
        <v>148</v>
      </c>
      <c r="B14" s="18" t="s">
        <v>149</v>
      </c>
      <c r="C14" s="20">
        <v>10199721672</v>
      </c>
      <c r="D14" s="77">
        <f>Table14[[#This Row],[993936.0000]]/$C$16*100</f>
        <v>60.804814353833649</v>
      </c>
      <c r="E14" s="20">
        <v>13098131733</v>
      </c>
      <c r="F14" s="78">
        <f>Table14[[#This Row],[49489535.0000]]/$E$16*100</f>
        <v>11.906544567009799</v>
      </c>
    </row>
    <row r="15" spans="1:7" ht="23.1" customHeight="1">
      <c r="A15" s="18" t="s">
        <v>140</v>
      </c>
      <c r="B15" s="18" t="s">
        <v>141</v>
      </c>
      <c r="C15" s="20">
        <v>6573791633</v>
      </c>
      <c r="D15" s="77">
        <f>Table14[[#This Row],[993936.0000]]/$C$16*100</f>
        <v>39.189126203575292</v>
      </c>
      <c r="E15" s="20">
        <v>7576944557</v>
      </c>
      <c r="F15" s="78">
        <f>Table14[[#This Row],[49489535.0000]]/$E$16*100</f>
        <v>6.8876409161766698</v>
      </c>
    </row>
    <row r="16" spans="1:7" ht="23.1" customHeight="1">
      <c r="A16" s="18" t="s">
        <v>47</v>
      </c>
      <c r="B16" s="18"/>
      <c r="C16" s="20">
        <f>SUBTOTAL(109,C9:C15)</f>
        <v>16774529748</v>
      </c>
      <c r="D16" s="18">
        <f>SUBTOTAL(109,D9:D15)</f>
        <v>100</v>
      </c>
      <c r="E16" s="20">
        <f>SUBTOTAL(109,E9:E15)</f>
        <v>110007833585</v>
      </c>
      <c r="F16" s="79">
        <f>SUBTOTAL(109,F9:F15)</f>
        <v>100</v>
      </c>
    </row>
    <row r="17" spans="1:7" ht="23.1" customHeight="1">
      <c r="A17" s="59" t="s">
        <v>48</v>
      </c>
      <c r="B17" s="32"/>
      <c r="C17" s="54"/>
      <c r="D17" s="32"/>
      <c r="E17" s="54"/>
      <c r="F17" s="32"/>
      <c r="G17" s="9"/>
    </row>
  </sheetData>
  <mergeCells count="7">
    <mergeCell ref="A6:B6"/>
    <mergeCell ref="C6:D6"/>
    <mergeCell ref="A4:F4"/>
    <mergeCell ref="E6:F6"/>
    <mergeCell ref="A1:F1"/>
    <mergeCell ref="A2:F2"/>
    <mergeCell ref="A3:F3"/>
  </mergeCells>
  <pageMargins left="0.7" right="0.7" top="0.75" bottom="0.75" header="0.3" footer="0.3"/>
  <pageSetup paperSize="9" scale="58" orientation="portrait" horizontalDpi="4294967295" verticalDpi="4294967295" r:id="rId1"/>
  <headerFooter differentOddEven="1" differentFirst="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2"/>
  <sheetViews>
    <sheetView rightToLeft="1" view="pageBreakPreview" zoomScale="106" zoomScaleNormal="100" zoomScaleSheetLayoutView="106" workbookViewId="0">
      <selection activeCell="E23" sqref="E23"/>
    </sheetView>
  </sheetViews>
  <sheetFormatPr defaultColWidth="9" defaultRowHeight="18"/>
  <cols>
    <col min="1" max="1" width="27.5" style="9" customWidth="1"/>
    <col min="2" max="3" width="27.875" style="9" customWidth="1"/>
    <col min="4" max="4" width="9" style="10" customWidth="1"/>
    <col min="5" max="16384" width="9" style="10"/>
  </cols>
  <sheetData>
    <row r="1" spans="1:3" ht="19.5">
      <c r="A1" s="126" t="s">
        <v>0</v>
      </c>
      <c r="B1" s="126"/>
      <c r="C1" s="126"/>
    </row>
    <row r="2" spans="1:3" ht="19.5">
      <c r="A2" s="126" t="s">
        <v>157</v>
      </c>
      <c r="B2" s="126"/>
      <c r="C2" s="126"/>
    </row>
    <row r="3" spans="1:3" ht="19.5">
      <c r="A3" s="126" t="s">
        <v>158</v>
      </c>
      <c r="B3" s="126"/>
      <c r="C3" s="126"/>
    </row>
    <row r="4" spans="1:3">
      <c r="A4" s="129" t="s">
        <v>621</v>
      </c>
      <c r="B4" s="130"/>
      <c r="C4" s="130"/>
    </row>
    <row r="5" spans="1:3">
      <c r="A5" s="60"/>
      <c r="B5" s="61" t="s">
        <v>174</v>
      </c>
      <c r="C5" s="61" t="s">
        <v>175</v>
      </c>
    </row>
    <row r="6" spans="1:3" ht="16.5" customHeight="1">
      <c r="A6" s="143" t="s">
        <v>170</v>
      </c>
      <c r="B6" s="127" t="s">
        <v>137</v>
      </c>
      <c r="C6" s="127" t="s">
        <v>137</v>
      </c>
    </row>
    <row r="7" spans="1:3">
      <c r="A7" s="144"/>
      <c r="B7" s="132"/>
      <c r="C7" s="132"/>
    </row>
    <row r="8" spans="1:3" ht="23.1" customHeight="1">
      <c r="A8" s="18" t="s">
        <v>170</v>
      </c>
      <c r="B8" s="19">
        <v>0</v>
      </c>
      <c r="C8" s="19">
        <v>7157119106</v>
      </c>
    </row>
    <row r="9" spans="1:3" ht="23.1" customHeight="1">
      <c r="A9" s="18" t="s">
        <v>622</v>
      </c>
      <c r="B9" s="19">
        <v>1323</v>
      </c>
      <c r="C9" s="19">
        <v>1323</v>
      </c>
    </row>
    <row r="10" spans="1:3" ht="23.1" customHeight="1">
      <c r="A10" s="18" t="s">
        <v>623</v>
      </c>
      <c r="B10" s="19">
        <v>118316422</v>
      </c>
      <c r="C10" s="19">
        <v>587365542</v>
      </c>
    </row>
    <row r="11" spans="1:3" ht="23.1" customHeight="1">
      <c r="A11" s="18" t="s">
        <v>47</v>
      </c>
      <c r="B11" s="19">
        <f>SUBTOTAL(109,B8:B10)</f>
        <v>118317745</v>
      </c>
      <c r="C11" s="19">
        <f>SUBTOTAL(109,C8:C10)</f>
        <v>7744485971</v>
      </c>
    </row>
    <row r="12" spans="1:3" ht="23.1" customHeight="1">
      <c r="A12" s="18" t="s">
        <v>48</v>
      </c>
      <c r="B12" s="20"/>
      <c r="C12" s="20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96" orientation="portrait" horizontalDpi="4294967295" verticalDpi="4294967295" r:id="rId1"/>
  <headerFooter differentOddEven="1" differentFirst="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rightToLeft="1" view="pageBreakPreview" zoomScale="106" zoomScaleNormal="100" zoomScaleSheetLayoutView="106" workbookViewId="0">
      <selection activeCell="M41" sqref="M41"/>
    </sheetView>
  </sheetViews>
  <sheetFormatPr defaultColWidth="9" defaultRowHeight="15.75"/>
  <cols>
    <col min="1" max="1" width="25.875" style="8" customWidth="1"/>
    <col min="2" max="2" width="13" style="8" customWidth="1"/>
    <col min="3" max="4" width="16.5" style="8" customWidth="1"/>
    <col min="5" max="5" width="13" style="8" customWidth="1"/>
    <col min="6" max="6" width="15.125" style="8" customWidth="1"/>
    <col min="7" max="7" width="13" style="8" customWidth="1"/>
    <col min="8" max="8" width="14.25" style="8" customWidth="1"/>
    <col min="9" max="10" width="13" style="8" customWidth="1"/>
    <col min="11" max="12" width="16.5" style="8" customWidth="1"/>
    <col min="13" max="13" width="13" style="8" customWidth="1"/>
    <col min="14" max="16384" width="9" style="3"/>
  </cols>
  <sheetData>
    <row r="1" spans="1:13">
      <c r="A1" s="91" t="s">
        <v>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>
      <c r="A2" s="91" t="s">
        <v>3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>
      <c r="A3" s="91" t="s">
        <v>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>
      <c r="A4" s="97" t="s">
        <v>5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>
      <c r="A5" s="97" t="s">
        <v>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7" spans="1:13" ht="18.75" customHeight="1">
      <c r="A7" s="21"/>
      <c r="B7" s="88" t="s">
        <v>7</v>
      </c>
      <c r="C7" s="89"/>
      <c r="D7" s="89"/>
      <c r="E7" s="99" t="s">
        <v>8</v>
      </c>
      <c r="F7" s="100"/>
      <c r="G7" s="100"/>
      <c r="H7" s="100"/>
      <c r="I7" s="88" t="s">
        <v>9</v>
      </c>
      <c r="J7" s="89"/>
      <c r="K7" s="89"/>
      <c r="L7" s="89"/>
      <c r="M7" s="89"/>
    </row>
    <row r="8" spans="1:13" ht="17.25" customHeight="1">
      <c r="A8" s="92" t="s">
        <v>10</v>
      </c>
      <c r="B8" s="92" t="s">
        <v>11</v>
      </c>
      <c r="C8" s="92" t="s">
        <v>12</v>
      </c>
      <c r="D8" s="90" t="s">
        <v>13</v>
      </c>
      <c r="E8" s="93" t="s">
        <v>14</v>
      </c>
      <c r="F8" s="94"/>
      <c r="G8" s="95" t="s">
        <v>15</v>
      </c>
      <c r="H8" s="96"/>
      <c r="I8" s="90" t="s">
        <v>11</v>
      </c>
      <c r="J8" s="90" t="s">
        <v>16</v>
      </c>
      <c r="K8" s="90" t="s">
        <v>12</v>
      </c>
      <c r="L8" s="90" t="s">
        <v>13</v>
      </c>
      <c r="M8" s="90" t="s">
        <v>17</v>
      </c>
    </row>
    <row r="9" spans="1:13" ht="20.25" customHeight="1">
      <c r="A9" s="89"/>
      <c r="B9" s="89"/>
      <c r="C9" s="89"/>
      <c r="D9" s="89"/>
      <c r="E9" s="23" t="s">
        <v>11</v>
      </c>
      <c r="F9" s="23" t="s">
        <v>18</v>
      </c>
      <c r="G9" s="23" t="s">
        <v>11</v>
      </c>
      <c r="H9" s="23" t="s">
        <v>19</v>
      </c>
      <c r="I9" s="89"/>
      <c r="J9" s="89"/>
      <c r="K9" s="89"/>
      <c r="L9" s="89"/>
      <c r="M9" s="89"/>
    </row>
    <row r="10" spans="1:13" s="69" customFormat="1" ht="23.1" customHeight="1">
      <c r="A10" s="18" t="s">
        <v>20</v>
      </c>
      <c r="B10" s="19">
        <v>22579</v>
      </c>
      <c r="C10" s="19">
        <v>138995233</v>
      </c>
      <c r="D10" s="19">
        <v>110427706</v>
      </c>
      <c r="E10" s="19">
        <v>0</v>
      </c>
      <c r="F10" s="19">
        <v>0</v>
      </c>
      <c r="G10" s="19">
        <v>0</v>
      </c>
      <c r="H10" s="19">
        <v>0</v>
      </c>
      <c r="I10" s="19">
        <v>22579</v>
      </c>
      <c r="J10" s="19">
        <v>4121</v>
      </c>
      <c r="K10" s="19">
        <v>138995233</v>
      </c>
      <c r="L10" s="19">
        <v>92494426</v>
      </c>
      <c r="M10" s="20">
        <f>#REF!/10405872506032*100</f>
        <v>8.8886756921520535E-4</v>
      </c>
    </row>
    <row r="11" spans="1:13" s="69" customFormat="1" ht="23.1" customHeight="1">
      <c r="A11" s="18" t="s">
        <v>21</v>
      </c>
      <c r="B11" s="19">
        <v>119000</v>
      </c>
      <c r="C11" s="19">
        <v>228041196</v>
      </c>
      <c r="D11" s="19">
        <v>198020726</v>
      </c>
      <c r="E11" s="19">
        <v>0</v>
      </c>
      <c r="F11" s="19">
        <v>0</v>
      </c>
      <c r="G11" s="19">
        <v>0</v>
      </c>
      <c r="H11" s="19">
        <v>0</v>
      </c>
      <c r="I11" s="19">
        <v>119000</v>
      </c>
      <c r="J11" s="19">
        <v>1487</v>
      </c>
      <c r="K11" s="19">
        <v>228041196</v>
      </c>
      <c r="L11" s="19">
        <v>175900133</v>
      </c>
      <c r="M11" s="20">
        <f>#REF!/10405872506032*100</f>
        <v>1.6903929285894625E-3</v>
      </c>
    </row>
    <row r="12" spans="1:13" s="69" customFormat="1" ht="23.1" customHeight="1">
      <c r="A12" s="18" t="s">
        <v>22</v>
      </c>
      <c r="B12" s="19">
        <v>3872</v>
      </c>
      <c r="C12" s="19">
        <v>20680114</v>
      </c>
      <c r="D12" s="19">
        <v>20899866</v>
      </c>
      <c r="E12" s="19">
        <v>0</v>
      </c>
      <c r="F12" s="19">
        <v>0</v>
      </c>
      <c r="G12" s="19">
        <v>0</v>
      </c>
      <c r="H12" s="19">
        <v>0</v>
      </c>
      <c r="I12" s="19">
        <v>3872</v>
      </c>
      <c r="J12" s="19">
        <v>5240</v>
      </c>
      <c r="K12" s="19">
        <v>20680114</v>
      </c>
      <c r="L12" s="19">
        <v>20168563</v>
      </c>
      <c r="M12" s="20">
        <f>#REF!/10405872506032*100</f>
        <v>1.9381904773779261E-4</v>
      </c>
    </row>
    <row r="13" spans="1:13" s="69" customFormat="1" ht="23.1" customHeight="1">
      <c r="A13" s="18" t="s">
        <v>23</v>
      </c>
      <c r="B13" s="19">
        <v>152939503</v>
      </c>
      <c r="C13" s="19">
        <v>232249853805</v>
      </c>
      <c r="D13" s="19">
        <v>261997072755</v>
      </c>
      <c r="E13" s="19">
        <v>401000</v>
      </c>
      <c r="F13" s="19">
        <v>486050632</v>
      </c>
      <c r="G13" s="19">
        <v>3000000</v>
      </c>
      <c r="H13" s="19">
        <v>4553315658</v>
      </c>
      <c r="I13" s="19">
        <v>150340503</v>
      </c>
      <c r="J13" s="19">
        <v>1917.9694802005549</v>
      </c>
      <c r="K13" s="19">
        <v>228182588779</v>
      </c>
      <c r="L13" s="19">
        <v>286632822844</v>
      </c>
      <c r="M13" s="20">
        <f>#REF!/10405872506032*100</f>
        <v>2.7545294513059502</v>
      </c>
    </row>
    <row r="14" spans="1:13" s="69" customFormat="1" ht="23.1" customHeight="1">
      <c r="A14" s="18" t="s">
        <v>24</v>
      </c>
      <c r="B14" s="19">
        <v>188519000</v>
      </c>
      <c r="C14" s="19">
        <v>539194743915</v>
      </c>
      <c r="D14" s="19">
        <v>572794671961</v>
      </c>
      <c r="E14" s="19">
        <v>32504000</v>
      </c>
      <c r="F14" s="19">
        <v>90558670790</v>
      </c>
      <c r="G14" s="19">
        <v>10323000</v>
      </c>
      <c r="H14" s="19">
        <v>29525444869</v>
      </c>
      <c r="I14" s="19">
        <v>210700000</v>
      </c>
      <c r="J14" s="19">
        <v>3048.4651162790697</v>
      </c>
      <c r="K14" s="19">
        <v>600227969836</v>
      </c>
      <c r="L14" s="19">
        <v>638489845981</v>
      </c>
      <c r="M14" s="20">
        <f>#REF!/10405872506032*100</f>
        <v>6.1358607421999922</v>
      </c>
    </row>
    <row r="15" spans="1:13" s="69" customFormat="1" ht="23.1" customHeight="1">
      <c r="A15" s="18" t="s">
        <v>25</v>
      </c>
      <c r="B15" s="19">
        <v>481000</v>
      </c>
      <c r="C15" s="19">
        <v>582023238</v>
      </c>
      <c r="D15" s="19">
        <v>549858760</v>
      </c>
      <c r="E15" s="19">
        <v>0</v>
      </c>
      <c r="F15" s="19">
        <v>0</v>
      </c>
      <c r="G15" s="19">
        <v>2000</v>
      </c>
      <c r="H15" s="19">
        <v>2420055</v>
      </c>
      <c r="I15" s="19">
        <v>479000</v>
      </c>
      <c r="J15" s="19">
        <v>990</v>
      </c>
      <c r="K15" s="19">
        <v>579603183</v>
      </c>
      <c r="L15" s="19">
        <v>471388453</v>
      </c>
      <c r="M15" s="20">
        <f>#REF!/10405872506032*100</f>
        <v>4.5300233375601033E-3</v>
      </c>
    </row>
    <row r="16" spans="1:13" s="69" customFormat="1" ht="23.1" customHeight="1">
      <c r="A16" s="18" t="s">
        <v>26</v>
      </c>
      <c r="B16" s="19">
        <v>7145228</v>
      </c>
      <c r="C16" s="19">
        <v>107796031927</v>
      </c>
      <c r="D16" s="19">
        <v>100432374456</v>
      </c>
      <c r="E16" s="19">
        <v>2000</v>
      </c>
      <c r="F16" s="19">
        <v>27825798</v>
      </c>
      <c r="G16" s="19">
        <v>0</v>
      </c>
      <c r="H16" s="19">
        <v>0</v>
      </c>
      <c r="I16" s="19">
        <v>7147228</v>
      </c>
      <c r="J16" s="19">
        <v>13740</v>
      </c>
      <c r="K16" s="19">
        <v>107823857725</v>
      </c>
      <c r="L16" s="19">
        <v>97618605393</v>
      </c>
      <c r="M16" s="20">
        <f>#REF!/10405872506032*100</f>
        <v>0.93811071908110699</v>
      </c>
    </row>
    <row r="17" spans="1:13" s="69" customFormat="1" ht="23.1" customHeight="1">
      <c r="A17" s="18" t="s">
        <v>27</v>
      </c>
      <c r="B17" s="19">
        <v>64432</v>
      </c>
      <c r="C17" s="19">
        <v>1295689333</v>
      </c>
      <c r="D17" s="19">
        <v>1197068890</v>
      </c>
      <c r="E17" s="19">
        <v>0</v>
      </c>
      <c r="F17" s="19">
        <v>0</v>
      </c>
      <c r="G17" s="19">
        <v>0</v>
      </c>
      <c r="H17" s="19">
        <v>0</v>
      </c>
      <c r="I17" s="19">
        <v>64432</v>
      </c>
      <c r="J17" s="19">
        <v>17640</v>
      </c>
      <c r="K17" s="19">
        <v>1295689333</v>
      </c>
      <c r="L17" s="19">
        <v>1129817829</v>
      </c>
      <c r="M17" s="20">
        <f>#REF!/10405872506032*100</f>
        <v>1.085750213012004E-2</v>
      </c>
    </row>
    <row r="18" spans="1:13" s="69" customFormat="1" ht="23.1" customHeight="1">
      <c r="A18" s="18" t="s">
        <v>28</v>
      </c>
      <c r="B18" s="19">
        <v>700000</v>
      </c>
      <c r="C18" s="19">
        <v>5704288632</v>
      </c>
      <c r="D18" s="19">
        <v>5657138550</v>
      </c>
      <c r="E18" s="19">
        <v>0</v>
      </c>
      <c r="F18" s="19">
        <v>0</v>
      </c>
      <c r="G18" s="19">
        <v>0</v>
      </c>
      <c r="H18" s="19">
        <v>0</v>
      </c>
      <c r="I18" s="19">
        <v>700000</v>
      </c>
      <c r="J18" s="19">
        <v>8190</v>
      </c>
      <c r="K18" s="19">
        <v>5704288632</v>
      </c>
      <c r="L18" s="19">
        <v>5698888650</v>
      </c>
      <c r="M18" s="20">
        <f>#REF!/10405872506032*100</f>
        <v>5.4766081812904294E-2</v>
      </c>
    </row>
    <row r="19" spans="1:13" s="69" customFormat="1" ht="23.1" customHeight="1">
      <c r="A19" s="18" t="s">
        <v>29</v>
      </c>
      <c r="B19" s="19">
        <v>8000000</v>
      </c>
      <c r="C19" s="19">
        <v>27371276928</v>
      </c>
      <c r="D19" s="19">
        <v>27825447600</v>
      </c>
      <c r="E19" s="19">
        <v>0</v>
      </c>
      <c r="F19" s="19">
        <v>0</v>
      </c>
      <c r="G19" s="19">
        <v>0</v>
      </c>
      <c r="H19" s="19">
        <v>0</v>
      </c>
      <c r="I19" s="19">
        <v>8000000</v>
      </c>
      <c r="J19" s="19">
        <v>3267</v>
      </c>
      <c r="K19" s="19">
        <v>27371276928</v>
      </c>
      <c r="L19" s="19">
        <v>25980490800</v>
      </c>
      <c r="M19" s="20">
        <f>#REF!/10405872506032*100</f>
        <v>0.249671431059143</v>
      </c>
    </row>
    <row r="20" spans="1:13" s="69" customFormat="1" ht="23.1" customHeight="1">
      <c r="A20" s="18" t="s">
        <v>30</v>
      </c>
      <c r="B20" s="19">
        <v>530429</v>
      </c>
      <c r="C20" s="19">
        <v>3585415621</v>
      </c>
      <c r="D20" s="19">
        <v>3627637881</v>
      </c>
      <c r="E20" s="19">
        <v>0</v>
      </c>
      <c r="F20" s="19">
        <v>0</v>
      </c>
      <c r="G20" s="19">
        <v>0</v>
      </c>
      <c r="H20" s="19">
        <v>0</v>
      </c>
      <c r="I20" s="19">
        <v>530429</v>
      </c>
      <c r="J20" s="19">
        <v>7090</v>
      </c>
      <c r="K20" s="19">
        <v>3585415621</v>
      </c>
      <c r="L20" s="19">
        <v>3738365200</v>
      </c>
      <c r="M20" s="20">
        <f>#REF!/10405872506032*100</f>
        <v>3.59255333738999E-2</v>
      </c>
    </row>
    <row r="21" spans="1:13" s="69" customFormat="1" ht="23.1" customHeight="1">
      <c r="A21" s="18" t="s">
        <v>31</v>
      </c>
      <c r="B21" s="19">
        <v>6142020</v>
      </c>
      <c r="C21" s="19">
        <v>6950079042</v>
      </c>
      <c r="D21" s="19">
        <v>4682899315</v>
      </c>
      <c r="E21" s="19">
        <v>0</v>
      </c>
      <c r="F21" s="19">
        <v>0</v>
      </c>
      <c r="G21" s="19">
        <v>0</v>
      </c>
      <c r="H21" s="19">
        <v>0</v>
      </c>
      <c r="I21" s="19">
        <v>6142020</v>
      </c>
      <c r="J21" s="19">
        <v>673</v>
      </c>
      <c r="K21" s="19">
        <v>6950079042</v>
      </c>
      <c r="L21" s="19">
        <v>4108984665</v>
      </c>
      <c r="M21" s="20">
        <f>#REF!/10405872506032*100</f>
        <v>3.9487170947156369E-2</v>
      </c>
    </row>
    <row r="22" spans="1:13" s="69" customFormat="1" ht="23.1" customHeight="1">
      <c r="A22" s="18" t="s">
        <v>32</v>
      </c>
      <c r="B22" s="19">
        <v>77611599</v>
      </c>
      <c r="C22" s="19">
        <v>151151457503</v>
      </c>
      <c r="D22" s="19">
        <v>178065982420</v>
      </c>
      <c r="E22" s="19">
        <v>7874589</v>
      </c>
      <c r="F22" s="19">
        <v>0</v>
      </c>
      <c r="G22" s="19">
        <v>7874590</v>
      </c>
      <c r="H22" s="19">
        <v>1948</v>
      </c>
      <c r="I22" s="19">
        <v>77611598</v>
      </c>
      <c r="J22" s="19">
        <v>2357.58190511681</v>
      </c>
      <c r="K22" s="19">
        <v>151151455555</v>
      </c>
      <c r="L22" s="19">
        <v>181886993667</v>
      </c>
      <c r="M22" s="20">
        <f>#REF!/10405872506032*100</f>
        <v>1.7479264094535569</v>
      </c>
    </row>
    <row r="23" spans="1:13" s="69" customFormat="1" ht="23.1" customHeight="1">
      <c r="A23" s="18" t="s">
        <v>33</v>
      </c>
      <c r="B23" s="19">
        <v>24773155</v>
      </c>
      <c r="C23" s="19">
        <v>59806414108</v>
      </c>
      <c r="D23" s="19">
        <v>53191630215</v>
      </c>
      <c r="E23" s="19">
        <v>0</v>
      </c>
      <c r="F23" s="19">
        <v>0</v>
      </c>
      <c r="G23" s="19">
        <v>10139000</v>
      </c>
      <c r="H23" s="19">
        <v>24477190436</v>
      </c>
      <c r="I23" s="19">
        <v>14634155</v>
      </c>
      <c r="J23" s="19">
        <v>2181</v>
      </c>
      <c r="K23" s="19">
        <v>35329223672</v>
      </c>
      <c r="L23" s="19">
        <v>31727185362</v>
      </c>
      <c r="M23" s="20">
        <f>#REF!/10405872506032*100</f>
        <v>0.30489692568891863</v>
      </c>
    </row>
    <row r="24" spans="1:13" s="69" customFormat="1" ht="23.1" customHeight="1">
      <c r="A24" s="18" t="s">
        <v>34</v>
      </c>
      <c r="B24" s="19">
        <v>9101000</v>
      </c>
      <c r="C24" s="19">
        <v>44594083283</v>
      </c>
      <c r="D24" s="19">
        <v>32387719602</v>
      </c>
      <c r="E24" s="19">
        <v>0</v>
      </c>
      <c r="F24" s="19">
        <v>0</v>
      </c>
      <c r="G24" s="19">
        <v>0</v>
      </c>
      <c r="H24" s="19">
        <v>0</v>
      </c>
      <c r="I24" s="19">
        <v>9101000</v>
      </c>
      <c r="J24" s="19">
        <v>3534</v>
      </c>
      <c r="K24" s="19">
        <v>44594083283</v>
      </c>
      <c r="L24" s="19">
        <v>31971564545</v>
      </c>
      <c r="M24" s="20">
        <f>#REF!/10405872506032*100</f>
        <v>0.3072453994267848</v>
      </c>
    </row>
    <row r="25" spans="1:13" s="69" customFormat="1" ht="23.1" customHeight="1">
      <c r="A25" s="18" t="s">
        <v>35</v>
      </c>
      <c r="B25" s="19">
        <v>505000</v>
      </c>
      <c r="C25" s="19">
        <v>7467657687</v>
      </c>
      <c r="D25" s="19">
        <v>5145451314</v>
      </c>
      <c r="E25" s="19">
        <v>0</v>
      </c>
      <c r="F25" s="19">
        <v>0</v>
      </c>
      <c r="G25" s="19">
        <v>18344</v>
      </c>
      <c r="H25" s="19">
        <v>271260817</v>
      </c>
      <c r="I25" s="19">
        <v>486656</v>
      </c>
      <c r="J25" s="19">
        <v>9670</v>
      </c>
      <c r="K25" s="19">
        <v>7196396870</v>
      </c>
      <c r="L25" s="19">
        <v>4677963042</v>
      </c>
      <c r="M25" s="20">
        <f>#REF!/10405872506032*100</f>
        <v>4.495502937680923E-2</v>
      </c>
    </row>
    <row r="26" spans="1:13" s="69" customFormat="1" ht="23.1" customHeight="1">
      <c r="A26" s="18" t="s">
        <v>36</v>
      </c>
      <c r="B26" s="19">
        <v>539939000</v>
      </c>
      <c r="C26" s="19">
        <v>653670201442</v>
      </c>
      <c r="D26" s="19">
        <v>609906322930</v>
      </c>
      <c r="E26" s="19">
        <v>50063000</v>
      </c>
      <c r="F26" s="19">
        <v>51235800466</v>
      </c>
      <c r="G26" s="19">
        <v>2000</v>
      </c>
      <c r="H26" s="19">
        <v>2421274</v>
      </c>
      <c r="I26" s="19">
        <v>590000000</v>
      </c>
      <c r="J26" s="19">
        <v>1130.4237288135591</v>
      </c>
      <c r="K26" s="19">
        <v>704903580634</v>
      </c>
      <c r="L26" s="19">
        <v>662981647500</v>
      </c>
      <c r="M26" s="20">
        <f>#REF!/10405872506032*100</f>
        <v>6.3712259314698274</v>
      </c>
    </row>
    <row r="27" spans="1:13" s="69" customFormat="1" ht="23.1" customHeight="1">
      <c r="A27" s="18" t="s">
        <v>37</v>
      </c>
      <c r="B27" s="19">
        <v>0</v>
      </c>
      <c r="C27" s="19">
        <v>0</v>
      </c>
      <c r="D27" s="19">
        <v>0</v>
      </c>
      <c r="E27" s="19">
        <v>9070000</v>
      </c>
      <c r="F27" s="19">
        <v>6624932513</v>
      </c>
      <c r="G27" s="19">
        <v>0</v>
      </c>
      <c r="H27" s="19">
        <v>0</v>
      </c>
      <c r="I27" s="19">
        <v>9070000</v>
      </c>
      <c r="J27" s="19">
        <v>750</v>
      </c>
      <c r="K27" s="19">
        <v>6624932513</v>
      </c>
      <c r="L27" s="19">
        <v>6762025125</v>
      </c>
      <c r="M27" s="20">
        <f>#REF!/10405872506032*100</f>
        <v>6.498277891719545E-2</v>
      </c>
    </row>
    <row r="28" spans="1:13" s="69" customFormat="1" ht="23.1" customHeight="1">
      <c r="A28" s="18" t="s">
        <v>38</v>
      </c>
      <c r="B28" s="19">
        <v>1223238</v>
      </c>
      <c r="C28" s="19">
        <v>3561870887</v>
      </c>
      <c r="D28" s="19">
        <v>3347537150</v>
      </c>
      <c r="E28" s="19">
        <v>0</v>
      </c>
      <c r="F28" s="19">
        <v>0</v>
      </c>
      <c r="G28" s="19">
        <v>544221</v>
      </c>
      <c r="H28" s="19">
        <v>1584683386</v>
      </c>
      <c r="I28" s="19">
        <v>679017</v>
      </c>
      <c r="J28" s="19">
        <v>2651</v>
      </c>
      <c r="K28" s="19">
        <v>1977187501</v>
      </c>
      <c r="L28" s="19">
        <v>1789363629</v>
      </c>
      <c r="M28" s="20">
        <f>#REF!/10405872506032*100</f>
        <v>1.7195709710673031E-2</v>
      </c>
    </row>
    <row r="29" spans="1:13" s="69" customFormat="1" ht="23.1" customHeight="1">
      <c r="A29" s="18" t="s">
        <v>39</v>
      </c>
      <c r="B29" s="19">
        <v>935888</v>
      </c>
      <c r="C29" s="19">
        <v>4364835011</v>
      </c>
      <c r="D29" s="19">
        <v>4204113672</v>
      </c>
      <c r="E29" s="19">
        <v>0</v>
      </c>
      <c r="F29" s="19">
        <v>0</v>
      </c>
      <c r="G29" s="19">
        <v>0</v>
      </c>
      <c r="H29" s="19">
        <v>0</v>
      </c>
      <c r="I29" s="19">
        <v>935888</v>
      </c>
      <c r="J29" s="19">
        <v>4688</v>
      </c>
      <c r="K29" s="19">
        <v>4364835011</v>
      </c>
      <c r="L29" s="19">
        <v>4361337662</v>
      </c>
      <c r="M29" s="20">
        <f>#REF!/10405872506032*100</f>
        <v>4.1912272704396979E-2</v>
      </c>
    </row>
    <row r="30" spans="1:13" s="69" customFormat="1" ht="23.1" customHeight="1">
      <c r="A30" s="18" t="s">
        <v>40</v>
      </c>
      <c r="B30" s="19">
        <v>3514850</v>
      </c>
      <c r="C30" s="19">
        <v>1733814535</v>
      </c>
      <c r="D30" s="19">
        <v>1467453391</v>
      </c>
      <c r="E30" s="19">
        <v>14213000</v>
      </c>
      <c r="F30" s="19">
        <v>5746687701</v>
      </c>
      <c r="G30" s="19">
        <v>0</v>
      </c>
      <c r="H30" s="19">
        <v>0</v>
      </c>
      <c r="I30" s="19">
        <v>17727850</v>
      </c>
      <c r="J30" s="19">
        <v>401</v>
      </c>
      <c r="K30" s="19">
        <v>7480502236</v>
      </c>
      <c r="L30" s="19">
        <v>7066570088</v>
      </c>
      <c r="M30" s="20">
        <f>#REF!/10405872506032*100</f>
        <v>6.7909443286987253E-2</v>
      </c>
    </row>
    <row r="31" spans="1:13" s="69" customFormat="1" ht="23.1" customHeight="1">
      <c r="A31" s="18" t="s">
        <v>41</v>
      </c>
      <c r="B31" s="19">
        <v>34000</v>
      </c>
      <c r="C31" s="19">
        <v>4461631798</v>
      </c>
      <c r="D31" s="19">
        <v>4253440546</v>
      </c>
      <c r="E31" s="19">
        <v>0</v>
      </c>
      <c r="F31" s="19">
        <v>0</v>
      </c>
      <c r="G31" s="19">
        <v>414</v>
      </c>
      <c r="H31" s="19">
        <v>54326928</v>
      </c>
      <c r="I31" s="19">
        <v>33586</v>
      </c>
      <c r="J31" s="19">
        <v>100100</v>
      </c>
      <c r="K31" s="19">
        <v>4407304870</v>
      </c>
      <c r="L31" s="19">
        <v>3341954950</v>
      </c>
      <c r="M31" s="20">
        <f>#REF!/10405872506032*100</f>
        <v>3.2116047434395917E-2</v>
      </c>
    </row>
    <row r="32" spans="1:13" s="69" customFormat="1" ht="23.1" customHeight="1">
      <c r="A32" s="18" t="s">
        <v>42</v>
      </c>
      <c r="B32" s="19">
        <v>3214000</v>
      </c>
      <c r="C32" s="19">
        <v>3991052070</v>
      </c>
      <c r="D32" s="19">
        <v>3057497006</v>
      </c>
      <c r="E32" s="19">
        <v>0</v>
      </c>
      <c r="F32" s="19">
        <v>0</v>
      </c>
      <c r="G32" s="19">
        <v>0</v>
      </c>
      <c r="H32" s="19">
        <v>0</v>
      </c>
      <c r="I32" s="19">
        <v>3214000</v>
      </c>
      <c r="J32" s="19">
        <v>802</v>
      </c>
      <c r="K32" s="19">
        <v>3991052070</v>
      </c>
      <c r="L32" s="19">
        <v>2562291117</v>
      </c>
      <c r="M32" s="20">
        <f>#REF!/10405872506032*100</f>
        <v>2.4623510575540013E-2</v>
      </c>
    </row>
    <row r="33" spans="1:13" s="69" customFormat="1" ht="23.1" customHeight="1">
      <c r="A33" s="18" t="s">
        <v>43</v>
      </c>
      <c r="B33" s="19">
        <v>279680391</v>
      </c>
      <c r="C33" s="19">
        <v>714431024199</v>
      </c>
      <c r="D33" s="19">
        <v>719601321585</v>
      </c>
      <c r="E33" s="19">
        <v>41103000</v>
      </c>
      <c r="F33" s="19">
        <v>98165595138</v>
      </c>
      <c r="G33" s="19">
        <v>0</v>
      </c>
      <c r="H33" s="19">
        <v>0</v>
      </c>
      <c r="I33" s="19">
        <v>320783391</v>
      </c>
      <c r="J33" s="19">
        <v>2610.6792950667445</v>
      </c>
      <c r="K33" s="19">
        <v>812596619337</v>
      </c>
      <c r="L33" s="19">
        <v>832479654874</v>
      </c>
      <c r="M33" s="20">
        <f>#REF!/10405872506032*100</f>
        <v>8.0000947002899974</v>
      </c>
    </row>
    <row r="34" spans="1:13" s="69" customFormat="1" ht="23.1" customHeight="1">
      <c r="A34" s="18" t="s">
        <v>44</v>
      </c>
      <c r="B34" s="19">
        <v>6276</v>
      </c>
      <c r="C34" s="19">
        <v>11030226</v>
      </c>
      <c r="D34" s="19">
        <v>27169360</v>
      </c>
      <c r="E34" s="19">
        <v>0</v>
      </c>
      <c r="F34" s="19">
        <v>0</v>
      </c>
      <c r="G34" s="19">
        <v>3421</v>
      </c>
      <c r="H34" s="19">
        <v>6012493</v>
      </c>
      <c r="I34" s="19">
        <v>2855</v>
      </c>
      <c r="J34" s="19">
        <v>3988</v>
      </c>
      <c r="K34" s="19">
        <v>5017733</v>
      </c>
      <c r="L34" s="19">
        <v>11317998</v>
      </c>
      <c r="M34" s="20">
        <f>#REF!/10405872506032*100</f>
        <v>1.0876548788618414E-4</v>
      </c>
    </row>
    <row r="35" spans="1:13" s="69" customFormat="1" ht="23.1" customHeight="1">
      <c r="A35" s="18" t="s">
        <v>45</v>
      </c>
      <c r="B35" s="19">
        <v>162750</v>
      </c>
      <c r="C35" s="19">
        <v>768634814</v>
      </c>
      <c r="D35" s="19">
        <v>781405313</v>
      </c>
      <c r="E35" s="19">
        <v>1200000</v>
      </c>
      <c r="F35" s="19">
        <v>5661248734</v>
      </c>
      <c r="G35" s="19">
        <v>15000</v>
      </c>
      <c r="H35" s="19">
        <v>70774723</v>
      </c>
      <c r="I35" s="19">
        <v>1347750</v>
      </c>
      <c r="J35" s="19">
        <v>4714</v>
      </c>
      <c r="K35" s="19">
        <v>6359108825</v>
      </c>
      <c r="L35" s="19">
        <v>6315491405</v>
      </c>
      <c r="M35" s="20">
        <f>#REF!/10405872506032*100</f>
        <v>6.0691608525273423E-2</v>
      </c>
    </row>
    <row r="36" spans="1:13" s="69" customFormat="1" ht="23.1" customHeight="1">
      <c r="A36" s="18" t="s">
        <v>46</v>
      </c>
      <c r="B36" s="19">
        <v>0</v>
      </c>
      <c r="C36" s="19">
        <v>0</v>
      </c>
      <c r="D36" s="19">
        <v>0</v>
      </c>
      <c r="E36" s="19">
        <v>96000</v>
      </c>
      <c r="F36" s="19">
        <v>1897824000</v>
      </c>
      <c r="G36" s="19">
        <v>96000</v>
      </c>
      <c r="H36" s="19">
        <v>1897824000</v>
      </c>
      <c r="I36" s="19">
        <v>0</v>
      </c>
      <c r="J36" s="19">
        <v>0</v>
      </c>
      <c r="K36" s="19">
        <v>0</v>
      </c>
      <c r="L36" s="19">
        <v>0</v>
      </c>
      <c r="M36" s="20">
        <f>#REF!/10405872506032*100</f>
        <v>0</v>
      </c>
    </row>
    <row r="37" spans="1:13" s="70" customFormat="1" ht="23.1" customHeight="1">
      <c r="A37" s="18" t="s">
        <v>95</v>
      </c>
      <c r="B37" s="19">
        <v>0</v>
      </c>
      <c r="C37" s="20">
        <v>0</v>
      </c>
      <c r="D37" s="20">
        <v>0</v>
      </c>
      <c r="E37" s="19">
        <v>400000</v>
      </c>
      <c r="F37" s="20">
        <v>1660423300</v>
      </c>
      <c r="G37" s="19">
        <v>0</v>
      </c>
      <c r="H37" s="19">
        <v>0</v>
      </c>
      <c r="I37" s="19">
        <v>400000</v>
      </c>
      <c r="J37" s="19">
        <v>3060</v>
      </c>
      <c r="K37" s="19">
        <v>1660423300</v>
      </c>
      <c r="L37" s="19">
        <v>1223684820</v>
      </c>
      <c r="M37" s="20">
        <f>#REF!/10405872506032*100</f>
        <v>1.1759559991636102E-2</v>
      </c>
    </row>
    <row r="38" spans="1:13" s="70" customFormat="1" ht="23.1" customHeight="1">
      <c r="A38" s="18" t="s">
        <v>97</v>
      </c>
      <c r="B38" s="19">
        <v>0</v>
      </c>
      <c r="C38" s="20">
        <v>0</v>
      </c>
      <c r="D38" s="20">
        <v>0</v>
      </c>
      <c r="E38" s="19">
        <v>200000</v>
      </c>
      <c r="F38" s="20">
        <v>1170298350</v>
      </c>
      <c r="G38" s="19">
        <v>0</v>
      </c>
      <c r="H38" s="19">
        <v>0</v>
      </c>
      <c r="I38" s="19">
        <v>200000</v>
      </c>
      <c r="J38" s="19">
        <v>4500</v>
      </c>
      <c r="K38" s="19">
        <v>1170298350</v>
      </c>
      <c r="L38" s="19">
        <v>899768250</v>
      </c>
      <c r="M38" s="20">
        <f>#REF!/10405872506032*100</f>
        <v>8.6467352879677217E-3</v>
      </c>
    </row>
    <row r="39" spans="1:13" s="70" customFormat="1" ht="23.1" customHeight="1">
      <c r="A39" s="18" t="s">
        <v>98</v>
      </c>
      <c r="B39" s="19">
        <v>96000</v>
      </c>
      <c r="C39" s="20">
        <v>576032276</v>
      </c>
      <c r="D39" s="20">
        <v>244736964</v>
      </c>
      <c r="E39" s="19">
        <v>0</v>
      </c>
      <c r="F39" s="20">
        <v>0</v>
      </c>
      <c r="G39" s="19">
        <v>96000</v>
      </c>
      <c r="H39" s="19">
        <v>576032276</v>
      </c>
      <c r="I39" s="19">
        <v>0</v>
      </c>
      <c r="J39" s="19">
        <v>0</v>
      </c>
      <c r="K39" s="19">
        <v>0</v>
      </c>
      <c r="L39" s="19">
        <v>0</v>
      </c>
      <c r="M39" s="20">
        <f>#REF!/10405872506032*100</f>
        <v>0</v>
      </c>
    </row>
    <row r="40" spans="1:13" s="70" customFormat="1" ht="23.1" customHeight="1">
      <c r="A40" s="18" t="s">
        <v>99</v>
      </c>
      <c r="B40" s="19">
        <v>400000</v>
      </c>
      <c r="C40" s="20">
        <v>1000255000</v>
      </c>
      <c r="D40" s="20">
        <v>759804300</v>
      </c>
      <c r="E40" s="19">
        <v>0</v>
      </c>
      <c r="F40" s="20">
        <v>0</v>
      </c>
      <c r="G40" s="19">
        <v>0</v>
      </c>
      <c r="H40" s="19">
        <v>0</v>
      </c>
      <c r="I40" s="19">
        <v>400000</v>
      </c>
      <c r="J40" s="19">
        <v>1</v>
      </c>
      <c r="K40" s="19">
        <v>1000255000</v>
      </c>
      <c r="L40" s="19">
        <v>399897</v>
      </c>
      <c r="M40" s="20">
        <f>#REF!/10405872506032*100</f>
        <v>3.8429934613189877E-6</v>
      </c>
    </row>
    <row r="41" spans="1:13" s="70" customFormat="1" ht="23.1" customHeight="1">
      <c r="A41" s="18" t="s">
        <v>100</v>
      </c>
      <c r="B41" s="19">
        <v>99000</v>
      </c>
      <c r="C41" s="20">
        <v>445614716</v>
      </c>
      <c r="D41" s="20">
        <v>188051565</v>
      </c>
      <c r="E41" s="19">
        <v>0</v>
      </c>
      <c r="F41" s="20">
        <v>0</v>
      </c>
      <c r="G41" s="19">
        <v>0</v>
      </c>
      <c r="H41" s="19">
        <v>0</v>
      </c>
      <c r="I41" s="19">
        <v>99000</v>
      </c>
      <c r="J41" s="19">
        <v>1089</v>
      </c>
      <c r="K41" s="19">
        <v>445614716</v>
      </c>
      <c r="L41" s="19">
        <v>107783240</v>
      </c>
      <c r="M41" s="20">
        <f>#REF!/10405872506032*100</f>
        <v>1.0357924329509227E-3</v>
      </c>
    </row>
    <row r="42" spans="1:13" s="70" customFormat="1" ht="23.1" customHeight="1">
      <c r="A42" s="18" t="s">
        <v>101</v>
      </c>
      <c r="B42" s="19">
        <v>9960000</v>
      </c>
      <c r="C42" s="20">
        <v>19333953187</v>
      </c>
      <c r="D42" s="20">
        <v>5964503747</v>
      </c>
      <c r="E42" s="19">
        <v>350000</v>
      </c>
      <c r="F42" s="20">
        <v>112028840</v>
      </c>
      <c r="G42" s="19">
        <v>500000</v>
      </c>
      <c r="H42" s="19">
        <v>970579979</v>
      </c>
      <c r="I42" s="19">
        <v>9810000</v>
      </c>
      <c r="J42" s="19">
        <v>147</v>
      </c>
      <c r="K42" s="19">
        <v>18475402048</v>
      </c>
      <c r="L42" s="19">
        <v>1441698669</v>
      </c>
      <c r="M42" s="20">
        <f>#REF!/10405872506032*100</f>
        <v>1.3854663971370846E-2</v>
      </c>
    </row>
    <row r="43" spans="1:13" s="70" customFormat="1" ht="23.1" customHeight="1">
      <c r="A43" s="18" t="s">
        <v>102</v>
      </c>
      <c r="B43" s="19">
        <v>8676000</v>
      </c>
      <c r="C43" s="20">
        <v>11230094987</v>
      </c>
      <c r="D43" s="20">
        <v>2862342759</v>
      </c>
      <c r="E43" s="19">
        <v>11000</v>
      </c>
      <c r="F43" s="20">
        <v>2300589</v>
      </c>
      <c r="G43" s="19">
        <v>0</v>
      </c>
      <c r="H43" s="19">
        <v>0</v>
      </c>
      <c r="I43" s="19">
        <v>8687000</v>
      </c>
      <c r="J43" s="19">
        <v>60</v>
      </c>
      <c r="K43" s="19">
        <v>11232395576</v>
      </c>
      <c r="L43" s="19">
        <v>521085787</v>
      </c>
      <c r="M43" s="20">
        <f>#REF!/10405872506032*100</f>
        <v>5.0076126408231583E-3</v>
      </c>
    </row>
    <row r="44" spans="1:13" s="70" customFormat="1" ht="23.1" customHeight="1">
      <c r="A44" s="18" t="s">
        <v>103</v>
      </c>
      <c r="B44" s="19">
        <v>0</v>
      </c>
      <c r="C44" s="20">
        <v>0</v>
      </c>
      <c r="D44" s="20">
        <v>0</v>
      </c>
      <c r="E44" s="19">
        <v>3513000</v>
      </c>
      <c r="F44" s="20">
        <v>998078783</v>
      </c>
      <c r="G44" s="19">
        <v>0</v>
      </c>
      <c r="H44" s="19">
        <v>0</v>
      </c>
      <c r="I44" s="19">
        <v>3513000</v>
      </c>
      <c r="J44" s="19">
        <v>290</v>
      </c>
      <c r="K44" s="19">
        <v>998078783</v>
      </c>
      <c r="L44" s="19">
        <v>1018507669</v>
      </c>
      <c r="M44" s="20">
        <f>#REF!/10405872506032*100</f>
        <v>9.7878161433325155E-3</v>
      </c>
    </row>
    <row r="45" spans="1:13" s="70" customFormat="1" ht="23.1" customHeight="1">
      <c r="A45" s="18" t="s">
        <v>104</v>
      </c>
      <c r="B45" s="19">
        <v>0</v>
      </c>
      <c r="C45" s="20">
        <v>0</v>
      </c>
      <c r="D45" s="20">
        <v>0</v>
      </c>
      <c r="E45" s="19">
        <v>9000</v>
      </c>
      <c r="F45" s="20">
        <v>14245657</v>
      </c>
      <c r="G45" s="19">
        <v>3000</v>
      </c>
      <c r="H45" s="19">
        <v>5207338</v>
      </c>
      <c r="I45" s="19">
        <v>6000</v>
      </c>
      <c r="J45" s="19">
        <v>1290</v>
      </c>
      <c r="K45" s="19">
        <v>9038319</v>
      </c>
      <c r="L45" s="19">
        <v>7738009</v>
      </c>
      <c r="M45" s="20">
        <f>#REF!/10405872506032*100</f>
        <v>7.4361943176936754E-5</v>
      </c>
    </row>
    <row r="46" spans="1:13" s="70" customFormat="1" ht="23.1" customHeight="1">
      <c r="A46" s="18" t="s">
        <v>105</v>
      </c>
      <c r="B46" s="19">
        <v>0</v>
      </c>
      <c r="C46" s="20">
        <v>0</v>
      </c>
      <c r="D46" s="20">
        <v>0</v>
      </c>
      <c r="E46" s="19">
        <v>2000</v>
      </c>
      <c r="F46" s="20">
        <v>1298330</v>
      </c>
      <c r="G46" s="19">
        <v>0</v>
      </c>
      <c r="H46" s="19">
        <v>0</v>
      </c>
      <c r="I46" s="19">
        <v>2000</v>
      </c>
      <c r="J46" s="19">
        <v>509</v>
      </c>
      <c r="K46" s="19">
        <v>1298330</v>
      </c>
      <c r="L46" s="19">
        <v>1017740</v>
      </c>
      <c r="M46" s="20">
        <f>#REF!/10405872506032*100</f>
        <v>9.7804388763176166E-6</v>
      </c>
    </row>
    <row r="47" spans="1:13" s="70" customFormat="1" ht="23.1" customHeight="1">
      <c r="A47" s="18" t="s">
        <v>106</v>
      </c>
      <c r="B47" s="19">
        <v>0</v>
      </c>
      <c r="C47" s="20">
        <v>0</v>
      </c>
      <c r="D47" s="20">
        <v>0</v>
      </c>
      <c r="E47" s="19">
        <v>999000</v>
      </c>
      <c r="F47" s="20">
        <v>206845728</v>
      </c>
      <c r="G47" s="19">
        <v>0</v>
      </c>
      <c r="H47" s="19">
        <v>0</v>
      </c>
      <c r="I47" s="19">
        <v>999000</v>
      </c>
      <c r="J47" s="19">
        <v>207</v>
      </c>
      <c r="K47" s="19">
        <v>206845728</v>
      </c>
      <c r="L47" s="19">
        <v>206739755</v>
      </c>
      <c r="M47" s="20">
        <f>#REF!/10405872506032*100</f>
        <v>1.9867604074541431E-3</v>
      </c>
    </row>
    <row r="48" spans="1:13" s="70" customFormat="1" ht="23.1" customHeight="1">
      <c r="A48" s="18" t="s">
        <v>107</v>
      </c>
      <c r="B48" s="19">
        <v>0</v>
      </c>
      <c r="C48" s="20">
        <v>0</v>
      </c>
      <c r="D48" s="20">
        <v>0</v>
      </c>
      <c r="E48" s="19">
        <v>237000</v>
      </c>
      <c r="F48" s="20">
        <v>104780972</v>
      </c>
      <c r="G48" s="19">
        <v>0</v>
      </c>
      <c r="H48" s="19">
        <v>0</v>
      </c>
      <c r="I48" s="19">
        <v>237000</v>
      </c>
      <c r="J48" s="19">
        <v>530</v>
      </c>
      <c r="K48" s="19">
        <v>104780972</v>
      </c>
      <c r="L48" s="19">
        <v>125577656</v>
      </c>
      <c r="M48" s="20">
        <f>#REF!/10405872506032*100</f>
        <v>1.206796027216421E-3</v>
      </c>
    </row>
    <row r="49" spans="1:13" s="70" customFormat="1" ht="23.1" customHeight="1">
      <c r="A49" s="18" t="s">
        <v>108</v>
      </c>
      <c r="B49" s="19">
        <v>0</v>
      </c>
      <c r="C49" s="20">
        <v>0</v>
      </c>
      <c r="D49" s="20">
        <v>0</v>
      </c>
      <c r="E49" s="19">
        <v>1000</v>
      </c>
      <c r="F49" s="20">
        <v>2750707</v>
      </c>
      <c r="G49" s="19">
        <v>0</v>
      </c>
      <c r="H49" s="19">
        <v>0</v>
      </c>
      <c r="I49" s="19">
        <v>1000</v>
      </c>
      <c r="J49" s="19">
        <v>1950</v>
      </c>
      <c r="K49" s="19">
        <v>2750707</v>
      </c>
      <c r="L49" s="19">
        <v>1949499</v>
      </c>
      <c r="M49" s="20">
        <f>#REF!/10405872506032*100</f>
        <v>1.8734603935133058E-5</v>
      </c>
    </row>
    <row r="50" spans="1:13" s="70" customFormat="1" ht="23.1" customHeight="1">
      <c r="A50" s="18" t="s">
        <v>109</v>
      </c>
      <c r="B50" s="19">
        <v>0</v>
      </c>
      <c r="C50" s="20">
        <v>0</v>
      </c>
      <c r="D50" s="20">
        <v>0</v>
      </c>
      <c r="E50" s="19">
        <v>2000000</v>
      </c>
      <c r="F50" s="20">
        <v>2020520148</v>
      </c>
      <c r="G50" s="19">
        <v>500000</v>
      </c>
      <c r="H50" s="19">
        <v>505130037</v>
      </c>
      <c r="I50" s="19">
        <v>1500000</v>
      </c>
      <c r="J50" s="19">
        <v>1599</v>
      </c>
      <c r="K50" s="19">
        <v>1515390111</v>
      </c>
      <c r="L50" s="19">
        <v>2397882387</v>
      </c>
      <c r="M50" s="20">
        <f>#REF!/10405872506032*100</f>
        <v>2.3043549549641447E-2</v>
      </c>
    </row>
    <row r="51" spans="1:13" s="70" customFormat="1" ht="23.1" customHeight="1">
      <c r="A51" s="18" t="s">
        <v>110</v>
      </c>
      <c r="B51" s="19">
        <v>1200000</v>
      </c>
      <c r="C51" s="20">
        <v>3110477164</v>
      </c>
      <c r="D51" s="20">
        <v>1220085747</v>
      </c>
      <c r="E51" s="19">
        <v>0</v>
      </c>
      <c r="F51" s="20">
        <v>0</v>
      </c>
      <c r="G51" s="19">
        <v>0</v>
      </c>
      <c r="H51" s="19">
        <v>0</v>
      </c>
      <c r="I51" s="19">
        <v>1200000</v>
      </c>
      <c r="J51" s="19">
        <v>400</v>
      </c>
      <c r="K51" s="19">
        <v>3110477164</v>
      </c>
      <c r="L51" s="19">
        <v>479876400</v>
      </c>
      <c r="M51" s="20">
        <f>#REF!/10405872506032*100</f>
        <v>4.6115921535827848E-3</v>
      </c>
    </row>
    <row r="52" spans="1:13" s="70" customFormat="1" ht="23.1" customHeight="1">
      <c r="A52" s="18" t="s">
        <v>111</v>
      </c>
      <c r="B52" s="19">
        <v>0</v>
      </c>
      <c r="C52" s="20">
        <v>0</v>
      </c>
      <c r="D52" s="20">
        <v>0</v>
      </c>
      <c r="E52" s="19">
        <v>1000</v>
      </c>
      <c r="F52" s="20">
        <v>500128</v>
      </c>
      <c r="G52" s="19">
        <v>0</v>
      </c>
      <c r="H52" s="19">
        <v>0</v>
      </c>
      <c r="I52" s="19">
        <v>1000</v>
      </c>
      <c r="J52" s="19">
        <v>177</v>
      </c>
      <c r="K52" s="19">
        <v>500128</v>
      </c>
      <c r="L52" s="19">
        <v>176957</v>
      </c>
      <c r="M52" s="20">
        <f>#REF!/10405872506032*100</f>
        <v>1.7005493763009576E-6</v>
      </c>
    </row>
    <row r="53" spans="1:13" s="70" customFormat="1" ht="23.1" customHeight="1">
      <c r="A53" s="18" t="s">
        <v>112</v>
      </c>
      <c r="B53" s="19">
        <v>0</v>
      </c>
      <c r="C53" s="20">
        <v>0</v>
      </c>
      <c r="D53" s="20">
        <v>0</v>
      </c>
      <c r="E53" s="19">
        <v>2000000</v>
      </c>
      <c r="F53" s="20">
        <v>625159375</v>
      </c>
      <c r="G53" s="19">
        <v>0</v>
      </c>
      <c r="H53" s="19">
        <v>0</v>
      </c>
      <c r="I53" s="19">
        <v>2000000</v>
      </c>
      <c r="J53" s="19">
        <v>300</v>
      </c>
      <c r="K53" s="19">
        <v>625159375</v>
      </c>
      <c r="L53" s="19">
        <v>599845500</v>
      </c>
      <c r="M53" s="20">
        <f>#REF!/10405872506032*100</f>
        <v>5.7644901919784806E-3</v>
      </c>
    </row>
    <row r="54" spans="1:13" s="70" customFormat="1" ht="23.1" customHeight="1">
      <c r="A54" s="18" t="s">
        <v>113</v>
      </c>
      <c r="B54" s="19">
        <v>0</v>
      </c>
      <c r="C54" s="20">
        <v>0</v>
      </c>
      <c r="D54" s="20">
        <v>0</v>
      </c>
      <c r="E54" s="19">
        <v>1000</v>
      </c>
      <c r="F54" s="20">
        <v>5501416</v>
      </c>
      <c r="G54" s="19">
        <v>0</v>
      </c>
      <c r="H54" s="19">
        <v>0</v>
      </c>
      <c r="I54" s="19">
        <v>1000</v>
      </c>
      <c r="J54" s="19">
        <v>4050</v>
      </c>
      <c r="K54" s="19">
        <v>5501416</v>
      </c>
      <c r="L54" s="19">
        <v>4048958</v>
      </c>
      <c r="M54" s="20">
        <f>#REF!/10405872506032*100</f>
        <v>3.8910317204568186E-5</v>
      </c>
    </row>
    <row r="55" spans="1:13" s="70" customFormat="1" ht="23.1" customHeight="1">
      <c r="A55" s="18" t="s">
        <v>114</v>
      </c>
      <c r="B55" s="19">
        <v>0</v>
      </c>
      <c r="C55" s="20">
        <v>0</v>
      </c>
      <c r="D55" s="20">
        <v>0</v>
      </c>
      <c r="E55" s="19">
        <v>2000000</v>
      </c>
      <c r="F55" s="20">
        <v>4993272960</v>
      </c>
      <c r="G55" s="19">
        <v>1000000</v>
      </c>
      <c r="H55" s="19">
        <v>2496636480</v>
      </c>
      <c r="I55" s="19">
        <v>1000000</v>
      </c>
      <c r="J55" s="19">
        <v>2600</v>
      </c>
      <c r="K55" s="19">
        <v>2496636480</v>
      </c>
      <c r="L55" s="19">
        <v>2599330500</v>
      </c>
      <c r="M55" s="20">
        <f>#REF!/10405872506032*100</f>
        <v>2.4979457498573415E-2</v>
      </c>
    </row>
    <row r="56" spans="1:13" s="69" customFormat="1" ht="23.1" customHeight="1">
      <c r="A56" s="18" t="s">
        <v>47</v>
      </c>
      <c r="B56" s="19"/>
      <c r="C56" s="19">
        <f>SUBTOTAL(109,C10:C55)</f>
        <v>2610827253877</v>
      </c>
      <c r="D56" s="19">
        <f>SUBTOTAL(109,D10:D55)</f>
        <v>2605770088052</v>
      </c>
      <c r="E56" s="19"/>
      <c r="F56" s="19">
        <f>SUBTOTAL(109,F10:F55)</f>
        <v>272322641055</v>
      </c>
      <c r="G56" s="19"/>
      <c r="H56" s="19">
        <f>SUBTOTAL(109,H10:H55)</f>
        <v>66999262697</v>
      </c>
      <c r="I56" s="19"/>
      <c r="J56" s="19">
        <f>SUBTOTAL(109,J10:J55)</f>
        <v>229741.11952547674</v>
      </c>
      <c r="K56" s="19">
        <f>SUBTOTAL(109,K10:K55)</f>
        <v>2816150632235</v>
      </c>
      <c r="L56" s="19">
        <f>SUBTOTAL(109,L10:L55)</f>
        <v>2853730245594</v>
      </c>
      <c r="M56" s="20">
        <f>SUBTOTAL(109,M10:M55)</f>
        <v>27.424228424284184</v>
      </c>
    </row>
    <row r="57" spans="1:13" ht="23.1" customHeight="1">
      <c r="A57" s="18" t="s">
        <v>48</v>
      </c>
      <c r="B57" s="19"/>
      <c r="C57" s="20"/>
      <c r="D57" s="20"/>
      <c r="E57" s="19"/>
      <c r="F57" s="20"/>
      <c r="G57" s="19"/>
      <c r="H57" s="20"/>
      <c r="I57" s="19"/>
      <c r="J57" s="20"/>
      <c r="K57" s="20"/>
      <c r="L57" s="20"/>
      <c r="M57" s="20"/>
    </row>
  </sheetData>
  <mergeCells count="19"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  <mergeCell ref="L8:L9"/>
    <mergeCell ref="J8:J9"/>
    <mergeCell ref="M8:M9"/>
  </mergeCells>
  <pageMargins left="0.7" right="0.7" top="0.75" bottom="0.75" header="0.3" footer="0.3"/>
  <pageSetup paperSize="9" scale="58" orientation="landscape" horizontalDpi="4294967295" verticalDpi="4294967295" r:id="rId1"/>
  <headerFooter differentOddEven="1"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dimension ref="A1:I15"/>
  <sheetViews>
    <sheetView rightToLeft="1" view="pageBreakPreview" zoomScale="90" zoomScaleNormal="100" zoomScaleSheetLayoutView="90" workbookViewId="0">
      <selection activeCell="C18" sqref="C18"/>
    </sheetView>
  </sheetViews>
  <sheetFormatPr defaultColWidth="13" defaultRowHeight="15.75"/>
  <cols>
    <col min="1" max="1" width="30" style="12" customWidth="1"/>
    <col min="2" max="10" width="13" style="12" customWidth="1"/>
    <col min="11" max="16384" width="13" style="12"/>
  </cols>
  <sheetData>
    <row r="1" spans="1:9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>
      <c r="A2" s="91" t="s">
        <v>3</v>
      </c>
      <c r="B2" s="91"/>
      <c r="C2" s="91"/>
      <c r="D2" s="91"/>
      <c r="E2" s="91"/>
      <c r="F2" s="91"/>
      <c r="G2" s="91"/>
      <c r="H2" s="91"/>
      <c r="I2" s="91"/>
    </row>
    <row r="3" spans="1:9">
      <c r="A3" s="91" t="s">
        <v>4</v>
      </c>
      <c r="B3" s="91"/>
      <c r="C3" s="91"/>
      <c r="D3" s="91"/>
      <c r="E3" s="91"/>
      <c r="F3" s="91"/>
      <c r="G3" s="91"/>
      <c r="H3" s="91"/>
      <c r="I3" s="91"/>
    </row>
    <row r="4" spans="1:9" s="13" customFormat="1" ht="16.149999999999999" customHeight="1">
      <c r="A4" s="97" t="s">
        <v>49</v>
      </c>
      <c r="B4" s="98"/>
      <c r="C4" s="98"/>
      <c r="D4" s="98"/>
      <c r="E4" s="98"/>
    </row>
    <row r="5" spans="1:9">
      <c r="A5" s="28"/>
      <c r="B5" s="30"/>
      <c r="C5" s="30"/>
      <c r="D5" s="30"/>
      <c r="E5" s="30"/>
    </row>
    <row r="6" spans="1:9">
      <c r="A6" s="28"/>
      <c r="B6" s="101" t="s">
        <v>7</v>
      </c>
      <c r="C6" s="101"/>
      <c r="D6" s="101"/>
      <c r="E6" s="101"/>
      <c r="F6" s="101" t="s">
        <v>9</v>
      </c>
      <c r="G6" s="101"/>
      <c r="H6" s="101"/>
      <c r="I6" s="101"/>
    </row>
    <row r="7" spans="1:9">
      <c r="A7" s="29" t="s">
        <v>50</v>
      </c>
      <c r="B7" s="29" t="s">
        <v>51</v>
      </c>
      <c r="C7" s="29" t="s">
        <v>52</v>
      </c>
      <c r="D7" s="29" t="s">
        <v>53</v>
      </c>
      <c r="E7" s="29" t="s">
        <v>54</v>
      </c>
      <c r="F7" s="29" t="s">
        <v>51</v>
      </c>
      <c r="G7" s="29" t="s">
        <v>52</v>
      </c>
      <c r="H7" s="29" t="s">
        <v>53</v>
      </c>
      <c r="I7" s="29" t="s">
        <v>54</v>
      </c>
    </row>
    <row r="8" spans="1:9" ht="23.1" customHeight="1">
      <c r="A8" s="18" t="s">
        <v>55</v>
      </c>
      <c r="B8" s="19">
        <v>65000000</v>
      </c>
      <c r="C8" s="20">
        <v>3407</v>
      </c>
      <c r="D8" s="17" t="s">
        <v>56</v>
      </c>
      <c r="E8" s="20">
        <v>0</v>
      </c>
      <c r="F8" s="19">
        <v>65000000</v>
      </c>
      <c r="G8" s="20">
        <v>3407</v>
      </c>
      <c r="H8" s="17" t="s">
        <v>56</v>
      </c>
      <c r="I8" s="20">
        <v>0</v>
      </c>
    </row>
    <row r="9" spans="1:9" ht="23.1" customHeight="1">
      <c r="A9" s="18" t="s">
        <v>57</v>
      </c>
      <c r="B9" s="19">
        <v>70000000</v>
      </c>
      <c r="C9" s="20">
        <v>3660</v>
      </c>
      <c r="D9" s="17" t="s">
        <v>58</v>
      </c>
      <c r="E9" s="20">
        <v>0</v>
      </c>
      <c r="F9" s="19">
        <v>70000000</v>
      </c>
      <c r="G9" s="20">
        <v>3660</v>
      </c>
      <c r="H9" s="17" t="s">
        <v>58</v>
      </c>
      <c r="I9" s="20">
        <v>0</v>
      </c>
    </row>
    <row r="10" spans="1:9" ht="23.1" customHeight="1">
      <c r="A10" s="18" t="s">
        <v>59</v>
      </c>
      <c r="B10" s="19">
        <v>70000000</v>
      </c>
      <c r="C10" s="20">
        <v>2592</v>
      </c>
      <c r="D10" s="17" t="s">
        <v>60</v>
      </c>
      <c r="E10" s="20">
        <v>0</v>
      </c>
      <c r="F10" s="19">
        <v>70000000</v>
      </c>
      <c r="G10" s="20">
        <v>2592</v>
      </c>
      <c r="H10" s="17" t="s">
        <v>60</v>
      </c>
      <c r="I10" s="20">
        <v>0</v>
      </c>
    </row>
    <row r="11" spans="1:9" ht="23.1" customHeight="1">
      <c r="A11" s="18" t="s">
        <v>61</v>
      </c>
      <c r="B11" s="19">
        <v>65000000</v>
      </c>
      <c r="C11" s="20">
        <v>2922</v>
      </c>
      <c r="D11" s="17" t="s">
        <v>62</v>
      </c>
      <c r="E11" s="20">
        <v>0</v>
      </c>
      <c r="F11" s="19">
        <v>65000000</v>
      </c>
      <c r="G11" s="20">
        <v>2922</v>
      </c>
      <c r="H11" s="17" t="s">
        <v>62</v>
      </c>
      <c r="I11" s="20">
        <v>0</v>
      </c>
    </row>
    <row r="12" spans="1:9" ht="23.1" customHeight="1">
      <c r="A12" s="18" t="s">
        <v>63</v>
      </c>
      <c r="B12" s="19">
        <v>150000000</v>
      </c>
      <c r="C12" s="20">
        <v>1506</v>
      </c>
      <c r="D12" s="17" t="s">
        <v>64</v>
      </c>
      <c r="E12" s="20">
        <v>0</v>
      </c>
      <c r="F12" s="19">
        <v>150000000</v>
      </c>
      <c r="G12" s="20">
        <v>1506</v>
      </c>
      <c r="H12" s="17" t="s">
        <v>64</v>
      </c>
      <c r="I12" s="20">
        <v>0</v>
      </c>
    </row>
    <row r="13" spans="1:9" ht="23.1" customHeight="1">
      <c r="A13" s="18" t="s">
        <v>47</v>
      </c>
      <c r="B13" s="19"/>
      <c r="C13" s="20"/>
      <c r="D13" s="17"/>
      <c r="E13" s="20">
        <v>0</v>
      </c>
      <c r="F13" s="19"/>
      <c r="G13" s="20"/>
      <c r="H13" s="17"/>
      <c r="I13" s="20">
        <v>0</v>
      </c>
    </row>
    <row r="14" spans="1:9" ht="23.1" customHeight="1">
      <c r="A14" s="18" t="s">
        <v>48</v>
      </c>
      <c r="B14" s="25"/>
      <c r="C14" s="26"/>
      <c r="D14" s="27"/>
      <c r="E14" s="26"/>
      <c r="F14" s="25"/>
      <c r="G14" s="26"/>
      <c r="H14" s="27"/>
      <c r="I14" s="26"/>
    </row>
    <row r="15" spans="1:9">
      <c r="A15" s="15"/>
      <c r="B15" s="22"/>
      <c r="C15" s="22"/>
      <c r="D15" s="22"/>
      <c r="E15" s="22"/>
      <c r="F15" s="22"/>
      <c r="G15" s="22"/>
      <c r="H15" s="22"/>
      <c r="I15" s="22"/>
    </row>
  </sheetData>
  <mergeCells count="6">
    <mergeCell ref="A1:I1"/>
    <mergeCell ref="A2:I2"/>
    <mergeCell ref="A3:I3"/>
    <mergeCell ref="B6:E6"/>
    <mergeCell ref="F6:I6"/>
    <mergeCell ref="A4:E4"/>
  </mergeCells>
  <pageMargins left="0.7" right="0.7" top="0.75" bottom="0.75" header="0.3" footer="0.3"/>
  <pageSetup paperSize="9" scale="60" orientation="portrait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"/>
  <sheetViews>
    <sheetView rightToLeft="1" view="pageBreakPreview" topLeftCell="E4" zoomScale="106" zoomScaleNormal="100" zoomScaleSheetLayoutView="106" workbookViewId="0">
      <selection activeCell="S9" sqref="S9"/>
    </sheetView>
  </sheetViews>
  <sheetFormatPr defaultColWidth="9" defaultRowHeight="15.75"/>
  <cols>
    <col min="1" max="1" width="31.125" style="5" customWidth="1"/>
    <col min="2" max="2" width="13" style="5" customWidth="1"/>
    <col min="3" max="3" width="19.125" style="5" customWidth="1"/>
    <col min="4" max="8" width="13" style="5" customWidth="1"/>
    <col min="9" max="10" width="16.5" style="5" customWidth="1"/>
    <col min="11" max="11" width="13" style="5" customWidth="1"/>
    <col min="12" max="12" width="16.5" style="5" customWidth="1"/>
    <col min="13" max="13" width="13" style="5" customWidth="1"/>
    <col min="14" max="14" width="16.5" style="5" customWidth="1"/>
    <col min="15" max="16" width="13" style="5" customWidth="1"/>
    <col min="17" max="18" width="16.5" style="5" customWidth="1"/>
    <col min="19" max="19" width="13" style="5" customWidth="1"/>
    <col min="20" max="20" width="9" style="4" customWidth="1"/>
    <col min="21" max="16384" width="9" style="4"/>
  </cols>
  <sheetData>
    <row r="1" spans="1:19" ht="2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1:19" ht="21">
      <c r="A2" s="102" t="s">
        <v>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1">
      <c r="A3" s="102" t="s">
        <v>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19" ht="18.75">
      <c r="A4" s="103" t="s">
        <v>65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6" spans="1:19" ht="18" customHeight="1">
      <c r="A6" s="88" t="s">
        <v>66</v>
      </c>
      <c r="B6" s="89"/>
      <c r="C6" s="89"/>
      <c r="D6" s="89"/>
      <c r="E6" s="89"/>
      <c r="F6" s="89"/>
      <c r="G6" s="89"/>
      <c r="H6" s="88" t="s">
        <v>7</v>
      </c>
      <c r="I6" s="89"/>
      <c r="J6" s="89"/>
      <c r="K6" s="99" t="s">
        <v>8</v>
      </c>
      <c r="L6" s="100"/>
      <c r="M6" s="100"/>
      <c r="N6" s="100"/>
      <c r="O6" s="88" t="s">
        <v>9</v>
      </c>
      <c r="P6" s="89"/>
      <c r="Q6" s="89"/>
      <c r="R6" s="89"/>
      <c r="S6" s="89"/>
    </row>
    <row r="7" spans="1:19" ht="26.25" customHeight="1">
      <c r="A7" s="92" t="s">
        <v>67</v>
      </c>
      <c r="B7" s="93" t="s">
        <v>68</v>
      </c>
      <c r="C7" s="95" t="s">
        <v>69</v>
      </c>
      <c r="D7" s="90" t="s">
        <v>70</v>
      </c>
      <c r="E7" s="93" t="s">
        <v>71</v>
      </c>
      <c r="F7" s="95" t="s">
        <v>72</v>
      </c>
      <c r="G7" s="95" t="s">
        <v>73</v>
      </c>
      <c r="H7" s="90" t="s">
        <v>11</v>
      </c>
      <c r="I7" s="90" t="s">
        <v>12</v>
      </c>
      <c r="J7" s="90" t="s">
        <v>13</v>
      </c>
      <c r="K7" s="95" t="s">
        <v>14</v>
      </c>
      <c r="L7" s="96"/>
      <c r="M7" s="95" t="s">
        <v>15</v>
      </c>
      <c r="N7" s="96"/>
      <c r="O7" s="90" t="s">
        <v>11</v>
      </c>
      <c r="P7" s="90" t="s">
        <v>74</v>
      </c>
      <c r="Q7" s="90" t="s">
        <v>12</v>
      </c>
      <c r="R7" s="90" t="s">
        <v>13</v>
      </c>
      <c r="S7" s="90" t="s">
        <v>75</v>
      </c>
    </row>
    <row r="8" spans="1:19" s="5" customFormat="1" ht="40.5" customHeight="1">
      <c r="A8" s="89"/>
      <c r="B8" s="100"/>
      <c r="C8" s="100"/>
      <c r="D8" s="89"/>
      <c r="E8" s="100"/>
      <c r="F8" s="100"/>
      <c r="G8" s="100"/>
      <c r="H8" s="89"/>
      <c r="I8" s="89"/>
      <c r="J8" s="89"/>
      <c r="K8" s="23" t="s">
        <v>11</v>
      </c>
      <c r="L8" s="23" t="s">
        <v>18</v>
      </c>
      <c r="M8" s="23" t="s">
        <v>11</v>
      </c>
      <c r="N8" s="23" t="s">
        <v>19</v>
      </c>
      <c r="O8" s="89"/>
      <c r="P8" s="89"/>
      <c r="Q8" s="89"/>
      <c r="R8" s="89"/>
      <c r="S8" s="89"/>
    </row>
    <row r="9" spans="1:19" ht="23.1" customHeight="1">
      <c r="A9" s="18" t="s">
        <v>76</v>
      </c>
      <c r="B9" s="18" t="s">
        <v>77</v>
      </c>
      <c r="C9" s="18" t="s">
        <v>77</v>
      </c>
      <c r="D9" s="17" t="s">
        <v>78</v>
      </c>
      <c r="E9" s="17" t="s">
        <v>79</v>
      </c>
      <c r="F9" s="19">
        <v>1000000</v>
      </c>
      <c r="G9" s="20">
        <v>0.23</v>
      </c>
      <c r="H9" s="19">
        <v>100000</v>
      </c>
      <c r="I9" s="19">
        <v>100000000000</v>
      </c>
      <c r="J9" s="19">
        <v>99981875000</v>
      </c>
      <c r="K9" s="19">
        <v>270000</v>
      </c>
      <c r="L9" s="19">
        <v>270048937500</v>
      </c>
      <c r="M9" s="19">
        <v>0</v>
      </c>
      <c r="N9" s="19">
        <v>0</v>
      </c>
      <c r="O9" s="19">
        <v>370000</v>
      </c>
      <c r="P9" s="19">
        <v>1000000</v>
      </c>
      <c r="Q9" s="19">
        <v>370048937500</v>
      </c>
      <c r="R9" s="19">
        <v>369932937500</v>
      </c>
      <c r="S9" s="20">
        <f>Table3[[#This Row],[369932937500]]/10405872506032*100</f>
        <v>3.5550400726662752</v>
      </c>
    </row>
    <row r="10" spans="1:19" ht="23.1" customHeight="1">
      <c r="A10" s="18" t="s">
        <v>80</v>
      </c>
      <c r="B10" s="18" t="s">
        <v>77</v>
      </c>
      <c r="C10" s="18" t="s">
        <v>77</v>
      </c>
      <c r="D10" s="17" t="s">
        <v>81</v>
      </c>
      <c r="E10" s="17" t="s">
        <v>82</v>
      </c>
      <c r="F10" s="19">
        <v>1000000</v>
      </c>
      <c r="G10" s="20">
        <v>0.23</v>
      </c>
      <c r="H10" s="19">
        <v>100000</v>
      </c>
      <c r="I10" s="19">
        <v>100015625000</v>
      </c>
      <c r="J10" s="19">
        <v>99981875000</v>
      </c>
      <c r="K10" s="19">
        <v>0</v>
      </c>
      <c r="L10" s="19">
        <v>0</v>
      </c>
      <c r="M10" s="19">
        <v>0</v>
      </c>
      <c r="N10" s="19">
        <v>0</v>
      </c>
      <c r="O10" s="19">
        <v>100000</v>
      </c>
      <c r="P10" s="19">
        <v>1000000</v>
      </c>
      <c r="Q10" s="19">
        <v>100015625000</v>
      </c>
      <c r="R10" s="19">
        <v>99981875000</v>
      </c>
      <c r="S10" s="20">
        <f>Table3[[#This Row],[369932937500]]/10405872506032*100</f>
        <v>0.96082164126115555</v>
      </c>
    </row>
    <row r="11" spans="1:19" ht="23.1" customHeight="1">
      <c r="A11" s="18" t="s">
        <v>83</v>
      </c>
      <c r="B11" s="18" t="s">
        <v>77</v>
      </c>
      <c r="C11" s="18" t="s">
        <v>77</v>
      </c>
      <c r="D11" s="17" t="s">
        <v>84</v>
      </c>
      <c r="E11" s="17" t="s">
        <v>85</v>
      </c>
      <c r="F11" s="19">
        <v>1000000</v>
      </c>
      <c r="G11" s="20">
        <v>0.23</v>
      </c>
      <c r="H11" s="19">
        <v>1214000</v>
      </c>
      <c r="I11" s="19">
        <v>1214041154984</v>
      </c>
      <c r="J11" s="19">
        <v>1213779962500</v>
      </c>
      <c r="K11" s="19">
        <v>0</v>
      </c>
      <c r="L11" s="19">
        <v>0</v>
      </c>
      <c r="M11" s="19">
        <v>0</v>
      </c>
      <c r="N11" s="19">
        <v>0</v>
      </c>
      <c r="O11" s="19">
        <v>1214000</v>
      </c>
      <c r="P11" s="19">
        <v>1000000</v>
      </c>
      <c r="Q11" s="19">
        <v>1214041154984</v>
      </c>
      <c r="R11" s="19">
        <v>1213779962500</v>
      </c>
      <c r="S11" s="20">
        <f>Table3[[#This Row],[369932937500]]/10405872506032*100</f>
        <v>11.664374724910429</v>
      </c>
    </row>
    <row r="12" spans="1:19" ht="23.1" customHeight="1">
      <c r="A12" s="18" t="s">
        <v>86</v>
      </c>
      <c r="B12" s="18" t="s">
        <v>77</v>
      </c>
      <c r="C12" s="18" t="s">
        <v>77</v>
      </c>
      <c r="D12" s="17" t="s">
        <v>87</v>
      </c>
      <c r="E12" s="17" t="s">
        <v>88</v>
      </c>
      <c r="F12" s="19">
        <v>1000000</v>
      </c>
      <c r="G12" s="20">
        <v>0.23</v>
      </c>
      <c r="H12" s="19">
        <v>1900000</v>
      </c>
      <c r="I12" s="19">
        <v>1900218750000</v>
      </c>
      <c r="J12" s="19">
        <v>1898622500000</v>
      </c>
      <c r="K12" s="19">
        <v>2230000</v>
      </c>
      <c r="L12" s="19">
        <v>2230349187500</v>
      </c>
      <c r="M12" s="19">
        <v>0</v>
      </c>
      <c r="N12" s="19">
        <v>0</v>
      </c>
      <c r="O12" s="19">
        <v>4130000</v>
      </c>
      <c r="P12" s="19">
        <v>1000000</v>
      </c>
      <c r="Q12" s="19">
        <v>4130567937500</v>
      </c>
      <c r="R12" s="19">
        <v>4127005750000</v>
      </c>
      <c r="S12" s="20">
        <f>Table3[[#This Row],[369932937500]]/10405872506032*100</f>
        <v>39.66035282104108</v>
      </c>
    </row>
    <row r="13" spans="1:19" ht="23.1" customHeight="1">
      <c r="A13" s="18" t="s">
        <v>89</v>
      </c>
      <c r="B13" s="18" t="s">
        <v>77</v>
      </c>
      <c r="C13" s="18" t="s">
        <v>77</v>
      </c>
      <c r="D13" s="17" t="s">
        <v>90</v>
      </c>
      <c r="E13" s="17" t="s">
        <v>91</v>
      </c>
      <c r="F13" s="19">
        <v>1000000</v>
      </c>
      <c r="G13" s="20">
        <v>0.23</v>
      </c>
      <c r="H13" s="19">
        <v>2300000</v>
      </c>
      <c r="I13" s="19">
        <v>2300035384615</v>
      </c>
      <c r="J13" s="19">
        <v>2299583125000</v>
      </c>
      <c r="K13" s="19">
        <v>0</v>
      </c>
      <c r="L13" s="19">
        <v>0</v>
      </c>
      <c r="M13" s="19">
        <v>2300000</v>
      </c>
      <c r="N13" s="19">
        <v>2300035384615</v>
      </c>
      <c r="O13" s="19">
        <v>0</v>
      </c>
      <c r="P13" s="19">
        <v>0</v>
      </c>
      <c r="Q13" s="19">
        <v>0</v>
      </c>
      <c r="R13" s="19">
        <v>0</v>
      </c>
      <c r="S13" s="20">
        <f>Table3[[#This Row],[369932937500]]/10405872506032*100</f>
        <v>0</v>
      </c>
    </row>
    <row r="14" spans="1:19" ht="23.1" customHeight="1">
      <c r="A14" s="18" t="s">
        <v>92</v>
      </c>
      <c r="B14" s="18" t="s">
        <v>77</v>
      </c>
      <c r="C14" s="18" t="s">
        <v>77</v>
      </c>
      <c r="D14" s="17" t="s">
        <v>93</v>
      </c>
      <c r="E14" s="17" t="s">
        <v>94</v>
      </c>
      <c r="F14" s="19">
        <v>1000000</v>
      </c>
      <c r="G14" s="20">
        <v>0.23</v>
      </c>
      <c r="H14" s="19">
        <v>650000</v>
      </c>
      <c r="I14" s="19">
        <v>650020000000</v>
      </c>
      <c r="J14" s="19">
        <v>649882187500</v>
      </c>
      <c r="K14" s="19">
        <v>0</v>
      </c>
      <c r="L14" s="19">
        <v>0</v>
      </c>
      <c r="M14" s="19">
        <v>0</v>
      </c>
      <c r="N14" s="19">
        <v>0</v>
      </c>
      <c r="O14" s="19">
        <v>650000</v>
      </c>
      <c r="P14" s="19">
        <v>1000000</v>
      </c>
      <c r="Q14" s="19">
        <v>650020000000</v>
      </c>
      <c r="R14" s="19">
        <v>649882187500</v>
      </c>
      <c r="S14" s="20">
        <f>Table3[[#This Row],[369932937500]]/10405872506032*100</f>
        <v>6.2453406681975112</v>
      </c>
    </row>
    <row r="15" spans="1:19" ht="23.1" customHeight="1">
      <c r="A15" s="71" t="s">
        <v>624</v>
      </c>
      <c r="B15" s="71" t="s">
        <v>625</v>
      </c>
      <c r="C15" s="71" t="s">
        <v>625</v>
      </c>
      <c r="D15" s="17" t="s">
        <v>626</v>
      </c>
      <c r="E15" s="17"/>
      <c r="F15" s="20">
        <v>0</v>
      </c>
      <c r="G15" s="20">
        <v>0</v>
      </c>
      <c r="H15" s="72">
        <v>48210</v>
      </c>
      <c r="I15" s="19">
        <v>217155765877</v>
      </c>
      <c r="J15" s="19">
        <v>215229326626</v>
      </c>
      <c r="K15" s="19">
        <v>481</v>
      </c>
      <c r="L15" s="19">
        <v>2101725080</v>
      </c>
      <c r="M15" s="19">
        <v>478</v>
      </c>
      <c r="N15" s="19">
        <v>2101229615</v>
      </c>
      <c r="O15" s="19">
        <v>48213</v>
      </c>
      <c r="P15" s="19"/>
      <c r="Q15" s="19">
        <v>217104401223</v>
      </c>
      <c r="R15" s="19">
        <v>217104401223</v>
      </c>
      <c r="S15" s="20">
        <f>Table3[[#This Row],[369932937500]]/10405872506032*100</f>
        <v>2.0863642245967413</v>
      </c>
    </row>
    <row r="16" spans="1:19" ht="23.1" customHeight="1">
      <c r="A16" s="18" t="s">
        <v>47</v>
      </c>
      <c r="B16" s="18"/>
      <c r="C16" s="18"/>
      <c r="D16" s="17"/>
      <c r="E16" s="17"/>
      <c r="F16" s="20"/>
      <c r="G16" s="20">
        <v>1.38</v>
      </c>
      <c r="H16" s="19"/>
      <c r="I16" s="20">
        <f>SUBTOTAL(109,I9:I15)</f>
        <v>6481486680476</v>
      </c>
      <c r="J16" s="20">
        <f>SUBTOTAL(109,J9:J15)</f>
        <v>6477060851626</v>
      </c>
      <c r="K16" s="19"/>
      <c r="L16" s="20">
        <f>SUBTOTAL(109,L9:L15)</f>
        <v>2502499850080</v>
      </c>
      <c r="M16" s="19"/>
      <c r="N16" s="20">
        <f>SUBTOTAL(109,N9:N15)</f>
        <v>2302136614230</v>
      </c>
      <c r="O16" s="19"/>
      <c r="P16" s="20">
        <f>SUBTOTAL(109,P9:P15)</f>
        <v>5000000</v>
      </c>
      <c r="Q16" s="20">
        <f>SUBTOTAL(109,Q9:Q15)</f>
        <v>6681798056207</v>
      </c>
      <c r="R16" s="20">
        <f>SUBTOTAL(109,R9:R15)</f>
        <v>6677687113723</v>
      </c>
      <c r="S16" s="20">
        <f>SUBTOTAL(109,S9:S15)</f>
        <v>64.172294152673189</v>
      </c>
    </row>
    <row r="17" spans="1:19" ht="23.1" customHeight="1">
      <c r="A17" s="32" t="s">
        <v>48</v>
      </c>
      <c r="B17" s="33"/>
      <c r="C17" s="33"/>
      <c r="D17" s="24"/>
      <c r="E17" s="24"/>
      <c r="F17" s="26"/>
      <c r="G17" s="26"/>
      <c r="H17" s="25"/>
      <c r="I17" s="26"/>
      <c r="J17" s="26"/>
      <c r="K17" s="25"/>
      <c r="L17" s="26"/>
      <c r="M17" s="25"/>
      <c r="N17" s="26"/>
      <c r="O17" s="25"/>
      <c r="P17" s="26"/>
      <c r="Q17" s="26"/>
      <c r="R17" s="26"/>
      <c r="S17" s="26"/>
    </row>
  </sheetData>
  <mergeCells count="25">
    <mergeCell ref="A1:S1"/>
    <mergeCell ref="A2:S2"/>
    <mergeCell ref="A3:S3"/>
    <mergeCell ref="A4:S4"/>
    <mergeCell ref="K6:N6"/>
    <mergeCell ref="O6:S6"/>
    <mergeCell ref="K7:L7"/>
    <mergeCell ref="M7:N7"/>
    <mergeCell ref="H6:J6"/>
    <mergeCell ref="A6:G6"/>
    <mergeCell ref="J7:J8"/>
    <mergeCell ref="B7:B8"/>
    <mergeCell ref="C7:C8"/>
    <mergeCell ref="F7:F8"/>
    <mergeCell ref="G7:G8"/>
    <mergeCell ref="E7:E8"/>
    <mergeCell ref="D7:D8"/>
    <mergeCell ref="A7:A8"/>
    <mergeCell ref="H7:H8"/>
    <mergeCell ref="I7:I8"/>
    <mergeCell ref="R7:R8"/>
    <mergeCell ref="S7:S8"/>
    <mergeCell ref="O7:O8"/>
    <mergeCell ref="Q7:Q8"/>
    <mergeCell ref="P7:P8"/>
  </mergeCells>
  <pageMargins left="0.7" right="0.7" top="0.75" bottom="0.75" header="0.3" footer="0.3"/>
  <pageSetup paperSize="9" scale="40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dimension ref="A1:J16"/>
  <sheetViews>
    <sheetView rightToLeft="1" view="pageBreakPreview" zoomScale="90" zoomScaleNormal="100" zoomScaleSheetLayoutView="90" workbookViewId="0">
      <selection activeCell="B21" sqref="B21"/>
    </sheetView>
  </sheetViews>
  <sheetFormatPr defaultRowHeight="14.25"/>
  <cols>
    <col min="1" max="1" width="21.875" style="39" customWidth="1"/>
    <col min="2" max="2" width="9.125" style="39" customWidth="1"/>
    <col min="3" max="4" width="10.375" style="39" customWidth="1"/>
    <col min="5" max="5" width="9.125" style="39" customWidth="1"/>
    <col min="6" max="6" width="16.5" style="39" customWidth="1"/>
    <col min="7" max="7" width="9.125" style="39" customWidth="1"/>
    <col min="8" max="10" width="9.125" customWidth="1"/>
  </cols>
  <sheetData>
    <row r="1" spans="1:10" ht="21">
      <c r="A1" s="102" t="s">
        <v>0</v>
      </c>
      <c r="B1" s="102"/>
      <c r="C1" s="102"/>
      <c r="D1" s="102"/>
      <c r="E1" s="102"/>
      <c r="F1" s="102"/>
      <c r="G1" s="102"/>
      <c r="H1" s="111"/>
      <c r="I1" s="111"/>
      <c r="J1" s="111"/>
    </row>
    <row r="2" spans="1:10" ht="21">
      <c r="A2" s="102" t="s">
        <v>3</v>
      </c>
      <c r="B2" s="102"/>
      <c r="C2" s="102"/>
      <c r="D2" s="102"/>
      <c r="E2" s="102"/>
      <c r="F2" s="102"/>
      <c r="G2" s="102"/>
      <c r="H2" s="111"/>
      <c r="I2" s="111"/>
      <c r="J2" s="111"/>
    </row>
    <row r="3" spans="1:10" ht="21">
      <c r="A3" s="102" t="s">
        <v>4</v>
      </c>
      <c r="B3" s="102"/>
      <c r="C3" s="102"/>
      <c r="D3" s="102"/>
      <c r="E3" s="102"/>
      <c r="F3" s="102"/>
      <c r="G3" s="102"/>
      <c r="H3" s="111"/>
      <c r="I3" s="111"/>
      <c r="J3" s="111"/>
    </row>
    <row r="4" spans="1:10" ht="20.25">
      <c r="A4" s="112" t="s">
        <v>115</v>
      </c>
      <c r="B4" s="112"/>
      <c r="C4" s="112"/>
      <c r="D4" s="112"/>
      <c r="E4" s="112"/>
      <c r="F4" s="112"/>
      <c r="G4" s="112"/>
      <c r="H4" s="1"/>
      <c r="I4" s="1"/>
      <c r="J4" s="1"/>
    </row>
    <row r="5" spans="1:10" ht="20.25">
      <c r="A5" s="112" t="s">
        <v>116</v>
      </c>
      <c r="B5" s="112"/>
      <c r="C5" s="112"/>
      <c r="D5" s="112"/>
      <c r="E5" s="112"/>
      <c r="F5" s="112"/>
      <c r="G5" s="112"/>
      <c r="H5" s="1"/>
      <c r="I5" s="1"/>
      <c r="J5" s="1"/>
    </row>
    <row r="6" spans="1:10" ht="15.75">
      <c r="A6" s="40"/>
      <c r="B6" s="110" t="s">
        <v>117</v>
      </c>
      <c r="C6" s="110"/>
      <c r="D6" s="110"/>
      <c r="E6" s="110"/>
      <c r="F6" s="110"/>
      <c r="G6" s="110"/>
      <c r="H6" s="110"/>
      <c r="I6" s="110"/>
      <c r="J6" s="110"/>
    </row>
    <row r="7" spans="1:10" ht="14.45" customHeight="1">
      <c r="A7" s="92" t="s">
        <v>118</v>
      </c>
      <c r="B7" s="95" t="s">
        <v>11</v>
      </c>
      <c r="C7" s="106" t="s">
        <v>119</v>
      </c>
      <c r="D7" s="106" t="s">
        <v>120</v>
      </c>
      <c r="E7" s="106" t="s">
        <v>121</v>
      </c>
      <c r="F7" s="108" t="s">
        <v>122</v>
      </c>
      <c r="G7" s="106" t="s">
        <v>123</v>
      </c>
      <c r="H7" s="106"/>
      <c r="I7" s="106"/>
      <c r="J7" s="106"/>
    </row>
    <row r="8" spans="1:10" ht="27" customHeight="1">
      <c r="A8" s="88"/>
      <c r="B8" s="99"/>
      <c r="C8" s="107"/>
      <c r="D8" s="107"/>
      <c r="E8" s="107"/>
      <c r="F8" s="107"/>
      <c r="G8" s="107"/>
      <c r="H8" s="107"/>
      <c r="I8" s="107"/>
      <c r="J8" s="107"/>
    </row>
    <row r="9" spans="1:10" ht="23.1" customHeight="1">
      <c r="A9" s="34" t="s">
        <v>124</v>
      </c>
      <c r="B9" s="35">
        <v>370000</v>
      </c>
      <c r="C9" s="36">
        <v>1000000</v>
      </c>
      <c r="D9" s="36">
        <v>1000000</v>
      </c>
      <c r="E9" s="36">
        <v>0</v>
      </c>
      <c r="F9" s="36">
        <v>369932937500</v>
      </c>
      <c r="G9" s="34"/>
    </row>
    <row r="10" spans="1:10" ht="23.1" customHeight="1">
      <c r="A10" s="34" t="s">
        <v>125</v>
      </c>
      <c r="B10" s="35">
        <v>1214000</v>
      </c>
      <c r="C10" s="36">
        <v>1000000</v>
      </c>
      <c r="D10" s="36">
        <v>1000000</v>
      </c>
      <c r="E10" s="36">
        <v>0</v>
      </c>
      <c r="F10" s="36">
        <v>1213779962500</v>
      </c>
      <c r="G10" s="34"/>
    </row>
    <row r="11" spans="1:10" ht="23.1" customHeight="1">
      <c r="A11" s="34" t="s">
        <v>126</v>
      </c>
      <c r="B11" s="35">
        <v>4130000</v>
      </c>
      <c r="C11" s="36">
        <v>1000000</v>
      </c>
      <c r="D11" s="36">
        <v>1000000</v>
      </c>
      <c r="E11" s="36">
        <v>0</v>
      </c>
      <c r="F11" s="36">
        <v>4127005750000</v>
      </c>
      <c r="G11" s="34"/>
    </row>
    <row r="12" spans="1:10" ht="23.1" customHeight="1">
      <c r="A12" s="34" t="s">
        <v>127</v>
      </c>
      <c r="B12" s="35">
        <v>100000</v>
      </c>
      <c r="C12" s="36">
        <v>1000000</v>
      </c>
      <c r="D12" s="36">
        <v>1000000</v>
      </c>
      <c r="E12" s="36">
        <v>0</v>
      </c>
      <c r="F12" s="36">
        <v>99981875000</v>
      </c>
      <c r="G12" s="34"/>
    </row>
    <row r="13" spans="1:10" ht="23.1" customHeight="1">
      <c r="A13" s="34" t="s">
        <v>128</v>
      </c>
      <c r="B13" s="35">
        <v>650000</v>
      </c>
      <c r="C13" s="36">
        <v>1000000</v>
      </c>
      <c r="D13" s="36">
        <v>1000000</v>
      </c>
      <c r="E13" s="36">
        <v>0</v>
      </c>
      <c r="F13" s="36">
        <v>649882187500</v>
      </c>
      <c r="G13" s="34"/>
    </row>
    <row r="14" spans="1:10" ht="23.1" customHeight="1">
      <c r="A14" s="34" t="s">
        <v>47</v>
      </c>
      <c r="B14" s="35">
        <v>6464000</v>
      </c>
      <c r="C14" s="36"/>
      <c r="D14" s="36"/>
      <c r="E14" s="36"/>
      <c r="F14" s="36">
        <v>6460582712500</v>
      </c>
      <c r="G14" s="34"/>
    </row>
    <row r="15" spans="1:10" ht="23.1" customHeight="1">
      <c r="A15" s="33" t="s">
        <v>48</v>
      </c>
      <c r="B15" s="19"/>
      <c r="C15" s="37"/>
      <c r="D15" s="37"/>
      <c r="E15" s="38"/>
      <c r="F15" s="37"/>
      <c r="G15" s="109"/>
      <c r="H15" s="105"/>
      <c r="I15" s="105"/>
      <c r="J15" s="105"/>
    </row>
    <row r="16" spans="1:10" ht="15.75">
      <c r="A16" s="40"/>
      <c r="B16" s="40"/>
      <c r="C16" s="15"/>
      <c r="D16" s="40"/>
      <c r="E16" s="41"/>
      <c r="F16" s="16"/>
      <c r="G16" s="105"/>
      <c r="H16" s="105"/>
      <c r="I16" s="105"/>
      <c r="J16" s="105"/>
    </row>
  </sheetData>
  <mergeCells count="15">
    <mergeCell ref="A1:J1"/>
    <mergeCell ref="A2:J2"/>
    <mergeCell ref="A3:J3"/>
    <mergeCell ref="A4:G4"/>
    <mergeCell ref="A5:G5"/>
    <mergeCell ref="B6:J6"/>
    <mergeCell ref="A7:A8"/>
    <mergeCell ref="B7:B8"/>
    <mergeCell ref="C7:C8"/>
    <mergeCell ref="D7:D8"/>
    <mergeCell ref="G16:J16"/>
    <mergeCell ref="E7:E8"/>
    <mergeCell ref="F7:F8"/>
    <mergeCell ref="G7:J8"/>
    <mergeCell ref="G15:J15"/>
  </mergeCells>
  <pageMargins left="0.7" right="0.7" top="0.75" bottom="0.75" header="0.3" footer="0.3"/>
  <pageSetup paperSize="9" scale="70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rightToLeft="1" view="pageBreakPreview" zoomScale="106" zoomScaleNormal="100" zoomScaleSheetLayoutView="106" workbookViewId="0">
      <selection activeCell="D8" sqref="D8"/>
    </sheetView>
  </sheetViews>
  <sheetFormatPr defaultColWidth="9" defaultRowHeight="15.75"/>
  <cols>
    <col min="1" max="1" width="28.75" style="8" customWidth="1"/>
    <col min="2" max="2" width="16.5" style="8" customWidth="1"/>
    <col min="3" max="3" width="13" style="8" customWidth="1"/>
    <col min="4" max="4" width="13.5" style="8" customWidth="1"/>
    <col min="5" max="5" width="15.75" style="8" customWidth="1"/>
    <col min="6" max="9" width="15.125" style="8" customWidth="1"/>
    <col min="10" max="10" width="13" style="8" customWidth="1"/>
    <col min="11" max="11" width="9" style="3" customWidth="1"/>
    <col min="12" max="16384" width="9" style="3"/>
  </cols>
  <sheetData>
    <row r="1" spans="1:10" ht="21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spans="1:10" ht="21">
      <c r="A2" s="102" t="s">
        <v>3</v>
      </c>
      <c r="B2" s="102"/>
      <c r="C2" s="102"/>
      <c r="D2" s="102"/>
      <c r="E2" s="102"/>
      <c r="F2" s="102"/>
      <c r="G2" s="102"/>
      <c r="H2" s="102"/>
      <c r="I2" s="102"/>
    </row>
    <row r="3" spans="1:10" ht="21">
      <c r="A3" s="102" t="s">
        <v>4</v>
      </c>
      <c r="B3" s="102"/>
      <c r="C3" s="102"/>
      <c r="D3" s="102"/>
      <c r="E3" s="102"/>
      <c r="F3" s="102"/>
      <c r="G3" s="102"/>
      <c r="H3" s="102"/>
      <c r="I3" s="102"/>
    </row>
    <row r="4" spans="1:10" ht="18.75">
      <c r="A4" s="103" t="s">
        <v>131</v>
      </c>
      <c r="B4" s="104"/>
      <c r="C4" s="104"/>
      <c r="D4" s="104"/>
      <c r="E4" s="104"/>
      <c r="F4" s="104"/>
      <c r="G4" s="104"/>
      <c r="H4" s="104"/>
      <c r="I4" s="104"/>
    </row>
    <row r="5" spans="1:10">
      <c r="B5" s="43"/>
      <c r="C5" s="43"/>
      <c r="D5" s="43"/>
      <c r="E5" s="43"/>
      <c r="F5" s="43"/>
      <c r="G5" s="43"/>
      <c r="H5" s="43"/>
    </row>
    <row r="6" spans="1:10" ht="18.75" customHeight="1">
      <c r="A6" s="21"/>
      <c r="B6" s="88" t="s">
        <v>132</v>
      </c>
      <c r="C6" s="89"/>
      <c r="D6" s="89"/>
      <c r="E6" s="89"/>
      <c r="F6" s="45" t="s">
        <v>7</v>
      </c>
      <c r="G6" s="99" t="s">
        <v>8</v>
      </c>
      <c r="H6" s="100"/>
      <c r="I6" s="114" t="s">
        <v>9</v>
      </c>
      <c r="J6" s="115"/>
    </row>
    <row r="7" spans="1:10" ht="31.9" customHeight="1">
      <c r="A7" s="42" t="s">
        <v>133</v>
      </c>
      <c r="B7" s="44" t="s">
        <v>134</v>
      </c>
      <c r="C7" s="44" t="s">
        <v>135</v>
      </c>
      <c r="D7" s="44" t="s">
        <v>136</v>
      </c>
      <c r="E7" s="44" t="s">
        <v>129</v>
      </c>
      <c r="F7" s="46" t="s">
        <v>137</v>
      </c>
      <c r="G7" s="44" t="s">
        <v>138</v>
      </c>
      <c r="H7" s="44" t="s">
        <v>139</v>
      </c>
      <c r="I7" s="47" t="s">
        <v>137</v>
      </c>
      <c r="J7" s="47" t="s">
        <v>130</v>
      </c>
    </row>
    <row r="8" spans="1:10" ht="23.1" customHeight="1">
      <c r="A8" s="18" t="s">
        <v>140</v>
      </c>
      <c r="B8" s="18" t="s">
        <v>141</v>
      </c>
      <c r="C8" s="18" t="s">
        <v>142</v>
      </c>
      <c r="D8" s="71" t="s">
        <v>628</v>
      </c>
      <c r="E8" s="17">
        <v>22.5</v>
      </c>
      <c r="F8" s="20">
        <v>250000000000</v>
      </c>
      <c r="G8" s="20">
        <v>0</v>
      </c>
      <c r="H8" s="20">
        <v>0</v>
      </c>
      <c r="I8" s="20">
        <v>250000000000</v>
      </c>
      <c r="J8" s="20">
        <f>Table6[[#This Row],[Column9]]/10405872506032*100</f>
        <v>2.4024895543846214</v>
      </c>
    </row>
    <row r="9" spans="1:10" ht="23.1" customHeight="1">
      <c r="A9" s="18" t="s">
        <v>143</v>
      </c>
      <c r="B9" s="18" t="s">
        <v>144</v>
      </c>
      <c r="C9" s="18" t="s">
        <v>145</v>
      </c>
      <c r="D9" s="18" t="s">
        <v>96</v>
      </c>
      <c r="E9" s="17">
        <v>10</v>
      </c>
      <c r="F9" s="20">
        <v>7921877568</v>
      </c>
      <c r="G9" s="20">
        <v>535900521330</v>
      </c>
      <c r="H9" s="20">
        <v>539499794338</v>
      </c>
      <c r="I9" s="20">
        <v>4322604560</v>
      </c>
      <c r="J9" s="20">
        <f>Table6[[#This Row],[Column9]]/10405872506032*100</f>
        <v>4.1540049212541327E-2</v>
      </c>
    </row>
    <row r="10" spans="1:10" ht="23.1" customHeight="1">
      <c r="A10" s="18" t="s">
        <v>148</v>
      </c>
      <c r="B10" s="18" t="s">
        <v>149</v>
      </c>
      <c r="C10" s="18" t="s">
        <v>142</v>
      </c>
      <c r="D10" s="71" t="s">
        <v>627</v>
      </c>
      <c r="E10" s="17">
        <v>22.5</v>
      </c>
      <c r="F10" s="20">
        <v>400000000000</v>
      </c>
      <c r="G10" s="20">
        <v>0</v>
      </c>
      <c r="H10" s="20">
        <v>0</v>
      </c>
      <c r="I10" s="20">
        <v>400000000000</v>
      </c>
      <c r="J10" s="20">
        <f>Table6[[#This Row],[Column9]]/10405872506032*100</f>
        <v>3.8439832870153934</v>
      </c>
    </row>
    <row r="11" spans="1:10" ht="23.1" customHeight="1">
      <c r="A11" s="18" t="s">
        <v>152</v>
      </c>
      <c r="B11" s="18" t="s">
        <v>153</v>
      </c>
      <c r="C11" s="18" t="s">
        <v>145</v>
      </c>
      <c r="D11" s="18" t="s">
        <v>96</v>
      </c>
      <c r="E11" s="17">
        <v>10</v>
      </c>
      <c r="F11" s="20">
        <v>848491026</v>
      </c>
      <c r="G11" s="20">
        <v>42528066343</v>
      </c>
      <c r="H11" s="20">
        <v>42050412945</v>
      </c>
      <c r="I11" s="20">
        <v>1326144424</v>
      </c>
      <c r="J11" s="20">
        <f>Table6[[#This Row],[Column9]]/10405872506032*100</f>
        <v>1.274419250506164E-2</v>
      </c>
    </row>
    <row r="12" spans="1:10" ht="23.1" customHeight="1">
      <c r="A12" s="18" t="s">
        <v>47</v>
      </c>
      <c r="B12" s="18"/>
      <c r="C12" s="18"/>
      <c r="D12" s="18"/>
      <c r="E12" s="18"/>
      <c r="F12" s="20">
        <f>SUBTOTAL(109,F8:F11)</f>
        <v>658770368594</v>
      </c>
      <c r="G12" s="20">
        <f>SUBTOTAL(109,G8:G11)</f>
        <v>578428587673</v>
      </c>
      <c r="H12" s="20">
        <f>SUBTOTAL(109,H8:H11)</f>
        <v>581550207283</v>
      </c>
      <c r="I12" s="20">
        <f>SUBTOTAL(109,I8:I11)</f>
        <v>655648748984</v>
      </c>
      <c r="J12" s="20">
        <f>SUBTOTAL(109,J8:J11)</f>
        <v>6.3007570831176176</v>
      </c>
    </row>
    <row r="13" spans="1:10" ht="23.1" customHeight="1">
      <c r="A13" s="33" t="s">
        <v>48</v>
      </c>
      <c r="B13" s="33"/>
      <c r="C13" s="33"/>
      <c r="D13" s="33"/>
      <c r="E13" s="33"/>
      <c r="F13" s="26"/>
      <c r="G13" s="113"/>
      <c r="H13" s="113"/>
      <c r="I13" s="26"/>
      <c r="J13" s="20"/>
    </row>
    <row r="17" spans="3:3" s="3" customFormat="1">
      <c r="C17" s="8" t="s">
        <v>156</v>
      </c>
    </row>
  </sheetData>
  <mergeCells count="8">
    <mergeCell ref="G13:H13"/>
    <mergeCell ref="B6:E6"/>
    <mergeCell ref="G6:H6"/>
    <mergeCell ref="A1:I1"/>
    <mergeCell ref="A2:I2"/>
    <mergeCell ref="A3:I3"/>
    <mergeCell ref="A4:I4"/>
    <mergeCell ref="I6:J6"/>
  </mergeCells>
  <pageMargins left="0.7" right="0.7" top="0.75" bottom="0.75" header="0.3" footer="0.3"/>
  <pageSetup paperSize="9" scale="71" orientation="landscape" horizontalDpi="4294967295" verticalDpi="4294967295" r:id="rId1"/>
  <headerFooter differentOddEven="1" differentFirst="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"/>
  <sheetViews>
    <sheetView rightToLeft="1" view="pageBreakPreview" zoomScale="110" zoomScaleNormal="106" zoomScaleSheetLayoutView="110" workbookViewId="0">
      <selection activeCell="E20" sqref="E20"/>
    </sheetView>
  </sheetViews>
  <sheetFormatPr defaultColWidth="13" defaultRowHeight="18"/>
  <cols>
    <col min="1" max="1" width="44.5" style="51" customWidth="1"/>
    <col min="2" max="2" width="13" style="53" customWidth="1"/>
    <col min="3" max="3" width="16.5" style="53" customWidth="1"/>
    <col min="4" max="4" width="16.25" style="53" customWidth="1"/>
    <col min="5" max="5" width="17.625" style="53" customWidth="1"/>
    <col min="6" max="20" width="13" style="2" customWidth="1"/>
    <col min="21" max="16384" width="13" style="2"/>
  </cols>
  <sheetData>
    <row r="1" spans="1:19" ht="21">
      <c r="A1" s="102" t="s">
        <v>0</v>
      </c>
      <c r="B1" s="102"/>
      <c r="C1" s="102"/>
      <c r="D1" s="102"/>
      <c r="E1" s="102"/>
    </row>
    <row r="2" spans="1:19" ht="21">
      <c r="A2" s="102" t="s">
        <v>157</v>
      </c>
      <c r="B2" s="102"/>
      <c r="C2" s="102"/>
      <c r="D2" s="102"/>
      <c r="E2" s="102"/>
    </row>
    <row r="3" spans="1:19" ht="21">
      <c r="A3" s="102" t="s">
        <v>158</v>
      </c>
      <c r="B3" s="102"/>
      <c r="C3" s="102"/>
      <c r="D3" s="102"/>
      <c r="E3" s="102"/>
    </row>
    <row r="4" spans="1:19" ht="18.75">
      <c r="A4" s="103" t="s">
        <v>159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19">
      <c r="A5" s="52" t="s">
        <v>160</v>
      </c>
      <c r="B5" s="52" t="s">
        <v>161</v>
      </c>
      <c r="C5" s="52" t="s">
        <v>137</v>
      </c>
      <c r="D5" s="52" t="s">
        <v>162</v>
      </c>
      <c r="E5" s="52" t="s">
        <v>163</v>
      </c>
    </row>
    <row r="6" spans="1:19" ht="23.1" customHeight="1">
      <c r="A6" s="18" t="s">
        <v>164</v>
      </c>
      <c r="B6" s="18" t="s">
        <v>165</v>
      </c>
      <c r="C6" s="19">
        <f>'درآمد سرمایه گذاری در سهام و ص '!J449</f>
        <v>630282085333</v>
      </c>
      <c r="D6" s="20">
        <v>56.6</v>
      </c>
      <c r="E6" s="20">
        <v>6.3</v>
      </c>
    </row>
    <row r="7" spans="1:19" ht="23.1" customHeight="1">
      <c r="A7" s="18" t="s">
        <v>166</v>
      </c>
      <c r="B7" s="18" t="s">
        <v>167</v>
      </c>
      <c r="C7" s="19">
        <f>'درآمد سرمایه گذاری در اوراق بها'!I18</f>
        <v>361061248227</v>
      </c>
      <c r="D7" s="20">
        <v>31.21</v>
      </c>
      <c r="E7" s="20">
        <v>3.48</v>
      </c>
    </row>
    <row r="8" spans="1:19" ht="23.1" customHeight="1">
      <c r="A8" s="18" t="s">
        <v>168</v>
      </c>
      <c r="B8" s="18" t="s">
        <v>169</v>
      </c>
      <c r="C8" s="19">
        <f>'درآمد سپرده بانکی'!E16</f>
        <v>110007833585</v>
      </c>
      <c r="D8" s="20">
        <v>9.8800000000000008</v>
      </c>
      <c r="E8" s="20">
        <v>1.1000000000000001</v>
      </c>
    </row>
    <row r="9" spans="1:19" ht="23.1" customHeight="1">
      <c r="A9" s="18" t="s">
        <v>170</v>
      </c>
      <c r="B9" s="18" t="s">
        <v>171</v>
      </c>
      <c r="C9" s="19">
        <f>'سایر درآمدها'!C11</f>
        <v>7744485971</v>
      </c>
      <c r="D9" s="20">
        <v>2.3199999999999998</v>
      </c>
      <c r="E9" s="20">
        <v>0.26</v>
      </c>
    </row>
    <row r="10" spans="1:19" ht="23.1" customHeight="1">
      <c r="A10" s="18" t="s">
        <v>47</v>
      </c>
      <c r="B10" s="18"/>
      <c r="C10" s="19">
        <f>SUBTOTAL(109,C6:C9)</f>
        <v>1109095653116</v>
      </c>
      <c r="D10" s="20">
        <v>100.01</v>
      </c>
      <c r="E10" s="20">
        <v>11.14</v>
      </c>
    </row>
    <row r="11" spans="1:19" ht="23.1" customHeight="1">
      <c r="A11" s="48" t="s">
        <v>48</v>
      </c>
      <c r="B11" s="49"/>
      <c r="C11" s="26"/>
      <c r="D11" s="26"/>
      <c r="E11" s="50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</sheetData>
  <mergeCells count="4">
    <mergeCell ref="A4:S4"/>
    <mergeCell ref="A1:E1"/>
    <mergeCell ref="A2:E2"/>
    <mergeCell ref="A3:E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"/>
  <sheetViews>
    <sheetView rightToLeft="1" view="pageBreakPreview" topLeftCell="F1" zoomScale="90" zoomScaleNormal="106" zoomScaleSheetLayoutView="90" workbookViewId="0">
      <selection activeCell="I19" sqref="I19"/>
    </sheetView>
  </sheetViews>
  <sheetFormatPr defaultColWidth="13" defaultRowHeight="15.75"/>
  <cols>
    <col min="1" max="1" width="23.5" style="8" customWidth="1"/>
    <col min="2" max="2" width="13.25" style="8" customWidth="1"/>
    <col min="3" max="3" width="22.125" style="8" customWidth="1"/>
    <col min="4" max="4" width="15.375" style="8" customWidth="1"/>
    <col min="5" max="5" width="14.875" style="8" customWidth="1"/>
    <col min="6" max="6" width="14.5" style="8" customWidth="1"/>
    <col min="7" max="7" width="16.25" style="8" customWidth="1"/>
    <col min="8" max="8" width="14.875" style="8" customWidth="1"/>
    <col min="9" max="9" width="14.5" style="8" customWidth="1"/>
    <col min="10" max="10" width="16.25" style="8" customWidth="1"/>
    <col min="11" max="14" width="13" style="8" customWidth="1"/>
    <col min="15" max="16384" width="13" style="8"/>
  </cols>
  <sheetData>
    <row r="1" spans="1:13" ht="2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3" ht="21">
      <c r="A2" s="102" t="s">
        <v>157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3" ht="21">
      <c r="A3" s="102" t="s">
        <v>4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3" ht="18.75">
      <c r="A4" s="103" t="s">
        <v>172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ht="16.5" customHeight="1">
      <c r="B5" s="99" t="s">
        <v>173</v>
      </c>
      <c r="C5" s="100"/>
      <c r="D5" s="100"/>
      <c r="E5" s="116" t="s">
        <v>174</v>
      </c>
      <c r="F5" s="117"/>
      <c r="G5" s="117"/>
      <c r="H5" s="116" t="s">
        <v>175</v>
      </c>
      <c r="I5" s="117"/>
      <c r="J5" s="117"/>
      <c r="K5" s="7"/>
      <c r="L5" s="7"/>
      <c r="M5" s="7"/>
    </row>
    <row r="6" spans="1:13" s="5" customFormat="1" ht="47.25" customHeight="1">
      <c r="A6" s="23" t="s">
        <v>50</v>
      </c>
      <c r="B6" s="23" t="s">
        <v>176</v>
      </c>
      <c r="C6" s="23" t="s">
        <v>177</v>
      </c>
      <c r="D6" s="23" t="s">
        <v>178</v>
      </c>
      <c r="E6" s="23" t="s">
        <v>179</v>
      </c>
      <c r="F6" s="23" t="s">
        <v>180</v>
      </c>
      <c r="G6" s="23" t="s">
        <v>181</v>
      </c>
      <c r="H6" s="23" t="s">
        <v>179</v>
      </c>
      <c r="I6" s="23" t="s">
        <v>180</v>
      </c>
      <c r="J6" s="23" t="s">
        <v>181</v>
      </c>
    </row>
    <row r="7" spans="1:13" ht="23.1" customHeight="1">
      <c r="A7" s="18" t="s">
        <v>39</v>
      </c>
      <c r="B7" s="17" t="s">
        <v>182</v>
      </c>
      <c r="C7" s="19">
        <v>1400000</v>
      </c>
      <c r="D7" s="19">
        <v>774</v>
      </c>
      <c r="E7" s="19">
        <v>0</v>
      </c>
      <c r="F7" s="19">
        <v>0</v>
      </c>
      <c r="G7" s="19">
        <v>0</v>
      </c>
      <c r="H7" s="19">
        <v>1083600000</v>
      </c>
      <c r="I7" s="19">
        <v>0</v>
      </c>
      <c r="J7" s="19">
        <v>1083600000</v>
      </c>
    </row>
    <row r="8" spans="1:13" ht="23.1" customHeight="1">
      <c r="A8" s="18" t="s">
        <v>25</v>
      </c>
      <c r="B8" s="17" t="s">
        <v>183</v>
      </c>
      <c r="C8" s="19">
        <v>5657000</v>
      </c>
      <c r="D8" s="19">
        <v>2</v>
      </c>
      <c r="E8" s="19">
        <v>0</v>
      </c>
      <c r="F8" s="19">
        <v>0</v>
      </c>
      <c r="G8" s="19">
        <v>0</v>
      </c>
      <c r="H8" s="19">
        <v>11314000</v>
      </c>
      <c r="I8" s="19">
        <v>0</v>
      </c>
      <c r="J8" s="19">
        <v>11314000</v>
      </c>
    </row>
    <row r="9" spans="1:13" ht="23.1" customHeight="1">
      <c r="A9" s="18" t="s">
        <v>34</v>
      </c>
      <c r="B9" s="17" t="s">
        <v>184</v>
      </c>
      <c r="C9" s="19">
        <v>9101000</v>
      </c>
      <c r="D9" s="19">
        <v>700</v>
      </c>
      <c r="E9" s="19">
        <v>0</v>
      </c>
      <c r="F9" s="19">
        <v>0</v>
      </c>
      <c r="G9" s="19">
        <v>0</v>
      </c>
      <c r="H9" s="19">
        <v>6370700000</v>
      </c>
      <c r="I9" s="19">
        <v>0</v>
      </c>
      <c r="J9" s="19">
        <v>6370700000</v>
      </c>
    </row>
    <row r="10" spans="1:13" ht="23.1" customHeight="1">
      <c r="A10" s="18" t="s">
        <v>27</v>
      </c>
      <c r="B10" s="17" t="s">
        <v>185</v>
      </c>
      <c r="C10" s="19">
        <v>64432</v>
      </c>
      <c r="D10" s="19">
        <v>1920</v>
      </c>
      <c r="E10" s="19">
        <v>0</v>
      </c>
      <c r="F10" s="19">
        <v>2188717</v>
      </c>
      <c r="G10" s="19">
        <v>2188717</v>
      </c>
      <c r="H10" s="19">
        <v>123709440</v>
      </c>
      <c r="I10" s="19">
        <v>-9684325</v>
      </c>
      <c r="J10" s="19">
        <v>114025115</v>
      </c>
    </row>
    <row r="11" spans="1:13" ht="23.1" customHeight="1">
      <c r="A11" s="18" t="s">
        <v>33</v>
      </c>
      <c r="B11" s="17" t="s">
        <v>186</v>
      </c>
      <c r="C11" s="19">
        <v>14634155</v>
      </c>
      <c r="D11" s="19">
        <v>82</v>
      </c>
      <c r="E11" s="19">
        <v>1200000710</v>
      </c>
      <c r="F11" s="19">
        <v>-171227347</v>
      </c>
      <c r="G11" s="19">
        <v>1028773363</v>
      </c>
      <c r="H11" s="19">
        <v>1200000710</v>
      </c>
      <c r="I11" s="19">
        <v>-171227347</v>
      </c>
      <c r="J11" s="19">
        <v>1028773363</v>
      </c>
    </row>
    <row r="12" spans="1:13" ht="23.1" customHeight="1">
      <c r="A12" s="18" t="s">
        <v>32</v>
      </c>
      <c r="B12" s="17" t="s">
        <v>186</v>
      </c>
      <c r="C12" s="19">
        <v>77611598</v>
      </c>
      <c r="D12" s="19">
        <v>17</v>
      </c>
      <c r="E12" s="19">
        <v>1319397166</v>
      </c>
      <c r="F12" s="19">
        <v>-188263953</v>
      </c>
      <c r="G12" s="19">
        <v>1131133213</v>
      </c>
      <c r="H12" s="19">
        <v>1319397166</v>
      </c>
      <c r="I12" s="19">
        <v>-188263953</v>
      </c>
      <c r="J12" s="19">
        <v>1131133213</v>
      </c>
    </row>
    <row r="13" spans="1:13" ht="23.1" customHeight="1">
      <c r="A13" s="18" t="s">
        <v>23</v>
      </c>
      <c r="B13" s="17" t="s">
        <v>9</v>
      </c>
      <c r="C13" s="19">
        <v>150340503</v>
      </c>
      <c r="D13" s="19">
        <v>66</v>
      </c>
      <c r="E13" s="19">
        <v>9922473198</v>
      </c>
      <c r="F13" s="19">
        <v>-1420823627</v>
      </c>
      <c r="G13" s="19">
        <v>8501649571</v>
      </c>
      <c r="H13" s="19">
        <v>9922473198</v>
      </c>
      <c r="I13" s="19">
        <v>-1420823627</v>
      </c>
      <c r="J13" s="19">
        <v>8501649571</v>
      </c>
    </row>
    <row r="14" spans="1:13" ht="23.1" customHeight="1">
      <c r="A14" s="18" t="s">
        <v>47</v>
      </c>
      <c r="B14" s="17"/>
      <c r="C14" s="19"/>
      <c r="D14" s="19"/>
      <c r="E14" s="19">
        <f t="shared" ref="E14:J14" si="0">SUBTOTAL(109,E7:E13)</f>
        <v>12441871074</v>
      </c>
      <c r="F14" s="19">
        <f t="shared" si="0"/>
        <v>-1778126210</v>
      </c>
      <c r="G14" s="19">
        <f t="shared" si="0"/>
        <v>10663744864</v>
      </c>
      <c r="H14" s="19">
        <f t="shared" si="0"/>
        <v>20031194514</v>
      </c>
      <c r="I14" s="19">
        <f t="shared" si="0"/>
        <v>-1789999252</v>
      </c>
      <c r="J14" s="19">
        <f t="shared" si="0"/>
        <v>18241195262</v>
      </c>
    </row>
    <row r="15" spans="1:13" ht="23.1" customHeight="1">
      <c r="A15" s="18" t="s">
        <v>48</v>
      </c>
      <c r="B15" s="31"/>
      <c r="C15" s="54"/>
      <c r="D15" s="54"/>
      <c r="E15" s="54"/>
      <c r="F15" s="54"/>
      <c r="G15" s="54"/>
      <c r="H15" s="54"/>
      <c r="I15" s="54"/>
      <c r="J15" s="54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73" orientation="landscape" horizontalDpi="4294967295" verticalDpi="4294967295" r:id="rId1"/>
  <headerFooter differentOddEven="1" differentFirst="1"/>
  <colBreaks count="1" manualBreakCount="1">
    <brk id="10" max="14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2"/>
  <sheetViews>
    <sheetView rightToLeft="1" view="pageBreakPreview" zoomScale="90" zoomScaleNormal="106" zoomScaleSheetLayoutView="90" workbookViewId="0">
      <selection activeCell="C24" sqref="C24"/>
    </sheetView>
  </sheetViews>
  <sheetFormatPr defaultColWidth="9" defaultRowHeight="18"/>
  <cols>
    <col min="1" max="1" width="30.25" style="53" customWidth="1"/>
    <col min="2" max="2" width="14.25" style="53" customWidth="1"/>
    <col min="3" max="3" width="13" style="53" customWidth="1"/>
    <col min="4" max="4" width="17.25" style="53" customWidth="1"/>
    <col min="5" max="5" width="15.125" style="53" customWidth="1"/>
    <col min="6" max="6" width="13" style="53" customWidth="1"/>
    <col min="7" max="8" width="15.125" style="53" customWidth="1"/>
    <col min="9" max="9" width="13" style="53" customWidth="1"/>
    <col min="10" max="10" width="15.125" style="53" customWidth="1"/>
    <col min="11" max="11" width="9" style="2" customWidth="1"/>
    <col min="12" max="16384" width="9" style="2"/>
  </cols>
  <sheetData>
    <row r="1" spans="1:10" ht="19.5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0" ht="19.5">
      <c r="A2" s="119" t="s">
        <v>157</v>
      </c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9.5">
      <c r="A3" s="119" t="s">
        <v>4</v>
      </c>
      <c r="B3" s="119"/>
      <c r="C3" s="119"/>
      <c r="D3" s="119"/>
      <c r="E3" s="119"/>
      <c r="F3" s="119"/>
      <c r="G3" s="119"/>
      <c r="H3" s="119"/>
      <c r="I3" s="119"/>
      <c r="J3" s="119"/>
    </row>
    <row r="4" spans="1:10" ht="18.75">
      <c r="A4" s="103" t="s">
        <v>187</v>
      </c>
      <c r="B4" s="104"/>
      <c r="C4" s="104"/>
      <c r="D4" s="104"/>
      <c r="E4" s="104"/>
    </row>
    <row r="5" spans="1:10" ht="16.5" customHeight="1">
      <c r="A5" s="14"/>
      <c r="B5" s="118"/>
      <c r="C5" s="118"/>
      <c r="D5" s="118"/>
      <c r="E5" s="116" t="s">
        <v>174</v>
      </c>
      <c r="F5" s="117"/>
      <c r="G5" s="117"/>
      <c r="H5" s="116" t="s">
        <v>175</v>
      </c>
      <c r="I5" s="117"/>
      <c r="J5" s="117"/>
    </row>
    <row r="6" spans="1:10" ht="38.25" customHeight="1">
      <c r="A6" s="55" t="s">
        <v>160</v>
      </c>
      <c r="B6" s="56" t="s">
        <v>188</v>
      </c>
      <c r="C6" s="56" t="s">
        <v>71</v>
      </c>
      <c r="D6" s="56" t="s">
        <v>129</v>
      </c>
      <c r="E6" s="56" t="s">
        <v>189</v>
      </c>
      <c r="F6" s="56" t="s">
        <v>180</v>
      </c>
      <c r="G6" s="56" t="s">
        <v>190</v>
      </c>
      <c r="H6" s="56" t="s">
        <v>189</v>
      </c>
      <c r="I6" s="56" t="s">
        <v>180</v>
      </c>
      <c r="J6" s="56" t="s">
        <v>190</v>
      </c>
    </row>
    <row r="7" spans="1:10" ht="23.1" customHeight="1">
      <c r="A7" s="18" t="s">
        <v>92</v>
      </c>
      <c r="B7" s="18" t="s">
        <v>191</v>
      </c>
      <c r="C7" s="18" t="s">
        <v>94</v>
      </c>
      <c r="D7" s="18" t="s">
        <v>192</v>
      </c>
      <c r="E7" s="20">
        <v>16988596294</v>
      </c>
      <c r="F7" s="20">
        <v>0</v>
      </c>
      <c r="G7" s="20">
        <v>16988596294</v>
      </c>
      <c r="H7" s="20">
        <v>17678216075</v>
      </c>
      <c r="I7" s="20">
        <v>0</v>
      </c>
      <c r="J7" s="20">
        <v>17678216075</v>
      </c>
    </row>
    <row r="8" spans="1:10" ht="23.1" customHeight="1">
      <c r="A8" s="18" t="s">
        <v>89</v>
      </c>
      <c r="B8" s="18" t="s">
        <v>193</v>
      </c>
      <c r="C8" s="18" t="s">
        <v>91</v>
      </c>
      <c r="D8" s="18" t="s">
        <v>192</v>
      </c>
      <c r="E8" s="20">
        <v>25236413539</v>
      </c>
      <c r="F8" s="20">
        <v>0</v>
      </c>
      <c r="G8" s="20">
        <v>25236413539</v>
      </c>
      <c r="H8" s="20">
        <v>50319580077</v>
      </c>
      <c r="I8" s="20">
        <v>0</v>
      </c>
      <c r="J8" s="20">
        <v>50319580077</v>
      </c>
    </row>
    <row r="9" spans="1:10" ht="23.1" customHeight="1">
      <c r="A9" s="18" t="s">
        <v>83</v>
      </c>
      <c r="B9" s="18" t="s">
        <v>194</v>
      </c>
      <c r="C9" s="18" t="s">
        <v>85</v>
      </c>
      <c r="D9" s="18" t="s">
        <v>192</v>
      </c>
      <c r="E9" s="20">
        <v>29745633245</v>
      </c>
      <c r="F9" s="20">
        <v>0</v>
      </c>
      <c r="G9" s="20">
        <v>29745633245</v>
      </c>
      <c r="H9" s="20">
        <v>129235611814</v>
      </c>
      <c r="I9" s="20">
        <v>0</v>
      </c>
      <c r="J9" s="20">
        <v>129235611814</v>
      </c>
    </row>
    <row r="10" spans="1:10" ht="23.1" customHeight="1">
      <c r="A10" s="18" t="s">
        <v>80</v>
      </c>
      <c r="B10" s="18" t="s">
        <v>195</v>
      </c>
      <c r="C10" s="18" t="s">
        <v>82</v>
      </c>
      <c r="D10" s="18" t="s">
        <v>192</v>
      </c>
      <c r="E10" s="20">
        <v>2465824187</v>
      </c>
      <c r="F10" s="20">
        <v>0</v>
      </c>
      <c r="G10" s="20">
        <v>2465824187</v>
      </c>
      <c r="H10" s="20">
        <v>2952711146</v>
      </c>
      <c r="I10" s="20">
        <v>0</v>
      </c>
      <c r="J10" s="20">
        <v>2952711146</v>
      </c>
    </row>
    <row r="11" spans="1:10" ht="23.1" customHeight="1">
      <c r="A11" s="18" t="s">
        <v>196</v>
      </c>
      <c r="B11" s="18" t="s">
        <v>197</v>
      </c>
      <c r="C11" s="18" t="s">
        <v>198</v>
      </c>
      <c r="D11" s="18" t="s">
        <v>192</v>
      </c>
      <c r="E11" s="20">
        <v>0</v>
      </c>
      <c r="F11" s="20">
        <v>0</v>
      </c>
      <c r="G11" s="20">
        <v>0</v>
      </c>
      <c r="H11" s="20">
        <v>2089759063</v>
      </c>
      <c r="I11" s="20">
        <v>0</v>
      </c>
      <c r="J11" s="20">
        <v>2089759063</v>
      </c>
    </row>
    <row r="12" spans="1:10" ht="23.1" customHeight="1">
      <c r="A12" s="18" t="s">
        <v>86</v>
      </c>
      <c r="B12" s="18" t="s">
        <v>199</v>
      </c>
      <c r="C12" s="18" t="s">
        <v>88</v>
      </c>
      <c r="D12" s="18" t="s">
        <v>192</v>
      </c>
      <c r="E12" s="20">
        <v>88028472603</v>
      </c>
      <c r="F12" s="20">
        <v>0</v>
      </c>
      <c r="G12" s="20">
        <v>88028472603</v>
      </c>
      <c r="H12" s="20">
        <v>129223154817</v>
      </c>
      <c r="I12" s="20">
        <v>0</v>
      </c>
      <c r="J12" s="20">
        <v>129223154817</v>
      </c>
    </row>
    <row r="13" spans="1:10" ht="23.1" customHeight="1">
      <c r="A13" s="18" t="s">
        <v>76</v>
      </c>
      <c r="B13" s="18" t="s">
        <v>200</v>
      </c>
      <c r="C13" s="18" t="s">
        <v>79</v>
      </c>
      <c r="D13" s="18" t="s">
        <v>192</v>
      </c>
      <c r="E13" s="20">
        <v>8659959392</v>
      </c>
      <c r="F13" s="20">
        <v>0</v>
      </c>
      <c r="G13" s="20">
        <v>8659959392</v>
      </c>
      <c r="H13" s="20">
        <v>20273128976</v>
      </c>
      <c r="I13" s="20">
        <v>0</v>
      </c>
      <c r="J13" s="20">
        <v>20273128976</v>
      </c>
    </row>
    <row r="14" spans="1:10" ht="23.1" customHeight="1">
      <c r="A14" s="18" t="s">
        <v>154</v>
      </c>
      <c r="B14" s="18" t="s">
        <v>201</v>
      </c>
      <c r="C14" s="71" t="s">
        <v>629</v>
      </c>
      <c r="D14" s="18">
        <v>22.5</v>
      </c>
      <c r="E14" s="20">
        <v>0</v>
      </c>
      <c r="F14" s="20">
        <v>0</v>
      </c>
      <c r="G14" s="20">
        <v>0</v>
      </c>
      <c r="H14" s="20">
        <v>979452054</v>
      </c>
      <c r="I14" s="20">
        <v>0</v>
      </c>
      <c r="J14" s="20">
        <v>979452054</v>
      </c>
    </row>
    <row r="15" spans="1:10" ht="23.1" customHeight="1">
      <c r="A15" s="18" t="s">
        <v>152</v>
      </c>
      <c r="B15" s="18" t="s">
        <v>202</v>
      </c>
      <c r="C15" s="71"/>
      <c r="D15" s="18">
        <v>10</v>
      </c>
      <c r="E15" s="20">
        <v>22507</v>
      </c>
      <c r="F15" s="20">
        <v>0</v>
      </c>
      <c r="G15" s="20">
        <v>22507</v>
      </c>
      <c r="H15" s="20">
        <v>26213</v>
      </c>
      <c r="I15" s="20">
        <v>0</v>
      </c>
      <c r="J15" s="20">
        <v>26213</v>
      </c>
    </row>
    <row r="16" spans="1:10" ht="23.1" customHeight="1">
      <c r="A16" s="18" t="s">
        <v>150</v>
      </c>
      <c r="B16" s="18" t="s">
        <v>201</v>
      </c>
      <c r="C16" s="71" t="s">
        <v>629</v>
      </c>
      <c r="D16" s="18">
        <v>22.5</v>
      </c>
      <c r="E16" s="20">
        <v>0</v>
      </c>
      <c r="F16" s="20">
        <v>0</v>
      </c>
      <c r="G16" s="20">
        <v>0</v>
      </c>
      <c r="H16" s="20">
        <v>1749041096</v>
      </c>
      <c r="I16" s="20">
        <v>0</v>
      </c>
      <c r="J16" s="20">
        <v>1749041096</v>
      </c>
    </row>
    <row r="17" spans="1:10" ht="23.1" customHeight="1">
      <c r="A17" s="18" t="s">
        <v>148</v>
      </c>
      <c r="B17" s="18" t="s">
        <v>203</v>
      </c>
      <c r="C17" s="71" t="s">
        <v>630</v>
      </c>
      <c r="D17" s="18">
        <v>22.5</v>
      </c>
      <c r="E17" s="20">
        <v>10199865260</v>
      </c>
      <c r="F17" s="20">
        <v>-143588</v>
      </c>
      <c r="G17" s="20">
        <v>10199721672</v>
      </c>
      <c r="H17" s="20">
        <v>13150684928</v>
      </c>
      <c r="I17" s="20">
        <v>-52553195</v>
      </c>
      <c r="J17" s="20">
        <v>13098131733</v>
      </c>
    </row>
    <row r="18" spans="1:10" ht="23.1" customHeight="1">
      <c r="A18" s="18" t="s">
        <v>146</v>
      </c>
      <c r="B18" s="18" t="s">
        <v>201</v>
      </c>
      <c r="C18" s="71" t="s">
        <v>629</v>
      </c>
      <c r="D18" s="18">
        <v>22.5</v>
      </c>
      <c r="E18" s="20">
        <v>0</v>
      </c>
      <c r="F18" s="20">
        <v>0</v>
      </c>
      <c r="G18" s="20">
        <v>0</v>
      </c>
      <c r="H18" s="20">
        <v>86419726049</v>
      </c>
      <c r="I18" s="20">
        <v>135022348</v>
      </c>
      <c r="J18" s="20">
        <v>86554748397</v>
      </c>
    </row>
    <row r="19" spans="1:10" ht="23.1" customHeight="1">
      <c r="A19" s="18" t="s">
        <v>143</v>
      </c>
      <c r="B19" s="18" t="s">
        <v>204</v>
      </c>
      <c r="C19" s="18" t="s">
        <v>96</v>
      </c>
      <c r="D19" s="18">
        <v>10</v>
      </c>
      <c r="E19" s="20">
        <v>993936</v>
      </c>
      <c r="F19" s="20">
        <v>0</v>
      </c>
      <c r="G19" s="20">
        <v>993936</v>
      </c>
      <c r="H19" s="20">
        <v>49489535</v>
      </c>
      <c r="I19" s="20">
        <v>0</v>
      </c>
      <c r="J19" s="20">
        <v>49489535</v>
      </c>
    </row>
    <row r="20" spans="1:10" ht="23.1" customHeight="1">
      <c r="A20" s="18" t="s">
        <v>140</v>
      </c>
      <c r="B20" s="18" t="s">
        <v>204</v>
      </c>
      <c r="C20" s="71" t="s">
        <v>631</v>
      </c>
      <c r="D20" s="18">
        <v>22.5</v>
      </c>
      <c r="E20" s="20">
        <v>6578149559</v>
      </c>
      <c r="F20" s="20">
        <v>-4357926</v>
      </c>
      <c r="G20" s="20">
        <v>6573791633</v>
      </c>
      <c r="H20" s="20">
        <v>7602739724</v>
      </c>
      <c r="I20" s="20">
        <v>-25795167</v>
      </c>
      <c r="J20" s="20">
        <v>7576944557</v>
      </c>
    </row>
    <row r="21" spans="1:10" ht="23.1" customHeight="1">
      <c r="A21" s="18" t="s">
        <v>47</v>
      </c>
      <c r="B21" s="18"/>
      <c r="C21" s="18"/>
      <c r="D21" s="18"/>
      <c r="E21" s="20">
        <f t="shared" ref="E21:J21" si="0">SUBTOTAL(109,E7:E20)</f>
        <v>187903930522</v>
      </c>
      <c r="F21" s="20">
        <f t="shared" si="0"/>
        <v>-4501514</v>
      </c>
      <c r="G21" s="20">
        <f t="shared" si="0"/>
        <v>187899429008</v>
      </c>
      <c r="H21" s="20">
        <f t="shared" si="0"/>
        <v>461723321567</v>
      </c>
      <c r="I21" s="20">
        <f t="shared" si="0"/>
        <v>56673986</v>
      </c>
      <c r="J21" s="20">
        <f t="shared" si="0"/>
        <v>461779995553</v>
      </c>
    </row>
    <row r="22" spans="1:10" ht="23.1" customHeight="1">
      <c r="A22" s="18" t="s">
        <v>48</v>
      </c>
      <c r="B22" s="18"/>
      <c r="C22" s="18"/>
      <c r="D22" s="18"/>
      <c r="E22" s="20"/>
      <c r="F22" s="20"/>
      <c r="G22" s="20"/>
      <c r="H22" s="20"/>
      <c r="I22" s="20"/>
      <c r="J22" s="20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75" orientation="landscape" horizontalDpi="4294967295" verticalDpi="4294967295" r:id="rId1"/>
  <headerFooter differentOddEven="1"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0</vt:lpstr>
      <vt:lpstr> سهام و صندوق‌های سرمایه‌گذاری</vt:lpstr>
      <vt:lpstr>اوراق تبعی</vt:lpstr>
      <vt:lpstr>اوراق</vt:lpstr>
      <vt:lpstr>تعدیل قیمت</vt:lpstr>
      <vt:lpstr>سپرده</vt:lpstr>
      <vt:lpstr>درآمدها</vt:lpstr>
      <vt:lpstr>درآمد سود سهام</vt:lpstr>
      <vt:lpstr>سود اوراق بهادار و سپرده بانکی</vt:lpstr>
      <vt:lpstr>درآمد ناشی ازفروش</vt:lpstr>
      <vt:lpstr>درآمد ناشی از تغییر قیمت اوراق </vt:lpstr>
      <vt:lpstr>درآمد سرمایه گذاری در اوراق بها</vt:lpstr>
      <vt:lpstr>درآمد سرمایه گذاری در سهام و ص </vt:lpstr>
      <vt:lpstr>درآمد سپرده بانکی</vt:lpstr>
      <vt:lpstr>سایر درآمدها</vt:lpstr>
      <vt:lpstr>' سهام و صندوق‌های سرمایه‌گذاری'!Print_Area</vt:lpstr>
      <vt:lpstr>'0'!Print_Area</vt:lpstr>
      <vt:lpstr>اوراق!Print_Area</vt:lpstr>
      <vt:lpstr>'اوراق تبعی'!Print_Area</vt:lpstr>
      <vt:lpstr>'تعدیل قیمت'!Print_Area</vt:lpstr>
      <vt:lpstr>'درآمد سپرده بانکی'!Print_Area</vt:lpstr>
      <vt:lpstr>'درآمد سرمایه گذاری در اوراق بها'!Print_Area</vt:lpstr>
      <vt:lpstr>'درآمد سرمایه گذاری در سهام و ص 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'سایر درآمدها'!Print_Area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Ali Solgi</cp:lastModifiedBy>
  <cp:lastPrinted>2022-07-11T16:32:10Z</cp:lastPrinted>
  <dcterms:created xsi:type="dcterms:W3CDTF">2017-11-22T14:26:20Z</dcterms:created>
  <dcterms:modified xsi:type="dcterms:W3CDTF">2024-06-30T08:02:15Z</dcterms:modified>
</cp:coreProperties>
</file>